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4770001 - Střešní dostav..." sheetId="2" r:id="rId2"/>
    <sheet name="04770001.1 - Střešní dost..." sheetId="3" r:id="rId3"/>
    <sheet name="04770001.2 - Střešní dost..." sheetId="4" r:id="rId4"/>
    <sheet name="04770001a - Střešní dosta..." sheetId="5" r:id="rId5"/>
    <sheet name="04770001a.1 - Střešní dos..." sheetId="6" r:id="rId6"/>
    <sheet name="04770001a.2 - Střešní dos..." sheetId="7" r:id="rId7"/>
    <sheet name="04770002 - ZTI - ostatní" sheetId="8" r:id="rId8"/>
    <sheet name="04770003 - ÚT - energetic..." sheetId="9" r:id="rId9"/>
    <sheet name="04770003a.1 - ÚT - ostatn..." sheetId="10" r:id="rId10"/>
    <sheet name="04770003a.2 - ÚT - ostatn..." sheetId="11" r:id="rId11"/>
    <sheet name="04770004.1 - Elektroinsta..." sheetId="12" r:id="rId12"/>
    <sheet name="04770004a.1 - Elektroinst..." sheetId="13" r:id="rId13"/>
    <sheet name="04770005.1 - Elektroinsta..." sheetId="14" r:id="rId14"/>
    <sheet name="04770005a.1 - Elektroinst..." sheetId="15" r:id="rId15"/>
    <sheet name="04770006.1 - Hromosvod - ..." sheetId="16" r:id="rId16"/>
    <sheet name="04770007.1 - FVE 9,84kWp ..." sheetId="17" r:id="rId17"/>
    <sheet name="04770008.1 - VZT - položk..." sheetId="18" r:id="rId18"/>
    <sheet name="04770009 - Dešťová kanali..." sheetId="19" r:id="rId19"/>
    <sheet name="04770009.1 - Dešťová kana..." sheetId="20" r:id="rId20"/>
    <sheet name="04770010 - VRN" sheetId="21" r:id="rId21"/>
  </sheets>
  <definedNames>
    <definedName name="_xlnm.Print_Area" localSheetId="0">'Rekapitulace stavby'!$D$4:$AO$76,'Rekapitulace stavby'!$C$82:$AQ$115</definedName>
    <definedName name="_xlnm._FilterDatabase" localSheetId="1" hidden="1">'04770001 - Střešní dostav...'!$C$131:$K$1323</definedName>
    <definedName name="_xlnm.Print_Area" localSheetId="1">'04770001 - Střešní dostav...'!$C$4:$J$76,'04770001 - Střešní dostav...'!$C$82:$J$113,'04770001 - Střešní dostav...'!$C$119:$J$1323</definedName>
    <definedName name="_xlnm._FilterDatabase" localSheetId="2" hidden="1">'04770001.1 - Střešní dost...'!$C$119:$K$217</definedName>
    <definedName name="_xlnm.Print_Area" localSheetId="2">'04770001.1 - Střešní dost...'!$C$4:$J$76,'04770001.1 - Střešní dost...'!$C$82:$J$101,'04770001.1 - Střešní dost...'!$C$107:$J$217</definedName>
    <definedName name="_xlnm._FilterDatabase" localSheetId="3" hidden="1">'04770001.2 - Střešní dost...'!$C$121:$K$169</definedName>
    <definedName name="_xlnm.Print_Area" localSheetId="3">'04770001.2 - Střešní dost...'!$C$4:$J$76,'04770001.2 - Střešní dost...'!$C$82:$J$103,'04770001.2 - Střešní dost...'!$C$109:$J$169</definedName>
    <definedName name="_xlnm._FilterDatabase" localSheetId="4" hidden="1">'04770001a - Střešní dosta...'!$C$136:$K$1047</definedName>
    <definedName name="_xlnm.Print_Area" localSheetId="4">'04770001a - Střešní dosta...'!$C$4:$J$76,'04770001a - Střešní dosta...'!$C$82:$J$118,'04770001a - Střešní dosta...'!$C$124:$J$1047</definedName>
    <definedName name="_xlnm._FilterDatabase" localSheetId="5" hidden="1">'04770001a.1 - Střešní dos...'!$C$121:$K$189</definedName>
    <definedName name="_xlnm.Print_Area" localSheetId="5">'04770001a.1 - Střešní dos...'!$C$4:$J$76,'04770001a.1 - Střešní dos...'!$C$82:$J$103,'04770001a.1 - Střešní dos...'!$C$109:$J$189</definedName>
    <definedName name="_xlnm._FilterDatabase" localSheetId="6" hidden="1">'04770001a.2 - Střešní dos...'!$C$119:$K$155</definedName>
    <definedName name="_xlnm.Print_Area" localSheetId="6">'04770001a.2 - Střešní dos...'!$C$4:$J$76,'04770001a.2 - Střešní dos...'!$C$82:$J$101,'04770001a.2 - Střešní dos...'!$C$107:$J$155</definedName>
    <definedName name="_xlnm._FilterDatabase" localSheetId="7" hidden="1">'04770002 - ZTI - ostatní'!$C$125:$K$418</definedName>
    <definedName name="_xlnm.Print_Area" localSheetId="7">'04770002 - ZTI - ostatní'!$C$4:$J$76,'04770002 - ZTI - ostatní'!$C$82:$J$107,'04770002 - ZTI - ostatní'!$C$113:$J$418</definedName>
    <definedName name="_xlnm._FilterDatabase" localSheetId="8" hidden="1">'04770003 - ÚT - energetic...'!$C$120:$K$178</definedName>
    <definedName name="_xlnm.Print_Area" localSheetId="8">'04770003 - ÚT - energetic...'!$C$4:$J$76,'04770003 - ÚT - energetic...'!$C$82:$J$102,'04770003 - ÚT - energetic...'!$C$108:$J$178</definedName>
    <definedName name="_xlnm._FilterDatabase" localSheetId="9" hidden="1">'04770003a.1 - ÚT - ostatn...'!$C$120:$K$250</definedName>
    <definedName name="_xlnm.Print_Area" localSheetId="9">'04770003a.1 - ÚT - ostatn...'!$C$4:$J$76,'04770003a.1 - ÚT - ostatn...'!$C$82:$J$102,'04770003a.1 - ÚT - ostatn...'!$C$108:$J$250</definedName>
    <definedName name="_xlnm._FilterDatabase" localSheetId="10" hidden="1">'04770003a.2 - ÚT - ostatn...'!$C$119:$K$165</definedName>
    <definedName name="_xlnm.Print_Area" localSheetId="10">'04770003a.2 - ÚT - ostatn...'!$C$4:$J$76,'04770003a.2 - ÚT - ostatn...'!$C$82:$J$101,'04770003a.2 - ÚT - ostatn...'!$C$107:$J$165</definedName>
    <definedName name="_xlnm._FilterDatabase" localSheetId="11" hidden="1">'04770004.1 - Elektroinsta...'!$C$117:$K$140</definedName>
    <definedName name="_xlnm.Print_Area" localSheetId="11">'04770004.1 - Elektroinsta...'!$C$4:$J$76,'04770004.1 - Elektroinsta...'!$C$82:$J$99,'04770004.1 - Elektroinsta...'!$C$105:$J$140</definedName>
    <definedName name="_xlnm._FilterDatabase" localSheetId="12" hidden="1">'04770004a.1 - Elektroinst...'!$C$117:$K$160</definedName>
    <definedName name="_xlnm.Print_Area" localSheetId="12">'04770004a.1 - Elektroinst...'!$C$4:$J$76,'04770004a.1 - Elektroinst...'!$C$82:$J$99,'04770004a.1 - Elektroinst...'!$C$105:$J$160</definedName>
    <definedName name="_xlnm._FilterDatabase" localSheetId="13" hidden="1">'04770005.1 - Elektroinsta...'!$C$117:$K$146</definedName>
    <definedName name="_xlnm.Print_Area" localSheetId="13">'04770005.1 - Elektroinsta...'!$C$4:$J$76,'04770005.1 - Elektroinsta...'!$C$82:$J$99,'04770005.1 - Elektroinsta...'!$C$105:$J$146</definedName>
    <definedName name="_xlnm._FilterDatabase" localSheetId="14" hidden="1">'04770005a.1 - Elektroinst...'!$C$117:$K$156</definedName>
    <definedName name="_xlnm.Print_Area" localSheetId="14">'04770005a.1 - Elektroinst...'!$C$4:$J$76,'04770005a.1 - Elektroinst...'!$C$82:$J$99,'04770005a.1 - Elektroinst...'!$C$105:$J$156</definedName>
    <definedName name="_xlnm._FilterDatabase" localSheetId="15" hidden="1">'04770006.1 - Hromosvod - ...'!$C$117:$K$221</definedName>
    <definedName name="_xlnm.Print_Area" localSheetId="15">'04770006.1 - Hromosvod - ...'!$C$4:$J$76,'04770006.1 - Hromosvod - ...'!$C$82:$J$99,'04770006.1 - Hromosvod - ...'!$C$105:$J$221</definedName>
    <definedName name="_xlnm._FilterDatabase" localSheetId="16" hidden="1">'04770007.1 - FVE 9,84kWp ...'!$C$116:$K$141</definedName>
    <definedName name="_xlnm.Print_Area" localSheetId="16">'04770007.1 - FVE 9,84kWp ...'!$C$4:$J$76,'04770007.1 - FVE 9,84kWp ...'!$C$82:$J$98,'04770007.1 - FVE 9,84kWp ...'!$C$104:$J$141</definedName>
    <definedName name="_xlnm._FilterDatabase" localSheetId="17" hidden="1">'04770008.1 - VZT - položk...'!$C$117:$K$171</definedName>
    <definedName name="_xlnm.Print_Area" localSheetId="17">'04770008.1 - VZT - položk...'!$C$4:$J$76,'04770008.1 - VZT - položk...'!$C$82:$J$99,'04770008.1 - VZT - položk...'!$C$105:$J$171</definedName>
    <definedName name="_xlnm._FilterDatabase" localSheetId="18" hidden="1">'04770009 - Dešťová kanali...'!$C$124:$K$324</definedName>
    <definedName name="_xlnm.Print_Area" localSheetId="18">'04770009 - Dešťová kanali...'!$C$4:$J$76,'04770009 - Dešťová kanali...'!$C$82:$J$106,'04770009 - Dešťová kanali...'!$C$112:$J$324</definedName>
    <definedName name="_xlnm._FilterDatabase" localSheetId="19" hidden="1">'04770009.1 - Dešťová kana...'!$C$119:$K$141</definedName>
    <definedName name="_xlnm.Print_Area" localSheetId="19">'04770009.1 - Dešťová kana...'!$C$4:$J$76,'04770009.1 - Dešťová kana...'!$C$82:$J$101,'04770009.1 - Dešťová kana...'!$C$107:$J$141</definedName>
    <definedName name="_xlnm._FilterDatabase" localSheetId="20" hidden="1">'04770010 - VRN'!$C$118:$K$134</definedName>
    <definedName name="_xlnm.Print_Area" localSheetId="20">'04770010 - VRN'!$C$4:$J$76,'04770010 - VRN'!$C$82:$J$100,'04770010 - VRN'!$C$106:$J$134</definedName>
    <definedName name="_xlnm.Print_Titles" localSheetId="0">'Rekapitulace stavby'!$92:$92</definedName>
    <definedName name="_xlnm.Print_Titles" localSheetId="1">'04770001 - Střešní dostav...'!$131:$131</definedName>
    <definedName name="_xlnm.Print_Titles" localSheetId="2">'04770001.1 - Střešní dost...'!$119:$119</definedName>
    <definedName name="_xlnm.Print_Titles" localSheetId="3">'04770001.2 - Střešní dost...'!$121:$121</definedName>
    <definedName name="_xlnm.Print_Titles" localSheetId="4">'04770001a - Střešní dosta...'!$136:$136</definedName>
    <definedName name="_xlnm.Print_Titles" localSheetId="5">'04770001a.1 - Střešní dos...'!$121:$121</definedName>
    <definedName name="_xlnm.Print_Titles" localSheetId="6">'04770001a.2 - Střešní dos...'!$119:$119</definedName>
    <definedName name="_xlnm.Print_Titles" localSheetId="7">'04770002 - ZTI - ostatní'!$125:$125</definedName>
    <definedName name="_xlnm.Print_Titles" localSheetId="8">'04770003 - ÚT - energetic...'!$120:$120</definedName>
    <definedName name="_xlnm.Print_Titles" localSheetId="9">'04770003a.1 - ÚT - ostatn...'!$120:$120</definedName>
    <definedName name="_xlnm.Print_Titles" localSheetId="10">'04770003a.2 - ÚT - ostatn...'!$119:$119</definedName>
    <definedName name="_xlnm.Print_Titles" localSheetId="11">'04770004.1 - Elektroinsta...'!$117:$117</definedName>
    <definedName name="_xlnm.Print_Titles" localSheetId="12">'04770004a.1 - Elektroinst...'!$117:$117</definedName>
    <definedName name="_xlnm.Print_Titles" localSheetId="13">'04770005.1 - Elektroinsta...'!$117:$117</definedName>
    <definedName name="_xlnm.Print_Titles" localSheetId="14">'04770005a.1 - Elektroinst...'!$117:$117</definedName>
    <definedName name="_xlnm.Print_Titles" localSheetId="15">'04770006.1 - Hromosvod - ...'!$117:$117</definedName>
    <definedName name="_xlnm.Print_Titles" localSheetId="17">'04770008.1 - VZT - položk...'!$117:$117</definedName>
    <definedName name="_xlnm.Print_Titles" localSheetId="18">'04770009 - Dešťová kanali...'!$124:$124</definedName>
    <definedName name="_xlnm.Print_Titles" localSheetId="19">'04770009.1 - Dešťová kana...'!$119:$119</definedName>
    <definedName name="_xlnm.Print_Titles" localSheetId="20">'04770010 - VRN'!$118:$118</definedName>
  </definedNames>
  <calcPr fullCalcOnLoad="1"/>
</workbook>
</file>

<file path=xl/sharedStrings.xml><?xml version="1.0" encoding="utf-8"?>
<sst xmlns="http://schemas.openxmlformats.org/spreadsheetml/2006/main" count="37305" uniqueCount="3673">
  <si>
    <t>Export Komplet</t>
  </si>
  <si>
    <t/>
  </si>
  <si>
    <t>2.0</t>
  </si>
  <si>
    <t>ZAMOK</t>
  </si>
  <si>
    <t>False</t>
  </si>
  <si>
    <t>{5474caf7-8e38-4a5b-af37-48182ac58452}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</si>
  <si>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</si>
  <si>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</si>
  <si>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</si>
  <si>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</si>
  <si>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</si>
  <si>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</si>
  <si>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</si>
  <si>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</si>
  <si>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04770000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</si>
  <si>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</si>
  <si>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</si>
  <si>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Střešní dostavba a stavební úpravy objektu denního stacionáře Jasněnka</t>
  </si>
  <si>
    <t>KSO:</t>
  </si>
  <si>
    <t>CC-CZ:</t>
  </si>
  <si>
    <t>Místo:</t>
  </si>
  <si>
    <t>Uničov</t>
  </si>
  <si>
    <t>Datum:</t>
  </si>
  <si>
    <t>6. 2. 2024</t>
  </si>
  <si>
    <t>Zadavatel:</t>
  </si>
  <si>
    <t>IČ:</t>
  </si>
  <si>
    <t>63729521</t>
  </si>
  <si>
    <t>spolek Jasněnka, o.z.</t>
  </si>
  <si>
    <t>DIČ:</t>
  </si>
  <si>
    <t>Uchazeč:</t>
  </si>
  <si>
    <t>Vyplň údaj</t>
  </si>
  <si>
    <t>Projektant:</t>
  </si>
  <si>
    <t>27831132</t>
  </si>
  <si>
    <t xml:space="preserve"> SPZ DESIGN s.r.o.</t>
  </si>
  <si>
    <t>True</t>
  </si>
  <si>
    <t>Zpracovatel:</t>
  </si>
  <si>
    <t xml:space="preserve"> Ing. Petr Zavadil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</si>
  <si>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</si>
  <si>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</si>
  <si>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</si>
  <si>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</si>
  <si>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</si>
  <si>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</si>
  <si>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</si>
  <si>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</si>
  <si>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</si>
  <si>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</si>
  <si>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</si>
  <si>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</si>
  <si>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</si>
  <si>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</si>
  <si>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</si>
  <si>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</si>
  <si>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</si>
  <si>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</si>
  <si>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</si>
  <si>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</si>
  <si>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</si>
  <si>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</si>
  <si>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</si>
  <si>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</si>
  <si>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</si>
  <si>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</si>
  <si>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</si>
  <si>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</si>
  <si>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</si>
  <si>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</si>
  <si>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</si>
  <si>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</si>
  <si>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</si>
  <si>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</si>
  <si>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</si>
  <si>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</si>
  <si>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</si>
  <si>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</si>
  <si>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</si>
  <si>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</si>
  <si>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</si>
  <si>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</si>
  <si>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</si>
  <si>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</si>
  <si>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</si>
  <si>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</si>
  <si>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04770001</t>
  </si>
  <si>
    <t>Střešní dostavba a stavební úpravy objektu denního stacionáře Jasněnka - energetická zóna</t>
  </si>
  <si>
    <t>STA</t>
  </si>
  <si>
    <t>1</t>
  </si>
  <si>
    <t>{9193baa1-ccab-48d1-b32c-43fa8d4c0d32}</t>
  </si>
  <si>
    <t>2</t>
  </si>
  <si>
    <t>04770001.1</t>
  </si>
  <si>
    <t>Střešní dostavba a stavební úpravy objektu denního stacionáře Jasněnka - energetická zóna - mimo URS</t>
  </si>
  <si>
    <t>{2fab030f-89cf-4368-b7e3-661c64b052d4}</t>
  </si>
  <si>
    <t>04770001.2</t>
  </si>
  <si>
    <t>{dbb5b19b-c912-423f-b9cc-5f18e23290c7}</t>
  </si>
  <si>
    <t>04770001a</t>
  </si>
  <si>
    <t>Střešní dostavba a stavební úpravy objektu denního stacionáře Jasněnka - ostatní</t>
  </si>
  <si>
    <t>{a2bbb78c-288f-4889-9c83-5f5d60a8705c}</t>
  </si>
  <si>
    <t>04770001a.1</t>
  </si>
  <si>
    <t>Střešní dostavba a stavební úpravy objektu denního stacionáře Jasněnka - ostatní - položky mimo URS</t>
  </si>
  <si>
    <t>{9961f104-877c-44d1-a8fe-22c96241ec48}</t>
  </si>
  <si>
    <t>04770001a.2</t>
  </si>
  <si>
    <t>{65a9fab9-4b72-41e6-9e35-43c376ad93e6}</t>
  </si>
  <si>
    <t>04770002</t>
  </si>
  <si>
    <t>ZTI - ostatní</t>
  </si>
  <si>
    <t>{b5e91b37-adfa-4c04-a956-2b59b172fb37}</t>
  </si>
  <si>
    <t>04770003</t>
  </si>
  <si>
    <t>ÚT - energetická zóna</t>
  </si>
  <si>
    <t>{96f9aba3-2e8b-4d1b-9f6a-4fa18624f8cd}</t>
  </si>
  <si>
    <t>04770003a.1</t>
  </si>
  <si>
    <t>ÚT - ostatní - položky mimo soustavu URS</t>
  </si>
  <si>
    <t>{03dd2177-a5cb-47d4-913e-f2a4247f92a7}</t>
  </si>
  <si>
    <t>04770003a.2</t>
  </si>
  <si>
    <t>{b2521dcd-86de-4db8-a4ac-7642fd27d813}</t>
  </si>
  <si>
    <t>04770004.1</t>
  </si>
  <si>
    <t>Elektroinstalace 1.PP - energetická zóna - položky mimo soustavu URS</t>
  </si>
  <si>
    <t>{7aeb478e-f2b0-4557-90cf-445ca3008d1c}</t>
  </si>
  <si>
    <t>04770004a.1</t>
  </si>
  <si>
    <t>Elektroinstalace 1.PP+2.NP - ostatní - položky mimo soustavu URS</t>
  </si>
  <si>
    <t>{b709a166-3b33-4e88-ad94-4ddfd43fef31}</t>
  </si>
  <si>
    <t>04770005.1</t>
  </si>
  <si>
    <t>Elektroinstalace 1.NP - energetická zóna - položky mimo soustavu URS</t>
  </si>
  <si>
    <t>{68df9967-2211-4851-b423-f4dfe7b5b828}</t>
  </si>
  <si>
    <t>04770005a.1</t>
  </si>
  <si>
    <t>Elektroinstalace 1.NP - ostatní - položky mimo soustavu URS</t>
  </si>
  <si>
    <t>{3ba65533-e1b2-4bc6-a083-6ecaba31ce2b}</t>
  </si>
  <si>
    <t>04770006.1</t>
  </si>
  <si>
    <t>Hromosvod - položky mimo soustavu URS</t>
  </si>
  <si>
    <t>{cc735e88-d903-40e7-bdd4-c8ed31ba7d63}</t>
  </si>
  <si>
    <t>04770007.1</t>
  </si>
  <si>
    <t>FVE 9,84kWp fotovoltaického zdroje na střechu - položky mimo soustavu URS</t>
  </si>
  <si>
    <t>{fa994df2-1542-4468-9a43-881589f739a5}</t>
  </si>
  <si>
    <t>04770008.1</t>
  </si>
  <si>
    <t>VZT - položky mimo soustavu URS</t>
  </si>
  <si>
    <t>{f38dcfe2-aac6-49f6-9108-0d07bcd87952}</t>
  </si>
  <si>
    <t>04770009</t>
  </si>
  <si>
    <t>Dešťová kanalizace</t>
  </si>
  <si>
    <t>{9d7814a9-23df-486d-a45a-70e4a2b12573}</t>
  </si>
  <si>
    <t>04770009.1</t>
  </si>
  <si>
    <t>Dešťová kanalizace - položky mimo soustavu URS</t>
  </si>
  <si>
    <t>{bbcf4d18-b647-4d56-9f71-5c8031b6ec96}</t>
  </si>
  <si>
    <t>04770010</t>
  </si>
  <si>
    <t>VRN</t>
  </si>
  <si>
    <t>{43a9c8c9-e05a-4a4a-b81c-79a1262f1912}</t>
  </si>
  <si>
    <t>KRYCÍ LIST SOUPISU PRACÍ</t>
  </si>
  <si>
    <t>Objekt:</t>
  </si>
  <si>
    <t>04770001 - Střešní dostavba a stavební úpravy objektu denního stacionáře Jasněnka - energetická zóna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</si>
  <si>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</si>
  <si>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</si>
  <si>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</si>
  <si>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</si>
  <si>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</si>
  <si>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</si>
  <si>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povrchu, podlahy, osazení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</si>
  <si>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</si>
  <si>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</si>
  <si>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</si>
  <si>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</si>
  <si>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</si>
  <si>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</si>
  <si>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</si>
  <si>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</si>
  <si>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</si>
  <si>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</si>
  <si>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</si>
  <si>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</si>
  <si>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</si>
  <si>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</si>
  <si>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</si>
  <si>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</si>
  <si>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</si>
  <si>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</si>
  <si>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</si>
  <si>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</si>
  <si>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</si>
  <si>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</si>
  <si>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</si>
  <si>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</si>
  <si>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</si>
  <si>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</si>
  <si>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</si>
  <si>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</si>
  <si>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</si>
  <si>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</si>
  <si>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</si>
  <si>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povrchu, podlahy, osazení</t>
  </si>
  <si>
    <t>K</t>
  </si>
  <si>
    <t>611131121</t>
  </si>
  <si>
    <t>Penetrační disperzní nátěr vnitřních stropů nanášený ručně</t>
  </si>
  <si>
    <t>m2</t>
  </si>
  <si>
    <t>4</t>
  </si>
  <si>
    <t>445368723</t>
  </si>
  <si>
    <t>VV</t>
  </si>
  <si>
    <t>"1.PP - strop pro vyrovnání podkladu cementovou stěrkou" 32,0+22,47+14,49+11,67+13,49+5,33+11,61+21,28</t>
  </si>
  <si>
    <t>"1.PP - strop pro KZS" 32,0+22,47+14,49+11,67+13,49+5,33+11,61+21,28</t>
  </si>
  <si>
    <t>"1.PP - strop pro štukovou vrstvu" 32,0+22,47+14,49+11,67+13,49+5,33+11,61+21,28</t>
  </si>
  <si>
    <t>Součet</t>
  </si>
  <si>
    <t>611135011</t>
  </si>
  <si>
    <t>Vyrovnání podkladu vnitřních stropů tmelem tl do 2 mm</t>
  </si>
  <si>
    <t>-1156148803</t>
  </si>
  <si>
    <t>"1.PP" 32,0+22,47+14,49+11,67+13,49+5,33+11,61+21,28</t>
  </si>
  <si>
    <t>3</t>
  </si>
  <si>
    <t>621211021</t>
  </si>
  <si>
    <t>Montáž kontaktního zateplení vnějších podhledů lepením a mechanickým kotvením polystyrénových desek do betonu nebo zdiva tl přes 80 do 120 mm</t>
  </si>
  <si>
    <t>1177323708</t>
  </si>
  <si>
    <t>M</t>
  </si>
  <si>
    <t>28375938</t>
  </si>
  <si>
    <t>deska EPS 70 fasádní λ=0,039 tl 100mm</t>
  </si>
  <si>
    <t>8</t>
  </si>
  <si>
    <t>1141067375</t>
  </si>
  <si>
    <t>132,34*1,1</t>
  </si>
  <si>
    <t>145,574*1,02 "Přepočtené koeficientem množství</t>
  </si>
  <si>
    <t>5</t>
  </si>
  <si>
    <t>611311131</t>
  </si>
  <si>
    <t>Potažení vnitřních rovných stropů vápenným štukem tloušťky do 3 mm</t>
  </si>
  <si>
    <t>1814511487</t>
  </si>
  <si>
    <t>612325302</t>
  </si>
  <si>
    <t>Vápenocementová štuková omítka ostění nebo nadpraží</t>
  </si>
  <si>
    <t>-917795830</t>
  </si>
  <si>
    <t>"1.PP"</t>
  </si>
  <si>
    <t>"0,85x0,6 - 12ks" (0,85+0,6*2)*12*0,45+0,85*0,05*12</t>
  </si>
  <si>
    <t>"1.NP"</t>
  </si>
  <si>
    <t>"0,6x1,0 - 3ks" (0,6+1,0*2)*3*0,45+0,6*0,05*3</t>
  </si>
  <si>
    <t>"1,0x2,0 - 1ks" (1,0+2,0*2)*0,45+1,0*0,05</t>
  </si>
  <si>
    <t>"2,0x1,8 - 4ks" (2,0+1,8*2)*4*0,45+2,0*0,05*4</t>
  </si>
  <si>
    <t>"1,8x1,8 - 2ks" 1,8*3*0,45+1,8*0,05*2</t>
  </si>
  <si>
    <t>"1,0x1,8 - 2ks" (1,0+1,8*2)*2*0,45+1,0*0,05*2</t>
  </si>
  <si>
    <t>"1,35x1,8 - 18ks" (1,35+1,8*2)*20*0,45+1,35*0,05*18</t>
  </si>
  <si>
    <t>"1,2x2,05 - 2ks" (1,2+2,05*2)*2*0,45+1,2*0,05*2</t>
  </si>
  <si>
    <t>"1,5x2,05 - 20ks" (1,5+2,05*2)*20*0,45+1,5*0,05*20</t>
  </si>
  <si>
    <t>"1,05x2,65 - 1ks" (1,05+2,65*2)*0,45+1,05*0,05</t>
  </si>
  <si>
    <t>"1,5x1,8 - 3ks" (1,5+1,8*2)*3*0,45+1,5*0,05*3</t>
  </si>
  <si>
    <t>"2,4x2,2 - 1ks" (2,4+2,2*2)*0,45</t>
  </si>
  <si>
    <t>"1,1x2,1 - 1ks" (1,1+2,1*2)*0,45</t>
  </si>
  <si>
    <t>"1,0x2,0 - 1ks" (1,0+2,0*2)*0,45</t>
  </si>
  <si>
    <t>"1,95x2,65 - 2ks" (1,95+2,65*2)*(0,45+0,05*2)*2</t>
  </si>
  <si>
    <t>"2.NP"</t>
  </si>
  <si>
    <t>"2,0x2,0 - 4ks" 2,0*2,0*0,5*4*0,45</t>
  </si>
  <si>
    <t>7</t>
  </si>
  <si>
    <t>619991011</t>
  </si>
  <si>
    <t>Obalení konstrukcí a prvků fólií přilepenou lepící páskou</t>
  </si>
  <si>
    <t>2129594249</t>
  </si>
  <si>
    <t>"O1 - 0,85x0,6 - 12ks" 0,85*0,6*12</t>
  </si>
  <si>
    <t>"O2 - 1,5x2,05 - 20ks" 1,5*2,05*20</t>
  </si>
  <si>
    <t>"O3 - 1,2x2,05 - 2ks" 1,2*2,05*2</t>
  </si>
  <si>
    <t>"O4 - 1,0x0,6 -4ks" 1,0*0,6*4</t>
  </si>
  <si>
    <t>"O5 - 1,35x1,8 - 18ks" 1,35*1,8*18</t>
  </si>
  <si>
    <t>"O6 -1,8x1,8 - 2ks " 1,8*1,8*2</t>
  </si>
  <si>
    <t>"O7 - 2,0x1,8 - 4ks" 2,0*1,8*4</t>
  </si>
  <si>
    <t>"O8 - 1,0x1,8 - 4ks" 1,0*1,8*4</t>
  </si>
  <si>
    <t>"O9 - 1,5x1,8 - 3ks" 1,5*1,8*3</t>
  </si>
  <si>
    <t>"O10 - 1,5x1,5 - 8ks" 1,5*1,5*8</t>
  </si>
  <si>
    <t>"O11 - 1,35x1,5 - 11ks" 1,35*1,5*11</t>
  </si>
  <si>
    <t>"O12 - 1,8x1,5 - 3ks" 1,8*1,5*3</t>
  </si>
  <si>
    <t>"O13 - 2,0x1,5 - 2ks" 2,0*1,5*2</t>
  </si>
  <si>
    <t>"O14 - 0,75x1,25 - 1ks" 0,75*1,25</t>
  </si>
  <si>
    <t>"O15 - 1,9x2,25 - 2ks" 1,9*2,25*2</t>
  </si>
  <si>
    <t>"O16 - 2,0x2,0*0,5 - 4ks" 2,0*2,0*0,5*4</t>
  </si>
  <si>
    <t>"D1 - 2,4x2,2 - 1ks" 2,4*2,2</t>
  </si>
  <si>
    <t>"D2 - 1,1x2,1 - 1ks" 1,1*2,1</t>
  </si>
  <si>
    <t>"D3 - 1,1x2,1 - 1ks" 1,1*2,1</t>
  </si>
  <si>
    <t>"D4- 1,95x2,65 - 2ks" 1,95*2,65*2</t>
  </si>
  <si>
    <t>"D5- 1,1x2,45 - 1ks" 1,1*2,45</t>
  </si>
  <si>
    <t>621131121</t>
  </si>
  <si>
    <t>Penetrační disperzní nátěr vnějších podhledů nanášený ručně</t>
  </si>
  <si>
    <t>1117321465</t>
  </si>
  <si>
    <t>"zateplená plocha"</t>
  </si>
  <si>
    <t>"SV"</t>
  </si>
  <si>
    <t>"OSB" 7,2*1,35</t>
  </si>
  <si>
    <t>"beton" 7,2*(0,25*2+0,81)</t>
  </si>
  <si>
    <t>"SZ"</t>
  </si>
  <si>
    <t>"vstup" 2,7*1,0</t>
  </si>
  <si>
    <t>9</t>
  </si>
  <si>
    <t>621221031</t>
  </si>
  <si>
    <t>Montáž kontaktního zateplení vnějších podhledů z minerální vlny s podélnou orientací tl do 160 mm</t>
  </si>
  <si>
    <t>657840961</t>
  </si>
  <si>
    <t>10</t>
  </si>
  <si>
    <t>63142046</t>
  </si>
  <si>
    <t>deska tepelně izolační minerální kontaktních fasád podélné vlákno λ=0,037-0,038 tl 160mm</t>
  </si>
  <si>
    <t>763951750</t>
  </si>
  <si>
    <t>41,04*1,1</t>
  </si>
  <si>
    <t>11</t>
  </si>
  <si>
    <t>621251105</t>
  </si>
  <si>
    <t>Příplatek k cenám kontaktního zateplení podhledů za použití tepelněizolačních zátek z minerální vlny</t>
  </si>
  <si>
    <t>521794854</t>
  </si>
  <si>
    <t>621531022</t>
  </si>
  <si>
    <t>Tenkovrstvá silikonová zatíraná omítka zrnitost 2,0 mm vnějších podhledů</t>
  </si>
  <si>
    <t>-2113737628</t>
  </si>
  <si>
    <t>"beton" 7,2*((0,25+0,16)*2+0,81)</t>
  </si>
  <si>
    <t>13</t>
  </si>
  <si>
    <t>622131121</t>
  </si>
  <si>
    <t>Penetrační disperzní nátěr vnějších stěn nanášený ručně</t>
  </si>
  <si>
    <t>1974203295</t>
  </si>
  <si>
    <t>7,115*7,585</t>
  </si>
  <si>
    <t>7,2*7,585</t>
  </si>
  <si>
    <t>(1,8*2)*3,38</t>
  </si>
  <si>
    <t>11,175*7,585</t>
  </si>
  <si>
    <t>6,5*(10,662-7,315)*0,5</t>
  </si>
  <si>
    <t>Mezisoučet</t>
  </si>
  <si>
    <t>"JV"</t>
  </si>
  <si>
    <t>8,1*4,35</t>
  </si>
  <si>
    <t>6,15*(7,585-4,35)*2</t>
  </si>
  <si>
    <t>6,15*(9,2-7,585)*0,5*2</t>
  </si>
  <si>
    <t>0,3*(9,2-7,585)*2</t>
  </si>
  <si>
    <t>5,25*4,35*2</t>
  </si>
  <si>
    <t>5,25*(9,2-4,35)*2</t>
  </si>
  <si>
    <t>3,8*(9,2-6,91)*0,5*2</t>
  </si>
  <si>
    <t>21,6*6,76</t>
  </si>
  <si>
    <t>1,95*(6,76-4,35)*2</t>
  </si>
  <si>
    <t>"JZ=SV" 216,387</t>
  </si>
  <si>
    <t>10,13*4,35*2</t>
  </si>
  <si>
    <t>9,3*3,38*2</t>
  </si>
  <si>
    <t>(0,25+0,16*2)*0,75*2</t>
  </si>
  <si>
    <t>17,54*(6,76-0,95)</t>
  </si>
  <si>
    <t>4,45*0,95</t>
  </si>
  <si>
    <t>2,03*(6,76-4,35)*2</t>
  </si>
  <si>
    <t>2,5*1,0*2</t>
  </si>
  <si>
    <t>"odpočet otvorů" -249,653</t>
  </si>
  <si>
    <t>14</t>
  </si>
  <si>
    <t>622143004</t>
  </si>
  <si>
    <t>Montáž omítkových samolepících začišťovacích profilů (APU lišt)</t>
  </si>
  <si>
    <t>m</t>
  </si>
  <si>
    <t>1849573446</t>
  </si>
  <si>
    <t>"začišťovací lišta - vnější"</t>
  </si>
  <si>
    <t>"O1 - 0,85x0,6 - 12ks" (0,85+0,6*2)*12</t>
  </si>
  <si>
    <t>"O2 - 1,5x2,05 - 20ks" (1,5+2,05*2)*20</t>
  </si>
  <si>
    <t>"O3 - 1,2x2,05 - 2ks" (1,2+2,05*2)*2</t>
  </si>
  <si>
    <t>"O4 - 1,0x0,6 -4ks" (1,0+0,6*2)*4</t>
  </si>
  <si>
    <t>"O5 - 1,35x1,8 - 18ks" (1,35+1,8*2)*18</t>
  </si>
  <si>
    <t>"O6 -1,8x1,8 - 2ks " 1,8*3*2</t>
  </si>
  <si>
    <t>"O7 - 2,0x1,8 - 4ks" (2,0+1,8*2)*4</t>
  </si>
  <si>
    <t>"O8 - 1,0x1,8 - 4ks" (1,0+1,8*2)*4</t>
  </si>
  <si>
    <t>"O9 - 1,5x1,8 - 3ks" (1,5+1,8*2)*3</t>
  </si>
  <si>
    <t>"O10 - 1,5x1,5 - 8ks" 1,5*3*8</t>
  </si>
  <si>
    <t>"O11 - 1,35x1,5 - 11ks" (1,35+1,5*2)*11</t>
  </si>
  <si>
    <t>"O12 - 1,8x1,5 - 3ks" (1,8+1,5*2)*3</t>
  </si>
  <si>
    <t>"O13 - 2,0x1,5 - 2ks" (2,0+1,5*2)*2</t>
  </si>
  <si>
    <t>"O14 - 0,75x1,25 - 1ks" (0,75+1,25*2)</t>
  </si>
  <si>
    <t>"O15 - 1,9x2,25 - 2ks" (1,9+2,25*2)*2</t>
  </si>
  <si>
    <t>"O16 - 2,0x2,0*0,5 - 4ks" 2,25*2*4</t>
  </si>
  <si>
    <t>"D1 - 2,4x2,2 - 1ks" (2,4+2,2*2)</t>
  </si>
  <si>
    <t>"D2 - 1,1x2,1 - 1ks" (1,1+2,1*2)</t>
  </si>
  <si>
    <t>"D3 - 1,1x2,1 - 1ks" (1,1+2,1*2)</t>
  </si>
  <si>
    <t>"D4- 1,95x2,65 - 2ks" (1,95+2,65*2)*2</t>
  </si>
  <si>
    <t>"D5- 1,1x2,45 - 1ks" (1,1+2,45*2)</t>
  </si>
  <si>
    <t>"začišťovací lišta - vnitřní"</t>
  </si>
  <si>
    <t>492,2</t>
  </si>
  <si>
    <t>15</t>
  </si>
  <si>
    <t>59051476</t>
  </si>
  <si>
    <t>profil okenní začišťovací se sklovláknitou armovací tkaninou 9 mm/2,4 m</t>
  </si>
  <si>
    <t>1037626298</t>
  </si>
  <si>
    <t>984,4*1,05</t>
  </si>
  <si>
    <t>16</t>
  </si>
  <si>
    <t>622221031</t>
  </si>
  <si>
    <t>Montáž kontaktního zateplení vnějších stěn z minerální vlny s podélnou orientací vláken tl do 160 mm</t>
  </si>
  <si>
    <t>-592045671</t>
  </si>
  <si>
    <t>(7,115+0,16)*7,585</t>
  </si>
  <si>
    <t>(11,175+0,16)*7,585</t>
  </si>
  <si>
    <t>"JZ=SV" 218,815</t>
  </si>
  <si>
    <t>17</t>
  </si>
  <si>
    <t>943745376</t>
  </si>
  <si>
    <t>858,087*1,1</t>
  </si>
  <si>
    <t>943,896*1,02 "Přepočtené koeficientem množství</t>
  </si>
  <si>
    <t>18</t>
  </si>
  <si>
    <t>622222001</t>
  </si>
  <si>
    <t>Montáž kontaktního zateplení vnějšího ostění hl. špalety do 200 mm z minerální vlny tl do 40 mm</t>
  </si>
  <si>
    <t>406935937</t>
  </si>
  <si>
    <t>"nadpraží+ostění+parapet"</t>
  </si>
  <si>
    <t>"O1 - 0,85x0,6 - 12ks" (0,85*2+0,6*2)*12</t>
  </si>
  <si>
    <t>"O2 - 1,5x2,05 - 20ks" (1,5*2+2,05*2)*20</t>
  </si>
  <si>
    <t>"O3 - 1,2x2,05 - 2ks" (1,2*2+2,05*2)*2</t>
  </si>
  <si>
    <t>"O4 - 1,0x0,6 -4ks" (1,0*2+0,6*2)*4</t>
  </si>
  <si>
    <t>"O5 - 1,35x1,8 - 18ks" (1,35*2+1,8*2)*18</t>
  </si>
  <si>
    <t>"O6 -1,8x1,8 - 2ks " 1,8*4*2</t>
  </si>
  <si>
    <t>"O7 - 2,0x1,8 - 4ks" (2,0*2+1,8*2)*4</t>
  </si>
  <si>
    <t>"O8 - 1,0x1,8 - 4ks" (1,0*2+1,8*2)*4</t>
  </si>
  <si>
    <t>"O9 - 1,5x1,8 - 3ks" (1,5*2+1,8*2)*3</t>
  </si>
  <si>
    <t>"O10 - 1,5x1,5 - 8ks" 1,5*4*8</t>
  </si>
  <si>
    <t>"O11 - 1,35x1,5 - 11ks" (1,35*2+1,5*2)*11</t>
  </si>
  <si>
    <t>"O12 - 1,8x1,5 - 3ks" (1,8*2+1,5*2)*3</t>
  </si>
  <si>
    <t>"O13 - 2,0x1,5 - 2ks" (2,0*2+1,5*2)*2</t>
  </si>
  <si>
    <t>"O14 - 0,75x1,25 - 1ks" (0,75*2+1,25*2)</t>
  </si>
  <si>
    <t>"O15 - 1,9x2,25 - 2ks" (1,9*2+2,25*2)*2</t>
  </si>
  <si>
    <t>"O16 - 2,0x2,0*0,5 - 4ks" (2,0+2,25*2)*4</t>
  </si>
  <si>
    <t>"nadpraží+ostění"</t>
  </si>
  <si>
    <t>19</t>
  </si>
  <si>
    <t>63142037</t>
  </si>
  <si>
    <t>deska tepelně izolační minerální kontaktních fasád podélné vlákno λ=0,037-0,038 tl 40mm</t>
  </si>
  <si>
    <t>1265649719</t>
  </si>
  <si>
    <t>632,0*0,16*1,1</t>
  </si>
  <si>
    <t>20</t>
  </si>
  <si>
    <t>622251105</t>
  </si>
  <si>
    <t>Příplatek k cenám kontaktního zateplení stěn za použití tepelněizolačních zátek z minerální vlny</t>
  </si>
  <si>
    <t>1046330265</t>
  </si>
  <si>
    <t>622252002</t>
  </si>
  <si>
    <t>Montáž ostatních lišt kontaktního zateplení</t>
  </si>
  <si>
    <t>-1100450255</t>
  </si>
  <si>
    <t>"rohová lišta s okapnicí - nadpraží"</t>
  </si>
  <si>
    <t>"O1 - 0,85x0,6 - 12ks" (0,85)*12</t>
  </si>
  <si>
    <t>"O2 - 1,5x2,05 - 20ks" (1,5)*20</t>
  </si>
  <si>
    <t>"O3 - 1,2x2,05 - 2ks" (1,2)*2</t>
  </si>
  <si>
    <t>"O4 - 1,0x0,6 -4ks" (1,0)*4</t>
  </si>
  <si>
    <t>"O5 - 1,35x1,8 - 18ks" (1,35)*18</t>
  </si>
  <si>
    <t>"O6 -1,8x1,8 - 2ks " 1,8*2</t>
  </si>
  <si>
    <t>"O7 - 2,0x1,8 - 4ks" (2,0)*4</t>
  </si>
  <si>
    <t>"O8 - 1,0x1,8 - 4ks" (1,0)*4</t>
  </si>
  <si>
    <t>"O9 - 1,5x1,8 - 3ks" (1,5)*3</t>
  </si>
  <si>
    <t>"O10 - 1,5x1,5 - 8ks" 1,5*8</t>
  </si>
  <si>
    <t>"O11 - 1,35x1,5 - 11ks" (1,35)*11</t>
  </si>
  <si>
    <t>"O12 - 1,8x1,5 - 3ks" (1,8)*3</t>
  </si>
  <si>
    <t>"O13 - 2,0x1,5 - 2ks" (2,0)*2</t>
  </si>
  <si>
    <t>"O14 - 0,75x1,25 - 1ks" (0,75)</t>
  </si>
  <si>
    <t>"O15 - 1,9x2,25 - 2ks" (1,9)*2</t>
  </si>
  <si>
    <t>"D1 - 2,4x2,2 - 1ks" (2,4)</t>
  </si>
  <si>
    <t>"D2 - 1,1x2,1 - 1ks" (1,1)</t>
  </si>
  <si>
    <t>"D3 - 1,1x2,1 - 1ks" (1,1)</t>
  </si>
  <si>
    <t>"D4- 1,95x2,65 - 2ks" (1,95)*2</t>
  </si>
  <si>
    <t>"D5- 1,1x2,45 - 1ks" (1,1)</t>
  </si>
  <si>
    <t>"vstup"</t>
  </si>
  <si>
    <t>2,7</t>
  </si>
  <si>
    <t>"korunní římsa"</t>
  </si>
  <si>
    <t>25,18</t>
  </si>
  <si>
    <t>25,2</t>
  </si>
  <si>
    <t>"průvlak"</t>
  </si>
  <si>
    <t>7,2*2*2</t>
  </si>
  <si>
    <t>"rohová lišta ostění"</t>
  </si>
  <si>
    <t>"O1 - 0,85x0,6 - 12ks" (0,6*2)*12</t>
  </si>
  <si>
    <t>"O2 - 1,5x2,05 - 20ks" (2,05*2)*20</t>
  </si>
  <si>
    <t>"O3 - 1,2x2,05 - 2ks" (2,05*2)*2</t>
  </si>
  <si>
    <t>"O4 - 1,0x0,6 -4ks" (0,6*2)*4</t>
  </si>
  <si>
    <t>"O5 - 1,35x1,8 - 18ks" (1,8*2)*18</t>
  </si>
  <si>
    <t>"O6 -1,8x1,8 - 2ks " 1,8*2*2</t>
  </si>
  <si>
    <t>"O7 - 2,0x1,8 - 4ks" (1,8*2)*4</t>
  </si>
  <si>
    <t>"O8 - 1,0x1,8 - 4ks" (1,8*2)*4</t>
  </si>
  <si>
    <t>"O9 - 1,5x1,8 - 3ks" (1,8*2)*3</t>
  </si>
  <si>
    <t>"O10 - 1,5x1,5 - 8ks" 1,5*2*8</t>
  </si>
  <si>
    <t>"O11 - 1,35x1,5 - 11ks" (1,5*2)*11</t>
  </si>
  <si>
    <t>"O12 - 1,8x1,5 - 3ks" (1,5*2)*3</t>
  </si>
  <si>
    <t>"O13 - 2,0x1,5 - 2ks" (1,5*2)*2</t>
  </si>
  <si>
    <t>"O14 - 0,75x1,25 - 1ks" (1,25*2)</t>
  </si>
  <si>
    <t>"O15 - 1,9x2,25 - 2ks" (2,25*2)*2</t>
  </si>
  <si>
    <t>"D1 - 2,4x2,2 - 1ks" (2,2*2)</t>
  </si>
  <si>
    <t>"D2 - 1,1x2,1 - 1ks" (2,1*2)</t>
  </si>
  <si>
    <t>"D3 - 1,1x2,1 - 1ks" (2,1*2)</t>
  </si>
  <si>
    <t>"D4- 1,95x2,65 - 2ks" (2,65*2)*2</t>
  </si>
  <si>
    <t>"D5- 1,1x2,45 - 1ks" (2,45*2)</t>
  </si>
  <si>
    <t>"nároží"</t>
  </si>
  <si>
    <t>(3,38-0,25)*4</t>
  </si>
  <si>
    <t>7,585*4</t>
  </si>
  <si>
    <t>(9,2-7,585)*2*2</t>
  </si>
  <si>
    <t>(9,2-6,91)*2</t>
  </si>
  <si>
    <t>2,5*2</t>
  </si>
  <si>
    <t>"parapetní lišta"</t>
  </si>
  <si>
    <t>22</t>
  </si>
  <si>
    <t>59051486</t>
  </si>
  <si>
    <t>profil rohový PVC 15x15mm s výztužnou tkaninou š 100mm pro ETICS</t>
  </si>
  <si>
    <t>1658510116</t>
  </si>
  <si>
    <t>409,7*1,05</t>
  </si>
  <si>
    <t>23</t>
  </si>
  <si>
    <t>59051510</t>
  </si>
  <si>
    <t>profil začišťovací s okapnicí PVC s výztužnou tkaninou pro nadpraží ETICS</t>
  </si>
  <si>
    <t>548388267</t>
  </si>
  <si>
    <t>223,28*1,05</t>
  </si>
  <si>
    <t>24</t>
  </si>
  <si>
    <t>59051512</t>
  </si>
  <si>
    <t>profil parapetní se sklovláknitou armovací tkaninou PVC 2 m</t>
  </si>
  <si>
    <t>-853457902</t>
  </si>
  <si>
    <t>131,8*1,05</t>
  </si>
  <si>
    <t>25</t>
  </si>
  <si>
    <t>622531022</t>
  </si>
  <si>
    <t>Tenkovrstvá silikonová zatíraná omítka zrnitost 2,0 mm vnějších stěn</t>
  </si>
  <si>
    <t>233787506</t>
  </si>
  <si>
    <t>858,087</t>
  </si>
  <si>
    <t>"O1 - 0,85x0,6 - 12ks" (0,85+0,6*2)*12*0,16</t>
  </si>
  <si>
    <t>"O2 - 1,5x2,05 - 20ks" (1,5+2,05*2)*20*0,16</t>
  </si>
  <si>
    <t>"O3 - 1,2x2,05 - 2ks" (1,2+2,05*2)*2*0,16</t>
  </si>
  <si>
    <t>"O4 - 1,0x0,6 -4ks" (1,0+0,6*2)*4*0,16</t>
  </si>
  <si>
    <t>"O5 - 1,35x1,8 - 18ks" (1,35+1,8*2)*18*0,16</t>
  </si>
  <si>
    <t>"O6 -1,8x1,8 - 2ks " 1,8*3*2*0,16</t>
  </si>
  <si>
    <t>"O7 - 2,0x1,8 - 4ks" (2,0+1,8*2)*4*0,16</t>
  </si>
  <si>
    <t>"O8 - 1,0x1,8 - 4ks" (1,0+1,8*2)*4*0,16</t>
  </si>
  <si>
    <t>"O9 - 1,5x1,8 - 3ks" (1,5+1,8*2)*3*0,16</t>
  </si>
  <si>
    <t>"O10 - 1,5x1,5 - 8ks" 1,5*3*8*0,16</t>
  </si>
  <si>
    <t>"O11 - 1,35x1,5 - 11ks" (1,35+1,5*2)*11*0,16</t>
  </si>
  <si>
    <t>"O12 - 1,8x1,5 - 3ks" (1,8+1,5*2)*3*0,16</t>
  </si>
  <si>
    <t>"O13 - 2,0x1,5 - 2ks" (2,0+1,5*2)*2*0,16</t>
  </si>
  <si>
    <t>"O14 - 0,75x1,25 - 1ks" (0,75+1,25*2)*0,16</t>
  </si>
  <si>
    <t>"O15 - 1,9x2,25 - 2ks" (1,9+2,25*2)*2*0,16</t>
  </si>
  <si>
    <t>"O16 - 2,0x2,0*0,5 - 4ks" 2,25*2*4*0,16</t>
  </si>
  <si>
    <t>"D1 - 2,4x2,2 - 1ks" (2,4+2,2*2)*0,16</t>
  </si>
  <si>
    <t>"D2 - 1,1x2,1 - 1ks" (1,1+2,1*2)*0,16</t>
  </si>
  <si>
    <t>"D3 - 1,1x2,1 - 1ks" (1,1+2,1*2)*0,16</t>
  </si>
  <si>
    <t>"D4- 1,95x2,65 - 2ks" (1,95+2,65*2)*2*0,16</t>
  </si>
  <si>
    <t>"D5- 1,1x2,45 - 1ks" (1,1+2,45*2)*0,16</t>
  </si>
  <si>
    <t>26</t>
  </si>
  <si>
    <t>985131111</t>
  </si>
  <si>
    <t>Očištění ploch stěn, rubu kleneb a podlah tlakovou vodou</t>
  </si>
  <si>
    <t>-1581382138</t>
  </si>
  <si>
    <t>"sokl"</t>
  </si>
  <si>
    <t>(7,125+7,2+1,8*2+11,175)*1,58</t>
  </si>
  <si>
    <t>(8,1+0,16)*1,58*2</t>
  </si>
  <si>
    <t>"JZ"</t>
  </si>
  <si>
    <t>10,13*1,58</t>
  </si>
  <si>
    <t>9,3*1,58</t>
  </si>
  <si>
    <t>7,2*(1,58+0,95)</t>
  </si>
  <si>
    <t>"fasáda"</t>
  </si>
  <si>
    <t>7,115*3,38</t>
  </si>
  <si>
    <t>(7,2+1,8*2)*3,38</t>
  </si>
  <si>
    <t>11,175*3,38</t>
  </si>
  <si>
    <t>8,1*3,38</t>
  </si>
  <si>
    <t>5,25*3,38</t>
  </si>
  <si>
    <t>1,95*(6,76-3,38)*2</t>
  </si>
  <si>
    <t>"podhled římsy" 25,18*(0,3+0,15)</t>
  </si>
  <si>
    <t>"JZ=SV" 109,203</t>
  </si>
  <si>
    <t>10,13*3,38</t>
  </si>
  <si>
    <t>9,3*3,38</t>
  </si>
  <si>
    <t>2,03*(6,76-3,38)*2</t>
  </si>
  <si>
    <t>"podhled římsy" 25,2*(0,3+0,15)</t>
  </si>
  <si>
    <t>"podhled vstupu" 2,7*1,0</t>
  </si>
  <si>
    <t>"odpočet otvorů, přípočet ostění a nadpraží"</t>
  </si>
  <si>
    <t>"0,85x0,6 - 12ks" -0,85*0,6*12+(0,85+0,6*2)*12*0,45</t>
  </si>
  <si>
    <t>"0,55x0,9 - 2ks" -0,55*0,9*2+(0,55+0,9*2)*2*0,45</t>
  </si>
  <si>
    <t>"0,6x1,0 - 3ks" -0,6*1,0*3+(0,6+1,0*2)*3*0,45</t>
  </si>
  <si>
    <t>"1,0x2,0 - 1ks" -1,0*2,0+(1,0+2,0*2)*0,45</t>
  </si>
  <si>
    <t>"2,0x1,8 - 4ks" -2,0*1,8*4+(2,0+1,8*2)*4*0,45</t>
  </si>
  <si>
    <t>"1,8x1,8 - 2ks" -1,8*1,8*2+1,8*3*2*0,45</t>
  </si>
  <si>
    <t>"1,35x1,8 - 20ks" -1,35*1,8*20+(1,35+1,8*2)*20*0,45</t>
  </si>
  <si>
    <t>"1,5x2,05 - 24ks" -1,5*2,05*24+(1,5+2,05*2)*24*0,45</t>
  </si>
  <si>
    <t>"1,05x2,65 - 1ks" -1,05*2,65+(1,05+2,65*2)*0,45</t>
  </si>
  <si>
    <t>"1,5x1,8 - 3ks" -1,5*1,8*3+(1,5+1,8*2)*3*0,45</t>
  </si>
  <si>
    <t>"2,4x2,2 - 1ks" -2,4*2,2+(2,4+2,2*2)*0,45</t>
  </si>
  <si>
    <t>"1,1x2,75 - 1ks" -1,1*2,75+(1,1+2,75*2)*0,45</t>
  </si>
  <si>
    <t>"1,05x2,65 - 2ks" -1,05*2,65*2+(1,05+2,65*2)*0,45*2</t>
  </si>
  <si>
    <t>"1,25x1,95 - 3ks" -1,25*1,95*3+(1,25+1,95*2)*3*0,45</t>
  </si>
  <si>
    <t>"2,0x2,0 - 4ks" -2,0*2,0*4+2,0*2,0*0,5*4*0,45</t>
  </si>
  <si>
    <t>"1,25x2,9 - 1ks" -1,25*2,9+(1,25+2,9*2)*0,45</t>
  </si>
  <si>
    <t>27</t>
  </si>
  <si>
    <t>629991011</t>
  </si>
  <si>
    <t>Zakrytí výplní otvorů a svislých ploch fólií přilepenou lepící páskou</t>
  </si>
  <si>
    <t>-1890225290</t>
  </si>
  <si>
    <t>28</t>
  </si>
  <si>
    <t>631311114</t>
  </si>
  <si>
    <t>Mazanina tl do 80 mm z betonu prostého bez zvýšených nároků na prostředí tř. C 16/20</t>
  </si>
  <si>
    <t>m3</t>
  </si>
  <si>
    <t>-640912717</t>
  </si>
  <si>
    <t>"S15"</t>
  </si>
  <si>
    <t>"spádová tl.50-100mm"</t>
  </si>
  <si>
    <t>2,02*5,16*0,075*2</t>
  </si>
  <si>
    <t>29</t>
  </si>
  <si>
    <t>631319175</t>
  </si>
  <si>
    <t>Příplatek k mazanině tl do 240 mm za stržení povrchu spodní vrstvy před vložením výztuže</t>
  </si>
  <si>
    <t>-1355279559</t>
  </si>
  <si>
    <t>"S14"</t>
  </si>
  <si>
    <t>"o tl. 50-240mm"</t>
  </si>
  <si>
    <t>9,05*4,4*0,16*2</t>
  </si>
  <si>
    <t>30</t>
  </si>
  <si>
    <t>631342134</t>
  </si>
  <si>
    <t>Mazanina tl do 240 mm z betonu lehkého tepelně-izolačního polystyrenového 900 kg/m3</t>
  </si>
  <si>
    <t>1050297502</t>
  </si>
  <si>
    <t>31</t>
  </si>
  <si>
    <t>631351101</t>
  </si>
  <si>
    <t>Zřízení bednění rýh a hran v podlahách</t>
  </si>
  <si>
    <t>-1296797076</t>
  </si>
  <si>
    <t>9,05*0,08*2</t>
  </si>
  <si>
    <t>32</t>
  </si>
  <si>
    <t>631351102</t>
  </si>
  <si>
    <t>Odstranění bednění rýh a hran v podlahách</t>
  </si>
  <si>
    <t>-1078635299</t>
  </si>
  <si>
    <t>33</t>
  </si>
  <si>
    <t>631362021</t>
  </si>
  <si>
    <t>Výztuž mazanin svařovanými sítěmi Kari</t>
  </si>
  <si>
    <t>t</t>
  </si>
  <si>
    <t>372265800</t>
  </si>
  <si>
    <t>"o8-100/100"</t>
  </si>
  <si>
    <t>"spádový lehčení beton střechy - na okraji pás š=1,0m"</t>
  </si>
  <si>
    <t>9,05*1,0*0,0125*2</t>
  </si>
  <si>
    <t>34</t>
  </si>
  <si>
    <t>632451024</t>
  </si>
  <si>
    <t>Vyrovnávací potěr tl do 50 mm z MC 15 provedený v pásu</t>
  </si>
  <si>
    <t>-446386818</t>
  </si>
  <si>
    <t>"0,85x0,6 - 12ks" 0,85*12*0,45</t>
  </si>
  <si>
    <t>"0,6x1,0 - 3ks" 0,6*3*0,45</t>
  </si>
  <si>
    <t>"1,0x2,0 - 1ks" 1,0*0,45</t>
  </si>
  <si>
    <t>"2,0x1,8 - 4ks" 2,0*4*0,45</t>
  </si>
  <si>
    <t>"1,8x1,8 - 2ks" 1,8*2*0,45</t>
  </si>
  <si>
    <t>"1,0x1,8 - 2ks" 1,0*2*0,45</t>
  </si>
  <si>
    <t>"1,35x1,8 - 18ks" 1,35*20*0,45</t>
  </si>
  <si>
    <t>"1,2x2,05 - 2ks" 1,2*2*0,45</t>
  </si>
  <si>
    <t>"1,5x2,05 - 20ks" 1,5*20*0,45</t>
  </si>
  <si>
    <t>"1,05x2,65 - 1ks" 1,05*0,45</t>
  </si>
  <si>
    <t>"1,5x1,8 - 3ks" 1,5*3*0,45</t>
  </si>
  <si>
    <t>"1,25x1,95 - 3ks" 1,25*3*0,45</t>
  </si>
  <si>
    <t>"2,0x2,0 - 4ks" 2,0*4*0,45</t>
  </si>
  <si>
    <t>Ostatní konstrukce a práce, bourání</t>
  </si>
  <si>
    <t>35</t>
  </si>
  <si>
    <t>965042141</t>
  </si>
  <si>
    <t>Bourání podkladů pod dlažby nebo mazanin betonových nebo z litého asfaltu tl do 100 mm pl přes 4 m2</t>
  </si>
  <si>
    <t>2141189625</t>
  </si>
  <si>
    <t>"podklad střešní krytiny plochých střech"</t>
  </si>
  <si>
    <t>9,0*9,88*2*0,05</t>
  </si>
  <si>
    <t>5,65*4,8*2*0,05</t>
  </si>
  <si>
    <t>7,7*4,05*2*0,05</t>
  </si>
  <si>
    <t>5,65*1,7*2*0,05</t>
  </si>
  <si>
    <t>7,6*4,96*2*0,05</t>
  </si>
  <si>
    <t>36</t>
  </si>
  <si>
    <t>965045111</t>
  </si>
  <si>
    <t>Bourání potěrů cementových nebo pískocementových tl do 50 mm pl do 1 m2</t>
  </si>
  <si>
    <t>2089921840</t>
  </si>
  <si>
    <t>"0,55x0,9 - 2ks" 0,55*2*0,45</t>
  </si>
  <si>
    <t>"1,35x1,8 - 20ks" 1,35*20*0,45</t>
  </si>
  <si>
    <t>"1,5x2,05 - 24ks" 1,5*24*0,45</t>
  </si>
  <si>
    <t>37</t>
  </si>
  <si>
    <t>966054121</t>
  </si>
  <si>
    <t>Vybourání částí ŽB říms vyložených do 500 mm</t>
  </si>
  <si>
    <t>952077174</t>
  </si>
  <si>
    <t>"JV" (27,0-25,18)</t>
  </si>
  <si>
    <t>"SZ" (27,0-25,2)</t>
  </si>
  <si>
    <t>38</t>
  </si>
  <si>
    <t>968072354</t>
  </si>
  <si>
    <t>Vybourání kovových rámů oken zdvojených včetně křídel pl do 1 m2</t>
  </si>
  <si>
    <t>-976138981</t>
  </si>
  <si>
    <t>"0,85x0,6 - 12ks" 0,85*0,6*12</t>
  </si>
  <si>
    <t>39</t>
  </si>
  <si>
    <t>968082015</t>
  </si>
  <si>
    <t>Vybourání plastových rámů oken včetně křídel plochy do 1 m2</t>
  </si>
  <si>
    <t>767054883</t>
  </si>
  <si>
    <t>"0,55x0,9 - 2ks" 0,55*0,9*2</t>
  </si>
  <si>
    <t>"0,6x1,0 - 3ks" 0,6*1,0*3</t>
  </si>
  <si>
    <t>40</t>
  </si>
  <si>
    <t>968082016</t>
  </si>
  <si>
    <t>Vybourání plastových rámů oken včetně křídel plochy přes 1 do 2 m2</t>
  </si>
  <si>
    <t>400717797</t>
  </si>
  <si>
    <t>"1,0x1,8 - 2ks" 1,0*1,8*2</t>
  </si>
  <si>
    <t>"2,0x2,0 - 4ks" 2,0*2,0*0,5*4</t>
  </si>
  <si>
    <t>41</t>
  </si>
  <si>
    <t>968082017</t>
  </si>
  <si>
    <t>Vybourání plastových rámů oken včetně křídel plochy přes 2 do 4 m2</t>
  </si>
  <si>
    <t>165878676</t>
  </si>
  <si>
    <t>"2,0x1,8 - 4ks" 2,0*1,8*4</t>
  </si>
  <si>
    <t>"1,8x1,8 - 2ks" 1,8*1,8*2</t>
  </si>
  <si>
    <t>"1,35x1,8 - 20ks" 1,35*1,8*20</t>
  </si>
  <si>
    <t>"1,5x2,05 - 24ks"1,5*2,05*24</t>
  </si>
  <si>
    <t>"1,05x2,65 - 1ks" 1,05*2,65</t>
  </si>
  <si>
    <t>"1,5x1,8 - 3ks" 1,5*1,8*3</t>
  </si>
  <si>
    <t>"1,25x1,95 - 3ks" 1,25*1,95*3</t>
  </si>
  <si>
    <t>42</t>
  </si>
  <si>
    <t>968082018</t>
  </si>
  <si>
    <t>Vybourání plastových rámů oken včetně křídel plochy přes 4 m2</t>
  </si>
  <si>
    <t>915729462</t>
  </si>
  <si>
    <t>"2,4x2,2 - 1ks" 2,4*2,2</t>
  </si>
  <si>
    <t>43</t>
  </si>
  <si>
    <t>968082021</t>
  </si>
  <si>
    <t>Vybourání plastových zárubní dveří plochy do 2 m2</t>
  </si>
  <si>
    <t>-1120185724</t>
  </si>
  <si>
    <t>"1,0x2,0 - 1ks" 1,0*2,0</t>
  </si>
  <si>
    <t>44</t>
  </si>
  <si>
    <t>968082022</t>
  </si>
  <si>
    <t>Vybourání plastových zárubní dveří plochy do 4 m2</t>
  </si>
  <si>
    <t>1627028314</t>
  </si>
  <si>
    <t>"1,1x2,75 - 1ks" 1,1*2,75</t>
  </si>
  <si>
    <t>"1,05x2,65 - 2ks" 1,50*2,65*2</t>
  </si>
  <si>
    <t>"1,25x2,9 - 1ks" 1,25*2,9</t>
  </si>
  <si>
    <t>45</t>
  </si>
  <si>
    <t>978013191</t>
  </si>
  <si>
    <t>Otlučení (osekání) vnitřní vápenné nebo vápenocementové omítky stěn v rozsahu do 100 %</t>
  </si>
  <si>
    <t>-278733398</t>
  </si>
  <si>
    <t>"0,85x0,6 - 12ks" (0,85+0,6*2)*12*0,45</t>
  </si>
  <si>
    <t>"0,55x0,9 - 2ks" (0,55+0,9*2)*2*0,45</t>
  </si>
  <si>
    <t>"0,6x1,0 - 3ks" (0,6+1,0*2)*3*0,45</t>
  </si>
  <si>
    <t>"2,0x1,8 - 4ks" (2,0+1,8*2)*4*0,45</t>
  </si>
  <si>
    <t>"1,8x1,8 - 2ks" 1,8*3*2*0,45</t>
  </si>
  <si>
    <t>"1,35x1,8 - 20ks" (1,35+1,8*2)*20*0,45</t>
  </si>
  <si>
    <t>"1,5x2,05 - 24ks" (1,5+2,05*2)*24*0,45</t>
  </si>
  <si>
    <t>"1,05x2,65 - 1ks" (1,05+2,65*2)*0,45</t>
  </si>
  <si>
    <t>"1,5x1,8 - 3ks" (1,5+1,8*2)*3*0,45</t>
  </si>
  <si>
    <t>"1,1x2,75 - 1ks" (1,1+2,75*2)*0,45</t>
  </si>
  <si>
    <t>"1,05x2,65 - 2ks" (1,05+2,65*2)*0,45*2</t>
  </si>
  <si>
    <t>"m.č.1.22" (0,7*2+1,0)*(2,98-2,45)</t>
  </si>
  <si>
    <t>"1,25x1,95 - 3ks" (1,25+1,95*2)*3*0,45</t>
  </si>
  <si>
    <t>"1,25x2,9 - 1ks" (1,25+2,9*2)*0,45</t>
  </si>
  <si>
    <t>46</t>
  </si>
  <si>
    <t>978015361</t>
  </si>
  <si>
    <t>Otlučení (osekání) vnější vápenné nebo vápenocementové omítky stupně členitosti 1 a 2 rozsahu do 50%</t>
  </si>
  <si>
    <t>-1835577011</t>
  </si>
  <si>
    <t>94</t>
  </si>
  <si>
    <t>Lešení a stavební výtahy</t>
  </si>
  <si>
    <t>47</t>
  </si>
  <si>
    <t>941111122</t>
  </si>
  <si>
    <t>Montáž lešení řadového trubkového lehkého s podlahami zatížení do 200 kg/m2 š do 1,2 m v do 25 m</t>
  </si>
  <si>
    <t>-1189729783</t>
  </si>
  <si>
    <t>(25,5+0,16*2+1,2*2)*(7,585+1,58)</t>
  </si>
  <si>
    <t>1,8*(3,38+1,58)*2</t>
  </si>
  <si>
    <t>(8,1+0,16*2+0,3*2)*(9,2+1,58)*2</t>
  </si>
  <si>
    <t>5,25*9,2*2</t>
  </si>
  <si>
    <t>"JZ=SV" 276,492</t>
  </si>
  <si>
    <t>(10,13+0,16*2+0,3*2)*(9,2+1,58)*2</t>
  </si>
  <si>
    <t>9,3*(9,2+1,58)*2</t>
  </si>
  <si>
    <t>17,54*(6,76+1,58)</t>
  </si>
  <si>
    <t>48</t>
  </si>
  <si>
    <t>941111222</t>
  </si>
  <si>
    <t>Příplatek k lešení řadovému trubkovému lehkému s podlahami š 1,2 m v 25 m za první a ZKD den použití</t>
  </si>
  <si>
    <t>842036911</t>
  </si>
  <si>
    <t>1593,202*(30*4)</t>
  </si>
  <si>
    <t>49</t>
  </si>
  <si>
    <t>941111822</t>
  </si>
  <si>
    <t>Demontáž lešení řadového trubkového lehkého s podlahami zatížení do 200 kg/m2 š do 1,2 m v do 25 m</t>
  </si>
  <si>
    <t>-1059128421</t>
  </si>
  <si>
    <t>50</t>
  </si>
  <si>
    <t>944511111</t>
  </si>
  <si>
    <t>Montáž ochranné sítě z textilie z umělých vláken</t>
  </si>
  <si>
    <t>595152897</t>
  </si>
  <si>
    <t>51</t>
  </si>
  <si>
    <t>944511211</t>
  </si>
  <si>
    <t>Příplatek k ochranné síti za první a ZKD den použití</t>
  </si>
  <si>
    <t>559041331</t>
  </si>
  <si>
    <t>52</t>
  </si>
  <si>
    <t>944511811</t>
  </si>
  <si>
    <t>Demontáž ochranné sítě z textilie z umělých vláken</t>
  </si>
  <si>
    <t>-325512515</t>
  </si>
  <si>
    <t>53</t>
  </si>
  <si>
    <t>944711111</t>
  </si>
  <si>
    <t>Montáž záchytné stříšky š do 1,5 m</t>
  </si>
  <si>
    <t>-789977935</t>
  </si>
  <si>
    <t>(4,0+1,5*2+3,0*2)</t>
  </si>
  <si>
    <t>54</t>
  </si>
  <si>
    <t>944711211</t>
  </si>
  <si>
    <t>Příplatek k záchytné stříšce š do 1,5 m za první a ZKD den použití</t>
  </si>
  <si>
    <t>-849710044</t>
  </si>
  <si>
    <t>13,0*(30*4)</t>
  </si>
  <si>
    <t>55</t>
  </si>
  <si>
    <t>944711811</t>
  </si>
  <si>
    <t>Demontáž záchytné stříšky š do 1,5 m</t>
  </si>
  <si>
    <t>-1090027048</t>
  </si>
  <si>
    <t>997</t>
  </si>
  <si>
    <t>Přesun sutě</t>
  </si>
  <si>
    <t>56</t>
  </si>
  <si>
    <t>997013154</t>
  </si>
  <si>
    <t>Vnitrostaveništní doprava suti a vybouraných hmot pro budovy v do 15 m s omezením mechanizace</t>
  </si>
  <si>
    <t>-1506005399</t>
  </si>
  <si>
    <t>57</t>
  </si>
  <si>
    <t>997013501</t>
  </si>
  <si>
    <t>Odvoz suti a vybouraných hmot na skládku nebo meziskládku do 1 km se složením</t>
  </si>
  <si>
    <t>594673523</t>
  </si>
  <si>
    <t>58</t>
  </si>
  <si>
    <t>997013509</t>
  </si>
  <si>
    <t>Příplatek k odvozu suti a vybouraných hmot na skládku ZKD 1 km přes 1 km</t>
  </si>
  <si>
    <t>-1921406477</t>
  </si>
  <si>
    <t>109,534*9</t>
  </si>
  <si>
    <t>59</t>
  </si>
  <si>
    <t>997013631</t>
  </si>
  <si>
    <t>Poplatek za uložení na skládce (skládkovné) stavebního odpadu směsného kód odpadu 17 09 04</t>
  </si>
  <si>
    <t>-990527054</t>
  </si>
  <si>
    <t>998</t>
  </si>
  <si>
    <t>Přesun hmot</t>
  </si>
  <si>
    <t>60</t>
  </si>
  <si>
    <t>998011010</t>
  </si>
  <si>
    <t>Přesun hmot pro budovy zděné s omezením mechanizace pro budovy v přes 12 do 24 m</t>
  </si>
  <si>
    <t>15159426</t>
  </si>
  <si>
    <t>PSV</t>
  </si>
  <si>
    <t>Práce a dodávky PSV</t>
  </si>
  <si>
    <t>711</t>
  </si>
  <si>
    <t>Izolace proti vodě, vlhkosti a plynům</t>
  </si>
  <si>
    <t>61</t>
  </si>
  <si>
    <t>711111001</t>
  </si>
  <si>
    <t>Provedení izolace proti zemní vlhkosti vodorovné za studena nátěrem penetračním</t>
  </si>
  <si>
    <t>-12346539</t>
  </si>
  <si>
    <t>9,05*4,14*2</t>
  </si>
  <si>
    <t>2,02*5,16*2</t>
  </si>
  <si>
    <t>62</t>
  </si>
  <si>
    <t>11163150</t>
  </si>
  <si>
    <t>lak penetrační asfaltový</t>
  </si>
  <si>
    <t>1280638144</t>
  </si>
  <si>
    <t>95,78*0,0003</t>
  </si>
  <si>
    <t>63</t>
  </si>
  <si>
    <t>711112001</t>
  </si>
  <si>
    <t>Provedení izolace proti zemní vlhkosti svislé za studena nátěrem penetračním</t>
  </si>
  <si>
    <t>-1417058569</t>
  </si>
  <si>
    <t>(9,05+4,14*2)*0,2*2</t>
  </si>
  <si>
    <t>(2,02*2+5,16*2)*0,2*2</t>
  </si>
  <si>
    <t>64</t>
  </si>
  <si>
    <t>666063063</t>
  </si>
  <si>
    <t>12,676*0,00035</t>
  </si>
  <si>
    <t>65</t>
  </si>
  <si>
    <t>711141559</t>
  </si>
  <si>
    <t>Provedení izolace proti zemní vlhkosti pásy přitavením vodorovné NAIP</t>
  </si>
  <si>
    <t>257719243</t>
  </si>
  <si>
    <t>66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</si>
  <si>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</si>
  <si>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</si>
  <si>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1920750534</t>
  </si>
  <si>
    <t>95,78*1,15</t>
  </si>
  <si>
    <t>67</t>
  </si>
  <si>
    <t>711142559</t>
  </si>
  <si>
    <t>Provedení izolace proti zemní vlhkosti pásy přitavením svislé NAIP</t>
  </si>
  <si>
    <t>757130254</t>
  </si>
  <si>
    <t>68</t>
  </si>
  <si>
    <t>62855001</t>
  </si>
  <si>
    <t>pás asfaltový natavitelný modifikovaný SBS tl 4,0mm s vložkou z polyesterové rohože a spalitelnou PE fólií nebo jemnozrnný minerálním posypem na horním povrchu</t>
  </si>
  <si>
    <t>1473337615</t>
  </si>
  <si>
    <t>6,932*1,2</t>
  </si>
  <si>
    <t>69</t>
  </si>
  <si>
    <t>1940559448</t>
  </si>
  <si>
    <t>5,744*1,2</t>
  </si>
  <si>
    <t>70</t>
  </si>
  <si>
    <t>711193121</t>
  </si>
  <si>
    <t>Izolace proti zemní vlhkosti na vodorovné ploše hydroizolační stěrkou</t>
  </si>
  <si>
    <t>-1792391016</t>
  </si>
  <si>
    <t>71</t>
  </si>
  <si>
    <t>711193131</t>
  </si>
  <si>
    <t>Izolace proti zemní vlhkosti na svislé ploše hydroizolační stěrkou</t>
  </si>
  <si>
    <t>46073532</t>
  </si>
  <si>
    <t>(2,02*2+5,16*2)*0,15*2</t>
  </si>
  <si>
    <t>72</t>
  </si>
  <si>
    <t>998711103</t>
  </si>
  <si>
    <t>Přesun hmot tonážní pro izolace proti vodě, vlhkosti a plynům v objektech výšky do 60 m</t>
  </si>
  <si>
    <t>1526807670</t>
  </si>
  <si>
    <t>712</t>
  </si>
  <si>
    <t>Povlakové krytiny</t>
  </si>
  <si>
    <t>73</t>
  </si>
  <si>
    <t>712340831</t>
  </si>
  <si>
    <t>Odstranění povlakové krytiny střech do 10° z pásů NAIP přitavených v plné ploše jednovrstvé</t>
  </si>
  <si>
    <t>522067590</t>
  </si>
  <si>
    <t>"plocha"</t>
  </si>
  <si>
    <t>9,0*9,88*2</t>
  </si>
  <si>
    <t>5,65*4,8*2</t>
  </si>
  <si>
    <t>7,7*4,05*2</t>
  </si>
  <si>
    <t>5,65*1,7*2</t>
  </si>
  <si>
    <t>7,6*4,96*2</t>
  </si>
  <si>
    <t>"vytažení na atiku"</t>
  </si>
  <si>
    <t>(9,53+10,65+1,55*2+6,625+7,6+4,65)*(0,35+0,25)*2</t>
  </si>
  <si>
    <t>(6,15+5,4)*(0,35+0,25)*2</t>
  </si>
  <si>
    <t>"vytažení na obvodovou zeď objektu" (4,35+10,05+1,35)*0,4*2</t>
  </si>
  <si>
    <t>74</t>
  </si>
  <si>
    <t>712340833</t>
  </si>
  <si>
    <t>Odstranění povlakové krytiny střech do 10° z pásů NAIP přitavených v plné ploše třívrstvé</t>
  </si>
  <si>
    <t>-238090866</t>
  </si>
  <si>
    <t>"vatyžení na obvodovou zeď objektu" (4,35+10,05+1,35)*0,4*2</t>
  </si>
  <si>
    <t>75</t>
  </si>
  <si>
    <t>712341559</t>
  </si>
  <si>
    <t>Provedení povlakové krytiny střech do 10° pásy NAIP přitavením v plné ploše</t>
  </si>
  <si>
    <t>-1405156486</t>
  </si>
  <si>
    <t>76</t>
  </si>
  <si>
    <t>62855009</t>
  </si>
  <si>
    <t>pás asfaltový natavitelný modifikovaný SBS tl 5mm s vložkou z polyesterové vyztužené rohože a hrubozrnným břidličným posypem na horním povrchu</t>
  </si>
  <si>
    <t>1320981496</t>
  </si>
  <si>
    <t>74,934*1,15</t>
  </si>
  <si>
    <t>77</t>
  </si>
  <si>
    <t>712361705</t>
  </si>
  <si>
    <t>Provedení povlakové krytiny střech do 10° fólií lepenou se svařovanými spoji</t>
  </si>
  <si>
    <t>654521883</t>
  </si>
  <si>
    <t>78</t>
  </si>
  <si>
    <t>28322012</t>
  </si>
  <si>
    <t>fólie hydroizolační střešní mPVC mechanicky kotvená šedá tl 1,5mm</t>
  </si>
  <si>
    <t>-432845221</t>
  </si>
  <si>
    <t>20,846*1,15</t>
  </si>
  <si>
    <t>79</t>
  </si>
  <si>
    <t>712363352</t>
  </si>
  <si>
    <t>Povlakové krytiny střech do 10° z tvarovaných poplastovaných lišt délky 2 m koutová lišta vnitřní rš 100 mm</t>
  </si>
  <si>
    <t>1144984848</t>
  </si>
  <si>
    <t>(2,02*2+5,16*2)*2</t>
  </si>
  <si>
    <t>0,5*4*2</t>
  </si>
  <si>
    <t>80</t>
  </si>
  <si>
    <t>712363353</t>
  </si>
  <si>
    <t>Povlakové krytiny střech do 10° z tvarovaných poplastovaných lišt délky 2 m koutová lišta vnější rš 100 mm</t>
  </si>
  <si>
    <t>566810710</t>
  </si>
  <si>
    <t>(2,02+5,16)*2</t>
  </si>
  <si>
    <t>81</t>
  </si>
  <si>
    <t>712363354</t>
  </si>
  <si>
    <t>Povlakové krytiny střech do 10° z tvarovaných poplastovaných lišt délky 2 m stěnová lišta vyhnutá rš 70 mm</t>
  </si>
  <si>
    <t>-1801435760</t>
  </si>
  <si>
    <t>9,05*2</t>
  </si>
  <si>
    <t>82</t>
  </si>
  <si>
    <t>712363605</t>
  </si>
  <si>
    <t>Provedení povlak krytiny mechanicky kotvenou do betonu TI tl přes 240 mm krajní pole, budova v do 18 m</t>
  </si>
  <si>
    <t>104914635</t>
  </si>
  <si>
    <t>83</t>
  </si>
  <si>
    <t>62866281</t>
  </si>
  <si>
    <t>pás asfaltový samolepicí modifikovaný SBS tl 3mm s vložkou ze skleněné tkaniny se spalitelnou fólií nebo jemnozrnným minerálním posypem nebo textilií na horním povrchu</t>
  </si>
  <si>
    <t>-840537083</t>
  </si>
  <si>
    <t>"podkladní pás"</t>
  </si>
  <si>
    <t>9,05*4,14*2*1,15</t>
  </si>
  <si>
    <t>84</t>
  </si>
  <si>
    <t>712363604</t>
  </si>
  <si>
    <t>Provedení povlak krytiny svisle</t>
  </si>
  <si>
    <t>-1841188129</t>
  </si>
  <si>
    <t xml:space="preserve">"vytažení na kce" </t>
  </si>
  <si>
    <t>(2,02+5,16)*(0,35+0,25)*2</t>
  </si>
  <si>
    <t>(2,02+5,16)*0,35*2</t>
  </si>
  <si>
    <t>0,25*0,25*2</t>
  </si>
  <si>
    <t>85</t>
  </si>
  <si>
    <t>1741328950</t>
  </si>
  <si>
    <t>13,767*1,2</t>
  </si>
  <si>
    <t>86</t>
  </si>
  <si>
    <t>712391171</t>
  </si>
  <si>
    <t>Provedení povlakové krytiny střech do 10° podkladní textilní vrstvy</t>
  </si>
  <si>
    <t>-951956007</t>
  </si>
  <si>
    <t>87</t>
  </si>
  <si>
    <t>69311172</t>
  </si>
  <si>
    <t>geotextilie PP s ÚV stabilizací 300g/m2</t>
  </si>
  <si>
    <t>745617109</t>
  </si>
  <si>
    <t>34,613*1,2</t>
  </si>
  <si>
    <t>88</t>
  </si>
  <si>
    <t>712391172</t>
  </si>
  <si>
    <t>Provedení povlakové krytiny střech do 10° ochranné textilní vrstvy</t>
  </si>
  <si>
    <t>1919845410</t>
  </si>
  <si>
    <t>89</t>
  </si>
  <si>
    <t>578513048</t>
  </si>
  <si>
    <t>20,846*1,2</t>
  </si>
  <si>
    <t>90</t>
  </si>
  <si>
    <t>712811101</t>
  </si>
  <si>
    <t>Provedení povlakové krytiny vytažením na konstrukce za studena nátěrem penetračním</t>
  </si>
  <si>
    <t>-659390176</t>
  </si>
  <si>
    <t>9,05*0,35*2</t>
  </si>
  <si>
    <t>4,14*(0,35+0,25)*2</t>
  </si>
  <si>
    <t>91</t>
  </si>
  <si>
    <t>178172360</t>
  </si>
  <si>
    <t>11,303*0,00035</t>
  </si>
  <si>
    <t>92</t>
  </si>
  <si>
    <t>712861705</t>
  </si>
  <si>
    <t>Provedení povlakové krytiny vytažením na konstrukce fólií lepenou se svařovanými spoji</t>
  </si>
  <si>
    <t>-1722364184</t>
  </si>
  <si>
    <t>93</t>
  </si>
  <si>
    <t>199516053</t>
  </si>
  <si>
    <t>9,05*0,35*2*1,2</t>
  </si>
  <si>
    <t>712841559</t>
  </si>
  <si>
    <t>Provedení povlakové krytiny vytažením na konstrukce pásy přitavením NAIP</t>
  </si>
  <si>
    <t>3906597</t>
  </si>
  <si>
    <t>95</t>
  </si>
  <si>
    <t>2003201846</t>
  </si>
  <si>
    <t>11,303*1,2</t>
  </si>
  <si>
    <t>96</t>
  </si>
  <si>
    <t>998712103</t>
  </si>
  <si>
    <t>Přesun hmot tonážní tonážní pro krytiny povlakové v objektech v do 24 m</t>
  </si>
  <si>
    <t>1072206993</t>
  </si>
  <si>
    <t>713</t>
  </si>
  <si>
    <t>Izolace tepelné</t>
  </si>
  <si>
    <t>97</t>
  </si>
  <si>
    <t>713111121</t>
  </si>
  <si>
    <t>Montáž izolace tepelné spodem stropů s uchycením drátem rohoží, pásů, dílců, desek</t>
  </si>
  <si>
    <t>-430218667</t>
  </si>
  <si>
    <t>"S11"</t>
  </si>
  <si>
    <t>7,2*1,35*2</t>
  </si>
  <si>
    <t>"S12"</t>
  </si>
  <si>
    <t>"2 vrstvy"</t>
  </si>
  <si>
    <t>(6,15*9,3+10,05*5,71+6,15*5,06)*2*2</t>
  </si>
  <si>
    <t>98</t>
  </si>
  <si>
    <t>63148105</t>
  </si>
  <si>
    <t>deska tepelně izolační minerální univerzální λ=0,038-0,039 tl 120mm</t>
  </si>
  <si>
    <t>348927127</t>
  </si>
  <si>
    <t>7,2*1,35*2*1,02</t>
  </si>
  <si>
    <t>(6,15*9,3+10,05*5,71+6,15*5,06)*2*1,02</t>
  </si>
  <si>
    <t>99</t>
  </si>
  <si>
    <t>631481071</t>
  </si>
  <si>
    <t>deska tepelně izolační minerální univerzální λ=0,038-0,039 tl 150mm</t>
  </si>
  <si>
    <t>-1326499769</t>
  </si>
  <si>
    <t>100</t>
  </si>
  <si>
    <t>713121111</t>
  </si>
  <si>
    <t>Montáž izolace tepelné podlah volně kladenými rohožemi, pásy, dílci, deskami 1 vrstva</t>
  </si>
  <si>
    <t>-559685994</t>
  </si>
  <si>
    <t>"S5N"</t>
  </si>
  <si>
    <t>(5,83*8,82+(10,05+0,32*2)*5,53+5,83*4,81)*2</t>
  </si>
  <si>
    <t>"minerální vata" 2,02*5,16*2*2</t>
  </si>
  <si>
    <t>"EPS 200S" 2,02*5,16*2</t>
  </si>
  <si>
    <t>101</t>
  </si>
  <si>
    <t>28375926</t>
  </si>
  <si>
    <t>deska EPS 200 pro trvalé zatížení v tlaku (max. 3600 kg/m2) tl 100mm</t>
  </si>
  <si>
    <t>267850300</t>
  </si>
  <si>
    <t>"EPS 200S" 2,02*5,16*2*1,02</t>
  </si>
  <si>
    <t>102</t>
  </si>
  <si>
    <t>63151436</t>
  </si>
  <si>
    <t>deska tepelně izolační minerální plovoucích podlah λ=0,036-0,037 tl 40mm</t>
  </si>
  <si>
    <t>1398700727</t>
  </si>
  <si>
    <t>(5,83*8,82+(10,05+0,32*2)*5,53+5,83*4,81)*2*1,02</t>
  </si>
  <si>
    <t>103</t>
  </si>
  <si>
    <t>-909636510</t>
  </si>
  <si>
    <t>2,02*5,16*2*1,02</t>
  </si>
  <si>
    <t>104</t>
  </si>
  <si>
    <t>63148142</t>
  </si>
  <si>
    <t>deska tepelně izolační minerální univerzální λ=0,033-0,035 tl 220mm</t>
  </si>
  <si>
    <t>1857302231</t>
  </si>
  <si>
    <t>105</t>
  </si>
  <si>
    <t>713121121</t>
  </si>
  <si>
    <t>Montáž izolace tepelné podlah volně kladenými rohožemi, pásy, dílci, deskami 2 vrstvy</t>
  </si>
  <si>
    <t>-1268033575</t>
  </si>
  <si>
    <t>106</t>
  </si>
  <si>
    <t>63140402</t>
  </si>
  <si>
    <t>deska tepelně izolační minerální plochých střech pochozích dvouvrstvá λ=0,038-0,039 tl 80mm</t>
  </si>
  <si>
    <t>-549305011</t>
  </si>
  <si>
    <t>9,05*4,14*2*1,02</t>
  </si>
  <si>
    <t>107</t>
  </si>
  <si>
    <t>63140408</t>
  </si>
  <si>
    <t>deska tepelně izolační minerální plochých střech pochozích dvouvrstvá λ=0,038-0,039 tl 180mm</t>
  </si>
  <si>
    <t>353618242</t>
  </si>
  <si>
    <t>108</t>
  </si>
  <si>
    <t>713131121</t>
  </si>
  <si>
    <t>Montáž izolace tepelné stěn přichycením dráty rohoží, pásů, dílců, desek</t>
  </si>
  <si>
    <t>426197407</t>
  </si>
  <si>
    <t>"zateplení odvětrávaného soklu"</t>
  </si>
  <si>
    <t>"SV" (7,125+0,22+7,2+1,8*2+11,175+0,22)*1,58</t>
  </si>
  <si>
    <t>"JV" (8,1+0,22*2)*1,58*2</t>
  </si>
  <si>
    <t>"JZ" (7,125+0,22+7,2+1,8*2+11,175+0,22)*1,58</t>
  </si>
  <si>
    <t>(10,13+9,3+0,22*2)*1,58*2</t>
  </si>
  <si>
    <t>(7,2+7,2)*(1,58+0,95)</t>
  </si>
  <si>
    <t>0,8*0,95*2</t>
  </si>
  <si>
    <t>"odpočet vně otvorů"</t>
  </si>
  <si>
    <t>"O1 - 0,85x0,6 - 12ks" -0,85*0,6*12</t>
  </si>
  <si>
    <t>109</t>
  </si>
  <si>
    <t>1577388472</t>
  </si>
  <si>
    <t>214,953*1,1</t>
  </si>
  <si>
    <t>110</t>
  </si>
  <si>
    <t>713140851</t>
  </si>
  <si>
    <t>Odstranění tepelné izolace střech nadstřešní lepené z vláknitých materiálů tl do 100 mm</t>
  </si>
  <si>
    <t>-1354605819</t>
  </si>
  <si>
    <t>"ploché střechy tl.100mm"</t>
  </si>
  <si>
    <t>"ploché střechy spádovýtl.50-130mm"</t>
  </si>
  <si>
    <t>111</t>
  </si>
  <si>
    <t>713191133</t>
  </si>
  <si>
    <t>Montáž izolace tepelné podlah, stropů vrchem nebo střech překrytí fólií s přelepeným spojem</t>
  </si>
  <si>
    <t>-1863049344</t>
  </si>
  <si>
    <t>"na tepelnou izolaci stropu"</t>
  </si>
  <si>
    <t>(6,15*9,3+10,05*5,71+6,15*5,06)*2</t>
  </si>
  <si>
    <t>112</t>
  </si>
  <si>
    <t>28329268</t>
  </si>
  <si>
    <t>fólie nekontaktní nízkodifuzně propustná PE mikroperforovaná pro doplňkovou hydroizolační vrstvu třípláštových střech (reakce na oheň - třída E) 140g/m2</t>
  </si>
  <si>
    <t>815087756</t>
  </si>
  <si>
    <t>291,399*1,15</t>
  </si>
  <si>
    <t>113</t>
  </si>
  <si>
    <t>28329309</t>
  </si>
  <si>
    <t>páska spojovací oboustranně lepící difúzních folií š 38mm</t>
  </si>
  <si>
    <t>-68632220</t>
  </si>
  <si>
    <t>291,399*1,6</t>
  </si>
  <si>
    <t>114</t>
  </si>
  <si>
    <t>998713103</t>
  </si>
  <si>
    <t>Přesun hmot tonážní pro izolace tepelné v objektech v do 24 m</t>
  </si>
  <si>
    <t>-1017661563</t>
  </si>
  <si>
    <t>762</t>
  </si>
  <si>
    <t>Konstrukce tesařské</t>
  </si>
  <si>
    <t>115</t>
  </si>
  <si>
    <t>762429001</t>
  </si>
  <si>
    <t>Montáž obložení stropu podkladový rošt</t>
  </si>
  <si>
    <t>-1599198716</t>
  </si>
  <si>
    <t>25,18*15*2</t>
  </si>
  <si>
    <t>(8,82+4,81)*2</t>
  </si>
  <si>
    <t>116</t>
  </si>
  <si>
    <t>60514106</t>
  </si>
  <si>
    <t>řezivo jehličnaté lať pevnostní třída S10-13 průžez 40x60mm</t>
  </si>
  <si>
    <t>2146474491</t>
  </si>
  <si>
    <t>782,66*0,04*0,06*1,1</t>
  </si>
  <si>
    <t>117</t>
  </si>
  <si>
    <t>762431014</t>
  </si>
  <si>
    <t>Obložení stěn z desek OSB tl 18 mm na sraz přibíjených</t>
  </si>
  <si>
    <t>1888114172</t>
  </si>
  <si>
    <t>"čelo vrcholu sbíjených vazníků"</t>
  </si>
  <si>
    <t>(25,2-2,0)*0,2</t>
  </si>
  <si>
    <t>118</t>
  </si>
  <si>
    <t>762439001</t>
  </si>
  <si>
    <t>Montáž obložení stěn podkladový rošt</t>
  </si>
  <si>
    <t>-1074816611</t>
  </si>
  <si>
    <t>"rošt pro uchycení tepelné izolace provětrávaného soklu"</t>
  </si>
  <si>
    <t>"SV" (9+9+3*2+13)*1,58</t>
  </si>
  <si>
    <t>"JV" (9)*1,58*2</t>
  </si>
  <si>
    <t>"JZ" (9+9+3*2+13)*1,58</t>
  </si>
  <si>
    <t>(12+11)*1,58*2</t>
  </si>
  <si>
    <t>(9+9)*(1,58+0,95)</t>
  </si>
  <si>
    <t>2*0,95*2</t>
  </si>
  <si>
    <t>119</t>
  </si>
  <si>
    <t>60512125</t>
  </si>
  <si>
    <t>hranol stavební řezivo průřezu do 120cm2 do dl 6m</t>
  </si>
  <si>
    <t>252517304</t>
  </si>
  <si>
    <t>"hranol 80/160" 302,18*0,08*0,16*1,1</t>
  </si>
  <si>
    <t>120</t>
  </si>
  <si>
    <t>762495000</t>
  </si>
  <si>
    <t>Spojovací prostředky pro montáž olištování, obložení stropů, střešních podhledů a stěn</t>
  </si>
  <si>
    <t>1796197576</t>
  </si>
  <si>
    <t>"odvětrávaný sokl"</t>
  </si>
  <si>
    <t>"O1 - 0,85x0,6 - 12ks" -0,85*0,6*12+(0,85*2+0,6*2)*0,22*12</t>
  </si>
  <si>
    <t>"podkladový rošt podhledu"</t>
  </si>
  <si>
    <t>"podbití vrcholu sbíjených vazníků"</t>
  </si>
  <si>
    <t>(25,2-2,0)*0,22</t>
  </si>
  <si>
    <t>121</t>
  </si>
  <si>
    <t>998762103</t>
  </si>
  <si>
    <t>Přesun hmot tonážní pro kce tesařské v objektech v do 24 m</t>
  </si>
  <si>
    <t>-1030725207</t>
  </si>
  <si>
    <t>764</t>
  </si>
  <si>
    <t>Konstrukce klempířské</t>
  </si>
  <si>
    <t>122</t>
  </si>
  <si>
    <t>764002811</t>
  </si>
  <si>
    <t>Demontáž okapového plechu do suti v krytině povlakové</t>
  </si>
  <si>
    <t>1684466068</t>
  </si>
  <si>
    <t>(9,0+7,2)*2</t>
  </si>
  <si>
    <t>123</t>
  </si>
  <si>
    <t>764002841</t>
  </si>
  <si>
    <t>Demontáž oplechování horních ploch zdí a nadezdívek do suti</t>
  </si>
  <si>
    <t>-1948989019</t>
  </si>
  <si>
    <t>(9,88+11,175+1,55*2+7,125+7,6+4,9)*2</t>
  </si>
  <si>
    <t>(6,15+5,15)*2</t>
  </si>
  <si>
    <t>124</t>
  </si>
  <si>
    <t>764002851</t>
  </si>
  <si>
    <t>Demontáž oplechování parapetů do suti</t>
  </si>
  <si>
    <t>-496228851</t>
  </si>
  <si>
    <t>"0,85x0,6 - 12ks" 0,85*12</t>
  </si>
  <si>
    <t>"0,55x0,9 - 2ks" 0,55*2</t>
  </si>
  <si>
    <t>"0,6x1,0 - 3ks" 0,6*3</t>
  </si>
  <si>
    <t>"1,0x2,0 - 1ks" 1,0</t>
  </si>
  <si>
    <t>"2,0x1,8 - 4ks" 2,0*4</t>
  </si>
  <si>
    <t>"1,8x1,8 - 2ks" 1,8*2</t>
  </si>
  <si>
    <t>"1,35x1,8 - 20ks" 1,35*20</t>
  </si>
  <si>
    <t>"1,5x2,05 - 24ks" 1,5*24</t>
  </si>
  <si>
    <t>"1,05x2,65 - 1ks" 1,05</t>
  </si>
  <si>
    <t>"1,5x1,8 - 3ks" 1,5*3</t>
  </si>
  <si>
    <t>"1,25x1,95 - 3ks" 1,25*3</t>
  </si>
  <si>
    <t>"2,0x2,0 - 4ks" 2,0*4</t>
  </si>
  <si>
    <t>125</t>
  </si>
  <si>
    <t>764002871</t>
  </si>
  <si>
    <t>Demontáž lemování zdí do suti</t>
  </si>
  <si>
    <t>-2111552215</t>
  </si>
  <si>
    <t>(4,35+10,05+1,3)*2</t>
  </si>
  <si>
    <t xml:space="preserve">"stříška v místě nástaveb" </t>
  </si>
  <si>
    <t>3,3*4</t>
  </si>
  <si>
    <t>126</t>
  </si>
  <si>
    <t>764214606a</t>
  </si>
  <si>
    <t>Oplechování horních ploch a atik bez rohů z Pz tl. 0,7 mm s povrch úpravou mechanicky kotvené rš 580 mm</t>
  </si>
  <si>
    <t>-1498141102</t>
  </si>
  <si>
    <t>"K12" 14,4</t>
  </si>
  <si>
    <t>127</t>
  </si>
  <si>
    <t>764214607a</t>
  </si>
  <si>
    <t>Oplechování horních ploch a atik bez rohů z Pz tl. 0,7 mm s povrch úpravou mechanicky kotvené rš 690 mm</t>
  </si>
  <si>
    <t>-1032303377</t>
  </si>
  <si>
    <t>"K10" 7,96</t>
  </si>
  <si>
    <t>128</t>
  </si>
  <si>
    <t>764216643a</t>
  </si>
  <si>
    <t>Oplechování rovných parapetů celoplošně lepené z Pz tl. 0,7 mm s povrchovou úpravou rš 270 mm</t>
  </si>
  <si>
    <t>1545421071</t>
  </si>
  <si>
    <t>"K1" 1,5*31</t>
  </si>
  <si>
    <t>"K2" 1,2*2</t>
  </si>
  <si>
    <t>"K3" 0,6*4</t>
  </si>
  <si>
    <t>"K4" 1,35*29</t>
  </si>
  <si>
    <t>"K5" 1,8*5</t>
  </si>
  <si>
    <t>"K6" 2,0*6</t>
  </si>
  <si>
    <t>"K7" 1,0*4</t>
  </si>
  <si>
    <t>"K8" 0,75</t>
  </si>
  <si>
    <t>129</t>
  </si>
  <si>
    <t>764216647a</t>
  </si>
  <si>
    <t>Oplechování rovných parapetů celoplošně lepené z Pz tl. 0,7 mm s povrchovou úpravou rš 610 mm</t>
  </si>
  <si>
    <t>-239228267</t>
  </si>
  <si>
    <t>"K9" 2,0*4</t>
  </si>
  <si>
    <t>130</t>
  </si>
  <si>
    <t>764218605</t>
  </si>
  <si>
    <t>Oplechování rovné římsy mechanicky kotvené z Pz s upraveným povrchem rš 400 mm</t>
  </si>
  <si>
    <t>-609713185</t>
  </si>
  <si>
    <t>"SV" (0,22+7,125+0,22+7,2+1,8*2+11,175+0,22)</t>
  </si>
  <si>
    <t>"JV" (8,1+0,22*2)*2</t>
  </si>
  <si>
    <t>"JZ" (0,22+7,125+0,22+7,2+1,8*2+11,175+0,22)</t>
  </si>
  <si>
    <t>(10,13+9,3+0,22*2)*2</t>
  </si>
  <si>
    <t>(7,2+7,2)</t>
  </si>
  <si>
    <t>0,8*2</t>
  </si>
  <si>
    <t>131</t>
  </si>
  <si>
    <t>998764103</t>
  </si>
  <si>
    <t>Přesun hmot tonážní pro konstrukce klempířské v objektech v do 24 m</t>
  </si>
  <si>
    <t>-1462772716</t>
  </si>
  <si>
    <t>766</t>
  </si>
  <si>
    <t>Konstrukce truhlářské</t>
  </si>
  <si>
    <t>132</t>
  </si>
  <si>
    <t>766691811</t>
  </si>
  <si>
    <t>Demontáž parapetních desek dřevěných nebo plastových šířky do 300 mm</t>
  </si>
  <si>
    <t>-1705340115</t>
  </si>
  <si>
    <t>"0,6x1,0 - 3ks" ,06*3</t>
  </si>
  <si>
    <t>133</t>
  </si>
  <si>
    <t>766694116</t>
  </si>
  <si>
    <t>Montáž parapetních desek dřevěných nebo plastových š do 30 cm</t>
  </si>
  <si>
    <t>-684850587</t>
  </si>
  <si>
    <t>"P7 - š=260mm, l=1000 - 3ks" 1,0*3</t>
  </si>
  <si>
    <t>"P9 - š=260mm, l=750 - 1ks" 0,75</t>
  </si>
  <si>
    <t>"P1 - š=260mm, l=1500mm - 31ks" 1,5*31</t>
  </si>
  <si>
    <t>"P2 - š=260mm, l=1200mm - 2ks" 1,2*2</t>
  </si>
  <si>
    <t>"P4 - š=260mm, l=1350mm - 29ks" 1,35*29</t>
  </si>
  <si>
    <t>"P12 - š=280mm, l=950mm - 2ks" 0,95*2</t>
  </si>
  <si>
    <t>"P5 - š=260mm, l=1800mm - 5ks" 1,8*5</t>
  </si>
  <si>
    <t>"P6 - š=260mm, l=2000mm - 6ks" 2,0*6</t>
  </si>
  <si>
    <t>"P10 - š=260mm, l=1900mm - 2ks" 1,9*2</t>
  </si>
  <si>
    <t>"P11 - š=260mm, l=2000mm - 3ks" 2,0*3</t>
  </si>
  <si>
    <t>134</t>
  </si>
  <si>
    <t>61140080</t>
  </si>
  <si>
    <t>parapet plastový vnitřní š 300mm</t>
  </si>
  <si>
    <t>650065892</t>
  </si>
  <si>
    <t>"P7 - š=260mm, l=1000 - 3ks" 1,0*3*1,05</t>
  </si>
  <si>
    <t>"P9 - š=260mm, l=750 - 1ks" 0,75*1,05</t>
  </si>
  <si>
    <t>"P1 - š=260mm, l=1500mm - 31ks" 1,5*31*1,05</t>
  </si>
  <si>
    <t>"P2 - š=260mm, l=1200mm - 2ks" 1,2*2*1,05</t>
  </si>
  <si>
    <t>"P4 - š=260mm, l=1350mm - 29ks" 1,35*29*1,05</t>
  </si>
  <si>
    <t>"P12 - š=280mm, l=950mm - 2ks" 0,95*2*1,05</t>
  </si>
  <si>
    <t>"P5 - š=260mm, l=1800mm - 5ks" 1,8*5*1,05</t>
  </si>
  <si>
    <t>"P6 - š=260mm, l=2000mm - 6ks" 2,0*6*1,05</t>
  </si>
  <si>
    <t>"P10 - š=260mm, l=1900mm - 2ks" 1,9*2*1,05</t>
  </si>
  <si>
    <t>"P11 - š=260mm, l=2000mm - 3ks" 2,0*3*1,05</t>
  </si>
  <si>
    <t>135</t>
  </si>
  <si>
    <t>61144019</t>
  </si>
  <si>
    <t>koncovka k parapetu plastovému vnitřnímu 1 pár</t>
  </si>
  <si>
    <t>sada</t>
  </si>
  <si>
    <t>1407748064</t>
  </si>
  <si>
    <t>"P7 - š=260mm, l=1000 - 3ks" 3</t>
  </si>
  <si>
    <t>"P9 - š=260mm, l=750 - 1ks" 1</t>
  </si>
  <si>
    <t>"P1 - š=260mm, l=1500mm - 31ks" 31</t>
  </si>
  <si>
    <t>"P2 - š=260mm, l=1200mm - 2ks" 2</t>
  </si>
  <si>
    <t>"P4 - š=260mm, l=1350mm - 29ks" 29</t>
  </si>
  <si>
    <t>"P12 - š=280mm, l=950mm - 2ks" 2</t>
  </si>
  <si>
    <t>"P5 - š=260mm, l=1800mm - 5ks" 5</t>
  </si>
  <si>
    <t>"P6 - š=260mm, l=2000mm - 6ks" 6</t>
  </si>
  <si>
    <t>"P10 - š=260mm, l=1900mm - 2ks" 2</t>
  </si>
  <si>
    <t>"P11 - š=260mm, l=2000mm - 3ks" 3</t>
  </si>
  <si>
    <t>136</t>
  </si>
  <si>
    <t>766694126</t>
  </si>
  <si>
    <t>Montáž parapetních desek dřevěných nebo plastových š přes 30 cm</t>
  </si>
  <si>
    <t>-762533392</t>
  </si>
  <si>
    <t>"P3 - š=410mm, l=600mm - 4ks" 0,6*4</t>
  </si>
  <si>
    <t>"P8 - š=410mm, l=1000mm - 1ks" 1,0</t>
  </si>
  <si>
    <t>137</t>
  </si>
  <si>
    <t>61144404</t>
  </si>
  <si>
    <t>parapet plastový vnitřní š 400mm</t>
  </si>
  <si>
    <t>-353867609</t>
  </si>
  <si>
    <t>"P3 - š=410mm, l=600mm - 4ks" 0,6*4*1,05</t>
  </si>
  <si>
    <t>"P8 - š=410mm, l=1000mm - 1ks" 1,0*1,05</t>
  </si>
  <si>
    <t>138</t>
  </si>
  <si>
    <t>365884959</t>
  </si>
  <si>
    <t>"P3 - š=410mm, l=600mm - 4ks" 4</t>
  </si>
  <si>
    <t>"P8 - š=410mm, l=1000mm - 1ks" 1</t>
  </si>
  <si>
    <t>139</t>
  </si>
  <si>
    <t>998766103</t>
  </si>
  <si>
    <t>Přesun hmot tonážní pro konstrukce truhlářské v objektech v do 24 m</t>
  </si>
  <si>
    <t>-1909819402</t>
  </si>
  <si>
    <t>771</t>
  </si>
  <si>
    <t>Podlahy z dlaždic</t>
  </si>
  <si>
    <t>140</t>
  </si>
  <si>
    <t>771474514</t>
  </si>
  <si>
    <t>Montáž soklů z dlaždic keramických rovných lepených lepidlem na bázi reaktivních pryskyřic v přes 120 do 150 mm</t>
  </si>
  <si>
    <t>689892516</t>
  </si>
  <si>
    <t>(2,02*2+5,16*2-1,9)*2</t>
  </si>
  <si>
    <t>141</t>
  </si>
  <si>
    <t>59761107</t>
  </si>
  <si>
    <t>dlažba keramická slinutá mrazuvzdorná R9/A povrch hladký/matný tl do 10mm přes 4 do 6ks/m2</t>
  </si>
  <si>
    <t>-1550854083</t>
  </si>
  <si>
    <t>24,92*0,6/2*0,36*1,1</t>
  </si>
  <si>
    <t>142</t>
  </si>
  <si>
    <t>771575514</t>
  </si>
  <si>
    <t>Montáž podlah keramických hladkých lepených lepidlem na bázi reaktivních pryskyřic přes 4 do 6 ks/m2</t>
  </si>
  <si>
    <t>1224594757</t>
  </si>
  <si>
    <t>2,2*5,16*2</t>
  </si>
  <si>
    <t>143</t>
  </si>
  <si>
    <t>-364573604</t>
  </si>
  <si>
    <t>22,704*1,15</t>
  </si>
  <si>
    <t>144</t>
  </si>
  <si>
    <t>771591116</t>
  </si>
  <si>
    <t>Podlahy spárování epoxidem</t>
  </si>
  <si>
    <t>733280475</t>
  </si>
  <si>
    <t>145</t>
  </si>
  <si>
    <t>771591186</t>
  </si>
  <si>
    <t>Podlahy pracnější řezání keramických dlaždic rovné</t>
  </si>
  <si>
    <t>1149759743</t>
  </si>
  <si>
    <t>146</t>
  </si>
  <si>
    <t>998771103</t>
  </si>
  <si>
    <t>Přesun hmot tonážní pro podlahy z dlaždic v objektech v do 24 m</t>
  </si>
  <si>
    <t>-328207520</t>
  </si>
  <si>
    <t>781</t>
  </si>
  <si>
    <t>Dokončovací práce - obklady</t>
  </si>
  <si>
    <t>147</t>
  </si>
  <si>
    <t>781734112</t>
  </si>
  <si>
    <t>Montáž obkladů vnějších z obkladaček cihelných do 85 ks/m2 lepené flexibilním lepidlem</t>
  </si>
  <si>
    <t>137634820</t>
  </si>
  <si>
    <t>"SV" (0,22+7,125+0,22+7,2+1,8*2+11,175+0,22)*1,58</t>
  </si>
  <si>
    <t>"JZ" (0,22+7,125+0,22+7,2+1,8*2+11,175+0,22)*1,58</t>
  </si>
  <si>
    <t>148</t>
  </si>
  <si>
    <t>59623113</t>
  </si>
  <si>
    <t>pásek obkladový cihlový hladký 240x71x14mm červený</t>
  </si>
  <si>
    <t>kus</t>
  </si>
  <si>
    <t>-1486314022</t>
  </si>
  <si>
    <t>221,769*54*1,1</t>
  </si>
  <si>
    <t>-277,2</t>
  </si>
  <si>
    <t>149</t>
  </si>
  <si>
    <t>59623117</t>
  </si>
  <si>
    <t>pásek obkladový cihlový rohová tvarovka 240x71x14x115mm červený</t>
  </si>
  <si>
    <t>-1486365416</t>
  </si>
  <si>
    <t>21*12*1,1</t>
  </si>
  <si>
    <t>150</t>
  </si>
  <si>
    <t>781739191</t>
  </si>
  <si>
    <t>Příplatek k montáži obkladů vnějších z obkladaček cihelných za plochu do 10 m2</t>
  </si>
  <si>
    <t>1947501475</t>
  </si>
  <si>
    <t>"SV" 1,8*1,58*2</t>
  </si>
  <si>
    <t>"JZ" 1,8*1,58*2</t>
  </si>
  <si>
    <t>151</t>
  </si>
  <si>
    <t>998781103</t>
  </si>
  <si>
    <t>Přesun hmot tonážní pro obklady keramické v objektech v do 24 m</t>
  </si>
  <si>
    <t>680212401</t>
  </si>
  <si>
    <t>784</t>
  </si>
  <si>
    <t>Dokončovací práce - malby a tapety</t>
  </si>
  <si>
    <t>152</t>
  </si>
  <si>
    <t>784121001</t>
  </si>
  <si>
    <t>Oškrabání malby v mísnostech výšky do 3,80 m</t>
  </si>
  <si>
    <t>417451491</t>
  </si>
  <si>
    <t>"1.PP - strop" 32,0+22,47+14,49+11,67+13,49+5,33+11,61+21,28</t>
  </si>
  <si>
    <t>153</t>
  </si>
  <si>
    <t>784181101</t>
  </si>
  <si>
    <t>Základní akrylátová jednonásobná penetrace podkladu v místnostech výšky do 3,80m</t>
  </si>
  <si>
    <t>-19179815</t>
  </si>
  <si>
    <t>"1.PP - strop" 132,34</t>
  </si>
  <si>
    <t>"ostění+nadpračí vnějších otvorů" 166,675</t>
  </si>
  <si>
    <t>154</t>
  </si>
  <si>
    <t>784221101</t>
  </si>
  <si>
    <t>Dvojnásobné bílé malby ze směsi malířské v místnostech do 3,80 m</t>
  </si>
  <si>
    <t>1495024376</t>
  </si>
  <si>
    <t>04770001.1 - Střešní dostavba a stavební úpravy objektu denního stacionáře Jasněnka - energetická zóna - mimo URS</t>
  </si>
  <si>
    <t xml:space="preserve">    767 - Konstrukce zámečnické</t>
  </si>
  <si>
    <t>762-001</t>
  </si>
  <si>
    <t>D+MTŽ obvodové sendvičové nosné zdi z dřevěných hranolů KVH 120/160vč. ukotvení,zavětrování, impregnace,z vně.strany opláštění OSB P+D tl.18mm na rošt z latí  30/40mm+kamenná vlna tl.160mm+parozábrana</t>
  </si>
  <si>
    <t>1677409184</t>
  </si>
  <si>
    <t>(9,3+5,83+25,5+5,83+5,25)*3,95*2</t>
  </si>
  <si>
    <t>6,15*(5,65-3,95)*0,5*2</t>
  </si>
  <si>
    <t>5,25*(5,65-3,95)*2</t>
  </si>
  <si>
    <t>5,65*4,0*0,5*2*2</t>
  </si>
  <si>
    <t>-1,5*1,5*8</t>
  </si>
  <si>
    <t>-2,0*1,5*2</t>
  </si>
  <si>
    <t>-1,8*1,5*3</t>
  </si>
  <si>
    <t>-1,35*1,5*11</t>
  </si>
  <si>
    <t>-0,75*1,25</t>
  </si>
  <si>
    <t>-1,1*2,45</t>
  </si>
  <si>
    <t>-1,9*2,25*2</t>
  </si>
  <si>
    <t>762-002</t>
  </si>
  <si>
    <t>D+MTŽ sendvičové nosné zdi přisazené ke štítu z dřevěných hranolů KVH 120/160vč. ukotvení,zavětrování, impregnace,dilatace ke štítu tl.20mm+kamenná vlna tl.160mm+parozábrana</t>
  </si>
  <si>
    <t>-332252045</t>
  </si>
  <si>
    <t>3,95*3,95*2</t>
  </si>
  <si>
    <t>2,15*3,95*0,5*2*2</t>
  </si>
  <si>
    <t>-1,25*2,9*2</t>
  </si>
  <si>
    <t>762431027</t>
  </si>
  <si>
    <t>Obložení stěn z desek OSB tl 25 mm nebroušených na pero a drážku přibíjených</t>
  </si>
  <si>
    <t>-128151563</t>
  </si>
  <si>
    <t>"JV" (8,1*0,22*2)*1,58*2</t>
  </si>
  <si>
    <t>766-003</t>
  </si>
  <si>
    <t>D+MTŽ okno plastové, 5-ti komorové, hlouka profilu 78mm,iz.3sklo, Uw=0,9, barva bílá, difuzní a parotěsná páska připojovací spáry, 850x600 - přesná specifikace viz výpis výplní otvorů O1</t>
  </si>
  <si>
    <t>-689762044</t>
  </si>
  <si>
    <t>766-004</t>
  </si>
  <si>
    <t>D+MTŽ okno plastové, 5-ti komorové, hlouka profilu 78mm,iz.3sklo, Uw=0,9, barva bílá, difuzní a parotěsná páska připojovací spáry, 1500x2050 - přesná specifikace viz výpis výplní otvorů O2</t>
  </si>
  <si>
    <t>-255946994</t>
  </si>
  <si>
    <t>766-005</t>
  </si>
  <si>
    <t>D+MTŽ okno plastové, 5-ti komorové, hlouka profilu 78mm,iz.3sklo, Uw=0,9, barva bílá, difuzní a parotěsná páska připojovací spáry, 1200x2050 - přesná specifikace viz výpis výplní otvorů O3</t>
  </si>
  <si>
    <t>-1795126983</t>
  </si>
  <si>
    <t>766-006</t>
  </si>
  <si>
    <t>D+MTŽ okno plastové, 5-ti komorové, hlouka profilu 78mm,iz.3sklo, Uw=0,9, barva bílá, difuzní a parotěsná páska připojovací spáry, 1000x600 - přesná specifikace viz výpis výplní otvorů O4</t>
  </si>
  <si>
    <t>37910537</t>
  </si>
  <si>
    <t>766-007</t>
  </si>
  <si>
    <t>D+MTŽ okno plastové, 5-ti komorové, hlouka profilu 78mm,iz.3sklo, Uw=0,9, barva bílá, difuzní a parotěsná páska připojovací spáry, 1350x1800 - přesná specifikace viz výpis výplní otvorů O5</t>
  </si>
  <si>
    <t>346496063</t>
  </si>
  <si>
    <t>766-008</t>
  </si>
  <si>
    <t>D+MTŽ okno plastové, 5-ti komorové, hlouka profilu 78mm,iz.3sklo, Uw=0,9, barva bílá, difuzní a parotěsná páska připojovací spáry, 1800x1800 - přesná specifikace viz výpis výplní otvorů O6</t>
  </si>
  <si>
    <t>2002855854</t>
  </si>
  <si>
    <t>766-009</t>
  </si>
  <si>
    <t>D+MTŽ okno plastové, 5-ti komorové, hlouka profilu 78mm,iz.3sklo, Uw=0,9, barva bílá, difuzní a parotěsná páska připojovací spáry, 2000x1800 - přesná specifikace viz výpis výplní otvorů O7</t>
  </si>
  <si>
    <t>337835534</t>
  </si>
  <si>
    <t>766-010</t>
  </si>
  <si>
    <t>D+MTŽ okno plastové, 5-ti komorové, hlouka profilu 78mm,iz.3sklo, Uw=0,9, barva bílá, difuzní a parotěsná páska připojovací spáry, 1000x1800 - přesná specifikace viz výpis výplní otvorů O8</t>
  </si>
  <si>
    <t>-1182139316</t>
  </si>
  <si>
    <t>766-011</t>
  </si>
  <si>
    <t>D+MTŽ okno plastové, 5-ti komorové, hlouka profilu 78mm,iz.3sklo, Uw=0,9, barva bílá, difuzní a parotěsná páska připojovací spáry, 1500x1800 - přesná specifikace viz výpis výplní otvorů O9</t>
  </si>
  <si>
    <t>-843815594</t>
  </si>
  <si>
    <t>766-012</t>
  </si>
  <si>
    <t>D+MTŽ okno plastové, 5-ti komorové, hlouka profilu 78mm,iz.3sklo, Uw=0,9, barva bílá, difuzní a parotěsná páska připojovací spáry, 1500x1500 - přesná specifikace viz výpis výplní otvorů O10</t>
  </si>
  <si>
    <t>-920262312</t>
  </si>
  <si>
    <t>766-013</t>
  </si>
  <si>
    <t>D+MTŽ okno plastové, 5-ti komorové, hlouka profilu 78mm,iz.3sklo, Uw=0,9, barva bílá, difuzní a parotěsná páska připojovací spáry, 1350x1500 - přesná specifikace viz výpis výplní otvorů O11</t>
  </si>
  <si>
    <t>24428747</t>
  </si>
  <si>
    <t>766-014</t>
  </si>
  <si>
    <t>D+MTŽ okno plastové, 5-ti komorové, hlouka profilu 78mm,iz.3sklo, Uw=0,9, barva bílá, difuzní a parotěsná páska připojovací spáry, 1800x1500 - přesná specifikace viz výpis výplní otvorů O12</t>
  </si>
  <si>
    <t>-77308329</t>
  </si>
  <si>
    <t>766-015</t>
  </si>
  <si>
    <t>D+MTŽ okno plastové, 5-ti komorové, hlouka profilu 78mm,iz.3sklo, Uw=0,9, barva bílá, difuzní a parotěsná páska připojovací spáry, 2000x1500 - přesná specifikace viz výpis výplní otvorů O13</t>
  </si>
  <si>
    <t>-1844139244</t>
  </si>
  <si>
    <t>766-016</t>
  </si>
  <si>
    <t>D+MTŽ okno plastové, 5-ti komorové, hlouka profilu 78mm,iz.3sklo, Uw=0,9, barva bílá, difuzní a parotěsná páska připojovací spáry, 750x1250 - přesná specifikace viz výpis výplní otvorů O14</t>
  </si>
  <si>
    <t>-900117625</t>
  </si>
  <si>
    <t>766-017</t>
  </si>
  <si>
    <t>D+MTŽ sestava okno+balkónové dveře plastové, 5-ti komorové, hlouka profilu 78mm,iz.3sklo, Uw=0,9, barva bílá, difuzní a parotěsná páska připojovací spáry, 1900x2250/1100x2250 - přesná specifikace viz výpis výplní otvorů O15</t>
  </si>
  <si>
    <t>1690489884</t>
  </si>
  <si>
    <t>766-018</t>
  </si>
  <si>
    <t>D+MTŽ okno plastové trojúhelníkové, 5-ti komorové, hlouka profilu 78mm,iz.3sklo, Uw=0,9, barva bílá, difuzní a parotěsná páska připojovací spáry, 2000x1960 - přesná specifikace viz výpis výplní otvorů O16</t>
  </si>
  <si>
    <t>2107685437</t>
  </si>
  <si>
    <t>766-025</t>
  </si>
  <si>
    <t>D+MTŽ plastové vchodové dveře 1kř. s nadsvětlíkem, 5-ti komorové, iz.3sklo, hloubka profilu 78mm, Ud=1,2, barva bílá, 1100x2450/1100x2035 - přesná specifikace viz výpis výpní otvorů D5</t>
  </si>
  <si>
    <t>-962610855</t>
  </si>
  <si>
    <t>766-026</t>
  </si>
  <si>
    <t>D+MTŽ okno AL profil s přerušeným tepelným mostem, hlouka profilu 72mm,iz.3sklo, Uw=0,96, barva bílá, difuzní a parotěsná páska připojovací spáry, 1500x2050 FIX, požární odolnost EI 30 DP1- přesná specifikace viz výpis výplní otvorů O17</t>
  </si>
  <si>
    <t>-2135589364</t>
  </si>
  <si>
    <t>767</t>
  </si>
  <si>
    <t>Konstrukce zámečnické</t>
  </si>
  <si>
    <t>767-016</t>
  </si>
  <si>
    <t>D+MTŽ nosné kce odvětrávaného soklu vč. ukotvení do soklu objektu</t>
  </si>
  <si>
    <t>-452277395</t>
  </si>
  <si>
    <t>04770001.2 - Střešní dostavba a stavební úpravy objektu denního stacionáře Jasněnka - energetická zóna - mimo URS</t>
  </si>
  <si>
    <t>9-001</t>
  </si>
  <si>
    <t>DMTŽ klima jednotky a nosných konzol+úprava přívodu potrubí chladídího média a přívodu NN+zpětná MTŽ na líc KZS vč. prodloužených kotev</t>
  </si>
  <si>
    <t>1467638530</t>
  </si>
  <si>
    <t>9-002</t>
  </si>
  <si>
    <t>DMTŽ venkovního zastínění oken 1,35x1,8m, manipulace se sutí, naložení, odvoz na skládku vč. poplatku ze skládku</t>
  </si>
  <si>
    <t>469473163</t>
  </si>
  <si>
    <t>9-003</t>
  </si>
  <si>
    <t>DMTŽ zábradlí okna 1,25x1,95m, manipulqace se sutí, naložení, odvoz na skládku vč. poplatku ze skládku</t>
  </si>
  <si>
    <t>1366510729</t>
  </si>
  <si>
    <t>9-004</t>
  </si>
  <si>
    <t>DMTŽ venkovního nástěnného svítidla+úprava přívodu NN+zpětná MTŽ na líc KZS vč. prodloužených kotev</t>
  </si>
  <si>
    <t>952343819</t>
  </si>
  <si>
    <t>9-005</t>
  </si>
  <si>
    <t>DMTŽ stříšky nad vstupem+zpětná MTŽ na líc KZS vč. prodloužených kotev</t>
  </si>
  <si>
    <t>1618041922</t>
  </si>
  <si>
    <t>9-006</t>
  </si>
  <si>
    <t>DMTŽ instalací a svítidel na stropě v 1PP+úprava kotvení instalací a svítidel, přívodu NN ke svítidlům+zpětná MTŽ na líc KZS vč. prodloužených kotev</t>
  </si>
  <si>
    <t>-66905678</t>
  </si>
  <si>
    <t>711-001</t>
  </si>
  <si>
    <t>D+MTŽ výztužné síťky do stěrkové hydroizolace na rozích a v koutech</t>
  </si>
  <si>
    <t>-2004475206</t>
  </si>
  <si>
    <t>(2,02*2+5,16*2)</t>
  </si>
  <si>
    <t>0,15*4*2</t>
  </si>
  <si>
    <t>712-001</t>
  </si>
  <si>
    <t>Detaily střechy, prostupy, systémové průchodky, utěsnění vč. dodávky materiálů apod.</t>
  </si>
  <si>
    <t>kpl</t>
  </si>
  <si>
    <t>-1326854168</t>
  </si>
  <si>
    <t>712-002</t>
  </si>
  <si>
    <t>D+MTŽ drenážní rohože s prostorově orientovaným PE vláknem - vodorovně</t>
  </si>
  <si>
    <t>474375168</t>
  </si>
  <si>
    <t>6,05*5,14*2</t>
  </si>
  <si>
    <t>767-005</t>
  </si>
  <si>
    <t>D+MTŽ stěna s vchodovými dveřmi 2kř. s bočními světlíky,AL profil s přerušeným tepelným mostem, iz.3sklo, hloubka profilu 76mm, Ud=1,2, barva bílá, 2400x2200/2x800x2200 - přesná specifikace viz výpis výpní otvorů D1</t>
  </si>
  <si>
    <t>2004244324</t>
  </si>
  <si>
    <t>767-006</t>
  </si>
  <si>
    <t>D+MTŽ vchodové dveře 1kř., AL profil s přerušeným tepelným mostem, iz.3sklo, hloubka profilu 76mm, Ud=1,2, barva bílá, 1100x2100 - přesná specifikace viz výpis výpní otvorů D2</t>
  </si>
  <si>
    <t>-1020373780</t>
  </si>
  <si>
    <t>767-007</t>
  </si>
  <si>
    <t>D+MTŽ vchodové dveře 1kř., AL profil s přerušeným tepelným mostem, iz.3sklo, hloubka profilu 76mm, Ud=1,2, barva bílá, 1100x2100 - přesná specifikace viz výpis výpní otvorů D3</t>
  </si>
  <si>
    <t>-2020824259</t>
  </si>
  <si>
    <t>767-008</t>
  </si>
  <si>
    <t>D+MTŽ vchodové dveře 2kř., AL profil s přerušeným tepelným mostem, iz.3sklo, hloubka profilu 76mm, Ud=1,2, barva bílá, 1950x2650 - přesná specifikace viz výpis výpní otvorů D4</t>
  </si>
  <si>
    <t>-1310366905</t>
  </si>
  <si>
    <t>998767103</t>
  </si>
  <si>
    <t>Přesun hmot tonážní pro zámečnické konstrukce v objektech v do 24 m</t>
  </si>
  <si>
    <t>-415650848</t>
  </si>
  <si>
    <t>04770001a - Střešní dostavba a stavební úpravy objektu denního stacionáře Jasněnka - ostatní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</si>
  <si>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</si>
  <si>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</si>
  <si>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</si>
  <si>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 Vodorovné konstrukce</t>
  </si>
  <si>
    <t xml:space="preserve">    763 - Konstrukce suché výstavby</t>
  </si>
  <si>
    <t xml:space="preserve">    765 - Krytina skládaná</t>
  </si>
  <si>
    <t xml:space="preserve">    776 - Podlahy povlakové</t>
  </si>
  <si>
    <t xml:space="preserve">    783 - Dokončovací práce - nátěry</t>
  </si>
  <si>
    <t>Zemní práce</t>
  </si>
  <si>
    <t>132212132</t>
  </si>
  <si>
    <t>Hloubení nezapažených rýh šířky do 800 mm v nesoudržných horninách třídy těžitelnosti I skupiny 3 ručně</t>
  </si>
  <si>
    <t>1048784062</t>
  </si>
  <si>
    <t>"základy rampy"</t>
  </si>
  <si>
    <t>1,45*0,25*0,7*2</t>
  </si>
  <si>
    <t>0,25*0,05*0,7*2</t>
  </si>
  <si>
    <t>0,25*0,3*0,7*2</t>
  </si>
  <si>
    <t>1,5*0,25*0,7*4</t>
  </si>
  <si>
    <t>"základy únik.schodiště"</t>
  </si>
  <si>
    <t>1,2*0,3*0,9*3</t>
  </si>
  <si>
    <t>1,2*0,55*0,9</t>
  </si>
  <si>
    <t>162211311</t>
  </si>
  <si>
    <t>Vodorovné přemístění výkopku z horniny třídy těžitelnosti I skupiny 1 až 3 stavebním kolečkem do 10 m</t>
  </si>
  <si>
    <t>905400950</t>
  </si>
  <si>
    <t>162211319</t>
  </si>
  <si>
    <t>Příplatek k vodorovnému přemístění výkopku z horniny třídy těžitelnosti I skupiny 1 až 3 stavebním kolečkem za každých dalších 10 m</t>
  </si>
  <si>
    <t>-404501873</t>
  </si>
  <si>
    <t>162751117</t>
  </si>
  <si>
    <t>Vodorovné přemístění přes 9 000 do 10000 m výkopku/sypaniny z horniny třídy těžitelnosti I skupiny 1 až 3</t>
  </si>
  <si>
    <t>-1679081595</t>
  </si>
  <si>
    <t>171251201</t>
  </si>
  <si>
    <t>Uložení sypaniny na skládky nebo meziskládky</t>
  </si>
  <si>
    <t>721875422</t>
  </si>
  <si>
    <t>171201231</t>
  </si>
  <si>
    <t>Poplatek za uložení zeminy a kamení na recyklační skládce (skládkovné) kód odpadu 17 05 04</t>
  </si>
  <si>
    <t>-78566355</t>
  </si>
  <si>
    <t>3,247*1,85</t>
  </si>
  <si>
    <t>181912111</t>
  </si>
  <si>
    <t>Úprava pláně v hornině třídy těžitelnosti I skupiny 3 bez zhutnění ručně</t>
  </si>
  <si>
    <t>1769560906</t>
  </si>
  <si>
    <t>1,45*0,25*2</t>
  </si>
  <si>
    <t>0,25*0,05*2</t>
  </si>
  <si>
    <t>0,25*0,3*2</t>
  </si>
  <si>
    <t>1,5*0,25*4</t>
  </si>
  <si>
    <t>1,2*0,3*3</t>
  </si>
  <si>
    <t>1,2*0,55</t>
  </si>
  <si>
    <t>Zakládání</t>
  </si>
  <si>
    <t>271572211</t>
  </si>
  <si>
    <t>Podsyp pod základové konstrukce se zhutněním z netříděného štěrkopísku</t>
  </si>
  <si>
    <t>-986218652</t>
  </si>
  <si>
    <t>1,45*0,25*0,1*2</t>
  </si>
  <si>
    <t>0,25*0,05*0,1*2</t>
  </si>
  <si>
    <t>0,25*0,3*0,1*2</t>
  </si>
  <si>
    <t>1,5*0,25*0,1*4</t>
  </si>
  <si>
    <t>1,2*0,3*0,1*3</t>
  </si>
  <si>
    <t>1,2*0,55*0,1</t>
  </si>
  <si>
    <t>274313711</t>
  </si>
  <si>
    <t>Základové pásy z betonu tř. C 20/25</t>
  </si>
  <si>
    <t>1556135190</t>
  </si>
  <si>
    <t>1,45*0,25*0,6*2</t>
  </si>
  <si>
    <t>0,25*0,05*0,6*2</t>
  </si>
  <si>
    <t>0,25*0,3*0,6*2</t>
  </si>
  <si>
    <t>1,5*0,25*0,6*4</t>
  </si>
  <si>
    <t>1,2*0,3*0,8*3</t>
  </si>
  <si>
    <t>1,2*0,55*0,8</t>
  </si>
  <si>
    <t>"přídavek za lití do rýhy +3,5%" 2,832*0,035</t>
  </si>
  <si>
    <t>Svislé a kompletní konstrukce</t>
  </si>
  <si>
    <t>310238211</t>
  </si>
  <si>
    <t>Zazdívka otvorů pl do 1 m2 ve zdivu nadzákladovém cihlami pálenými na MVC</t>
  </si>
  <si>
    <t>1649638312</t>
  </si>
  <si>
    <t>"zazdívka  okna 0,55x0,9 - 2ks" 0,55*0,95*0,45*2</t>
  </si>
  <si>
    <t>"snížení nadpraží vstupních dveří do nm.č.1.07 z 2,75 na 2,1m - 3xIč.16, l=2,25m" 1,1*0,49*0,45</t>
  </si>
  <si>
    <t>310239211</t>
  </si>
  <si>
    <t>Zazdívka otvorů pl do 4 m2 ve zdivu nadzákladovém cihlami pálenými na MVC</t>
  </si>
  <si>
    <t>518487376</t>
  </si>
  <si>
    <t>"zazdívka okna 1,25x1,95 - 2ks" 1,25*2,0*0,45*2</t>
  </si>
  <si>
    <t>311231115</t>
  </si>
  <si>
    <t>Zdivo nosné z cihel dl 290 mm P7 až 15 na SMS 5 MPa</t>
  </si>
  <si>
    <t>-1266305040</t>
  </si>
  <si>
    <t>"zřízení otvoru pro vrata 1,95x2,65 do m.č.1.16 - dozdívka" 0,7*2,75*0,45</t>
  </si>
  <si>
    <t>"zřízení otvoru pro vrata 1,95x2,65 do m.č.1.21 - dozdívka" 0,7*2,75*0,45</t>
  </si>
  <si>
    <t>311235145</t>
  </si>
  <si>
    <t>Zdivo jednovrstvé z cihel broušených přes P10 do P15 na tenkovrstvou maltu tl 250 mm</t>
  </si>
  <si>
    <t>-659163894</t>
  </si>
  <si>
    <t>"atika"</t>
  </si>
  <si>
    <t>(1,95+5,0)*0,75*2</t>
  </si>
  <si>
    <t>3,98*0,75*2</t>
  </si>
  <si>
    <t>317234410</t>
  </si>
  <si>
    <t>Vyzdívka mezi nosníky z cihel pálených na MC</t>
  </si>
  <si>
    <t>-634510143</t>
  </si>
  <si>
    <t>"posunutí  vstupních dveří do m.č.1.07 o 250m1m - 3xIč.16, l=2,25m" 2,25*0,16*0,45</t>
  </si>
  <si>
    <t>"otor pro 2kř.vrata 1,95x2,65 - 3xIč,16, l=2,25m - 2x" 2,25*0,16*0,45*2</t>
  </si>
  <si>
    <t>"zřízení otvoru pro vrata 1,95x2,65 do m.č.1.16 - 3xIč.1+6,l=2,25m" 2,25*0,45*0,16</t>
  </si>
  <si>
    <t>"zřízení otvoru pro vrata 1,95x2,65 do m.č.1.21 - 3xIč.1+6,l=2,25m" 2,25*0,45*0,16</t>
  </si>
  <si>
    <t>317944323</t>
  </si>
  <si>
    <t>Válcované nosníky č.14 až 22 dodatečně osazované do připravených otvorů</t>
  </si>
  <si>
    <t>875059856</t>
  </si>
  <si>
    <t>"posunutí vstupních dveří do m.č.1.07 o 250mm - 3xIč.16, l=2,25m" 2,25*3*0,0179*1,1</t>
  </si>
  <si>
    <t>"otor pro 2kř.vrata 1,95x2,65 - 3xIč,16, l=2,25m - 2x" 2,25*3*2*0,0179*1,1</t>
  </si>
  <si>
    <t>"zřízení otvoru pro vrata 1,95x2,65 do m.č.1.16 - 3xIč.1+6,l=2,25m" 2,25*3*0,0179*1,1</t>
  </si>
  <si>
    <t>"zřízení otvoru pro vrata 1,95x2,65 do m.č.1.21 - 3xIč.1+6,l=2,25m" 2,25*3*0,0179*1,1</t>
  </si>
  <si>
    <t>317949001</t>
  </si>
  <si>
    <t>Roznášecí betonový bloček z betonu C16/20 vč.bednění, pod hlavu překladu z válcovaného profilu</t>
  </si>
  <si>
    <t>ks</t>
  </si>
  <si>
    <t>902728841</t>
  </si>
  <si>
    <t>"snížení nadpraží vstupních dveří do nm.č.1.07 z 2,75 na 2,1m - 3xIč.16, l=2,25m" 2</t>
  </si>
  <si>
    <t>"zřízení otvoru pro vrata 1,95x2,65 do m.č.1.16 - 3xIč.1+6,l=2,25m" 2</t>
  </si>
  <si>
    <t>"zřízení otvoru pro vrata 1,95x2,65 do m.č.1.21 - 3xIč.1+6,l=2,25m" 2</t>
  </si>
  <si>
    <t>346244381</t>
  </si>
  <si>
    <t>Plentování jednostranné v do 200 mm válcovaných nosníků cihlami</t>
  </si>
  <si>
    <t>271277636</t>
  </si>
  <si>
    <t>"posunutí vstupních dveří do m.č.1.07 o 250mm - 3xIč.16, l=2,25m" 2,25*0,16*2</t>
  </si>
  <si>
    <t>"otor pro 2kř.vrata 1,95x2,65 - 3xIč,16, l=2,25m - 2x" 2,25*0,16*2*2</t>
  </si>
  <si>
    <t>"zřízení otvoru pro vrata 1,95x2,65 do m.č.1.16 - 3xIč.1+6,l=2,25m" 2,25*0,16*2</t>
  </si>
  <si>
    <t>"zřízení otvoru pro vrata 1,95x2,65 do m.č.1.21 - 3xIč.1+6,l=2,25m" 2,25*0,16*2</t>
  </si>
  <si>
    <t>346481111</t>
  </si>
  <si>
    <t>Zaplentování rýh, potrubí, výklenků nebo nik ve stěnách rabicovým pletivem</t>
  </si>
  <si>
    <t>-518965015</t>
  </si>
  <si>
    <t>"posunutí vstupních dveří do m.č.1.07 o 250mm - 3xIč.16, l=2,25m" 2,25*(0,15*2+0,16*2+0,45)</t>
  </si>
  <si>
    <t>"otor pro 2kř.vrata 1,95x2,65 - 3xIč,16, l=2,25m - 2x" 2,25*(0,15*2+0,16*2+0,45)*2</t>
  </si>
  <si>
    <t>"zřízení otvoru pro vrata 1,95x2,65 do m.č.1.16 - 3xIč.1+6,l=2,25m" 2,25*(0,15*2+0,16*2+0,45)</t>
  </si>
  <si>
    <t>"zřízení otvoru pro vrata 1,95x2,65 do m.č.1.21 - 3xIč.1+6,l=2,25m" 2,25*(0,15*2+0,16*2+0,45)</t>
  </si>
  <si>
    <t>349231821</t>
  </si>
  <si>
    <t>Přizdívka ostění s ozubem z cihel tl do 300 mm</t>
  </si>
  <si>
    <t>125220064</t>
  </si>
  <si>
    <t>"změna šířky okna z 1,5x2,05 na 1,2x2,05 - m.č.1.17" 2,1*0,45</t>
  </si>
  <si>
    <t>"změna šířky okna z 1,5x2,05 na 1,2x2,05 - m.č.1.20" 2,1*0,45</t>
  </si>
  <si>
    <t>"posunutí vstupních dveří do m.č.1.07 o 250mm - 3xIč.16, l=2,25m" 2,1*0,45</t>
  </si>
  <si>
    <t>349231831</t>
  </si>
  <si>
    <t>Přizdívka ostění s ozubem z cihel tl do 400 mm</t>
  </si>
  <si>
    <t>1433112617</t>
  </si>
  <si>
    <t>"změna šířky okna z 1,35x1,8 na 1,0x1,8 - m.č.1.05" 1,85*0,45</t>
  </si>
  <si>
    <t>"změna šířky okna z 1,35x1,8 na 1,0x1,8 - m.č.1.31" 1,85*0,45</t>
  </si>
  <si>
    <t xml:space="preserve"> Vodorovné konstrukce</t>
  </si>
  <si>
    <t>411321515</t>
  </si>
  <si>
    <t>Stropy deskové ze ŽB tř. C 20/25</t>
  </si>
  <si>
    <t>217211673</t>
  </si>
  <si>
    <t>2,02*5,16*0,1*2</t>
  </si>
  <si>
    <t>411351011</t>
  </si>
  <si>
    <t>Zřízení bednění stropů deskových tl do 25 cm bez podpěrné kce</t>
  </si>
  <si>
    <t>-778653178</t>
  </si>
  <si>
    <t>5,16*0,1*2</t>
  </si>
  <si>
    <t>411351012</t>
  </si>
  <si>
    <t>Odstranění bednění stropů deskových tl do 25 cm bez podpěrné kce</t>
  </si>
  <si>
    <t>-946131946</t>
  </si>
  <si>
    <t>411354209</t>
  </si>
  <si>
    <t>Bednění stropů ztracené z hraněných trapézových vln v 40 mm plech lesklý tl 1,0 mm</t>
  </si>
  <si>
    <t>1767863156</t>
  </si>
  <si>
    <t>411362021</t>
  </si>
  <si>
    <t>Výztuž stropů svařovanými sítěmi Kari</t>
  </si>
  <si>
    <t>1724273948</t>
  </si>
  <si>
    <t>"o6-100/100"</t>
  </si>
  <si>
    <t>2,02*5,165*0,0075*2</t>
  </si>
  <si>
    <t>413231221</t>
  </si>
  <si>
    <t>Zazdívka zhlaví stropních trámů průřezu do 40000 mm2</t>
  </si>
  <si>
    <t>1181062758</t>
  </si>
  <si>
    <t>"kapsy pro uložení hlav stropních nosníků"</t>
  </si>
  <si>
    <t>"D2 - l=4,86m - 6ks" 6</t>
  </si>
  <si>
    <t>"D3 - l=6,08m - 50ks" 50</t>
  </si>
  <si>
    <t>413232221</t>
  </si>
  <si>
    <t>Zazdívka zhlaví válcovaných nosníků v do 300 mm</t>
  </si>
  <si>
    <t>1797359466</t>
  </si>
  <si>
    <t>"P2- l=6,0m - 2ks" 2</t>
  </si>
  <si>
    <t>413321616</t>
  </si>
  <si>
    <t>Nosníky ze ŽB tř. C 30/37 XC1</t>
  </si>
  <si>
    <t>2111664441</t>
  </si>
  <si>
    <t>"zmonolitění"</t>
  </si>
  <si>
    <t>"HEBč.22, l=8,2m - 2ks" 8,2*0,45*0,25*2</t>
  </si>
  <si>
    <t>413351111</t>
  </si>
  <si>
    <t>Zřízení bednění nosníků a průvlaků bez podpěrné kce výšky do 100 cm</t>
  </si>
  <si>
    <t>-1096145734</t>
  </si>
  <si>
    <t>"HEBč.22, l=8,2m - 2ks" 8,2*0,25*2*2+7,2*0,45*2</t>
  </si>
  <si>
    <t>413351112</t>
  </si>
  <si>
    <t>Odstranění bednění nosníků a průvlaků bez podpěrné kce výšky do 100 cm</t>
  </si>
  <si>
    <t>-435108628</t>
  </si>
  <si>
    <t>413352111</t>
  </si>
  <si>
    <t>Zřízení podpěrné konstrukce nosníků výšky podepření do 4 m pro nosník výšky do 100 cm</t>
  </si>
  <si>
    <t>-1185522757</t>
  </si>
  <si>
    <t>"HEBč.22, l=8,2m - 2ks" 7,2*0,45*2</t>
  </si>
  <si>
    <t>413352112</t>
  </si>
  <si>
    <t>Odstranění podpěrné konstrukce nosníků výšky podepření do 4 m pro nosník výšky do 100 cm</t>
  </si>
  <si>
    <t>-634580011</t>
  </si>
  <si>
    <t>413352211</t>
  </si>
  <si>
    <t>Zřízení podpěrné konstrukce nosníků výšky podepření do 6 m pro nosník výšky do 100 cm</t>
  </si>
  <si>
    <t>2099269009</t>
  </si>
  <si>
    <t>413352212</t>
  </si>
  <si>
    <t>Odstranění podpěrné konstrukce nosníků výšky podepření do 6 m pro nosník výšky do 100 cm</t>
  </si>
  <si>
    <t>-169158512</t>
  </si>
  <si>
    <t>413941123</t>
  </si>
  <si>
    <t>Osazování ocelových válcovaných nosníků stropů I, IE, U, UE nebo L do č. 22</t>
  </si>
  <si>
    <t>-1285239898</t>
  </si>
  <si>
    <t>"HEBč.22, l=8,2m - 2ks" 8,2*2*0,0715</t>
  </si>
  <si>
    <t>"nosník stropu"</t>
  </si>
  <si>
    <t>"P2 - l=6,0m - 2ks" 6,0*2*0,0715</t>
  </si>
  <si>
    <t>"P3 - l=5,09m - 2ks" 5,09*2*0,0715</t>
  </si>
  <si>
    <t>"P4 - l=4,55m - 1ks" 4,55*0,0715</t>
  </si>
  <si>
    <t>"P5 - l=4,25m - 1ks" 4,25*0,0715</t>
  </si>
  <si>
    <t>13010982</t>
  </si>
  <si>
    <t>ocel profilová HE-B 220 jakost 11 375</t>
  </si>
  <si>
    <t>-1675295972</t>
  </si>
  <si>
    <t>"HEBč.22, l=8,2m - 2ks" 8,2*2*0,0715*1,1</t>
  </si>
  <si>
    <t>"P2 - l=6,0m - 2ks" 6,0*2*0,0715*1,1</t>
  </si>
  <si>
    <t>"P3 - l=5,09m - 2ks" 5,09*2*0,0715*1,1</t>
  </si>
  <si>
    <t>"P4 - l=4,55m - 1ks" 4,55*0,0715*1,1</t>
  </si>
  <si>
    <t>"P5 - l=4,25m - 1ks" 4,25*0,0715*1,1</t>
  </si>
  <si>
    <t>413941125</t>
  </si>
  <si>
    <t>Osazování ocelových válcovaných nosníků stropů I, IE, U, UE nebo L č. 24 a vyšší</t>
  </si>
  <si>
    <t>109873960</t>
  </si>
  <si>
    <t>"P1 - l=7,70m - 2ks" 7,7*2*0,103</t>
  </si>
  <si>
    <t>13010988</t>
  </si>
  <si>
    <t>ocel profilová HE-B 280 jakost 11 375</t>
  </si>
  <si>
    <t>1538979022</t>
  </si>
  <si>
    <t>"P1 - l=7,70m - 2ks" 7,7*2*0,103*1,1</t>
  </si>
  <si>
    <t>341941001</t>
  </si>
  <si>
    <t>Nosné nebo spojovací svary tl do 10 mm ocelových doplňkových konstrukcí při montáži dílců</t>
  </si>
  <si>
    <t>-2098569356</t>
  </si>
  <si>
    <t>"P1 x P3 - 2x" (0,22*2+0,15+0,188)*2</t>
  </si>
  <si>
    <t>"P2 x P4 - 1x" (0,22*2+0,15+0,188)</t>
  </si>
  <si>
    <t>"P2 x P5 - 1x" (0,22*2+0,15+0,188)</t>
  </si>
  <si>
    <t>417321616</t>
  </si>
  <si>
    <t>Ztužující pásy a věnce ze ŽB tř. C 30/37 XC1</t>
  </si>
  <si>
    <t>170293755</t>
  </si>
  <si>
    <t>(5,85+0,45+3,6+0,45+6,225+0,45+7,2+0,45+0,975+0,45+4,8+0,45+1,35*2+8,2+8,1+4,8+5,4*2+0,45+4,8)*0,45*0,12</t>
  </si>
  <si>
    <t>(5,85+0,45+3,6+0,45+6,225+0,45+7,2+0,45+0,975+0,45+4,8+0,45+1,35*2+8,2+8,1+4,8+5,4*2+0,45+4,5)*0,45*0,12</t>
  </si>
  <si>
    <t>(1,95+5,0)*0,25*0,1*2</t>
  </si>
  <si>
    <t>3,98*0,25*0,1*2</t>
  </si>
  <si>
    <t>417351115</t>
  </si>
  <si>
    <t>Zřízení bednění ztužujících věnců</t>
  </si>
  <si>
    <t>1363926197</t>
  </si>
  <si>
    <t>(5,85+0,45+3,6+0,45+6,225+0,45+7,2+0,45+0,975+0,45+4,8+0,45+1,35*2+8,2+8,1+4,8+5,4*2+0,45+4,8)*0,12*2</t>
  </si>
  <si>
    <t>(5,85+0,45+3,6+0,45+6,225+0,45+7,2+0,45+0,975+0,45+4,8+0,45+1,35*2+8,2+8,1+4,8+5,4*2+0,45+4,5)*0,12*2</t>
  </si>
  <si>
    <t>(1,95+5,0)*0,1*2*2+0,25*0,1*2</t>
  </si>
  <si>
    <t>3,98*0,1*2*2+0,25*0,1*2</t>
  </si>
  <si>
    <t>417351116</t>
  </si>
  <si>
    <t>Odstranění bednění ztužujících věnců</t>
  </si>
  <si>
    <t>-654042141</t>
  </si>
  <si>
    <t>417361821</t>
  </si>
  <si>
    <t>Výztuž ztužujících pásů a věnců betonářskou ocelí 10 505</t>
  </si>
  <si>
    <t>435745117</t>
  </si>
  <si>
    <t>"přímá 3xR16"</t>
  </si>
  <si>
    <t>(5,85+0,45*2+3,6+0,45+6,225+0,45+7,2+0,45+0,975+0,45+4,8+0,45+1,8*2+0,45*2+8,2+0,45*2+8,1+4,8+5,4*2+0,45*2+4,8)*3*0,00167*1,1</t>
  </si>
  <si>
    <t>(5,85+0,45*2+3,6+0,45+6,225+0,45+7,2+0,45+0,975+0,45+4,8+0,45+1,85*2+0,5*2+8,2+0,45*2+8,1+4,8+5,4*2+0,45*2+4,5)*3*0,00167*1,1</t>
  </si>
  <si>
    <t>"příčná R6-350mm a 250mm</t>
  </si>
  <si>
    <t>(25+2*2+15+2+25+2+29+2+4+2+19+2+8*2+2*2+33+2*2+33+19+22*2+2*2+20)*0,35*0,00026*1,1</t>
  </si>
  <si>
    <t>(25+2*2+15+2+25+2+29+2+4+2+19+2+8*2+2*2+33+2*2+33+19+22*2+2*2+19)*0,35*0,00026*1,1</t>
  </si>
  <si>
    <t>(1,95+5,0)*3*0,00167*1,1</t>
  </si>
  <si>
    <t>3,98*3*0,00167*1,1</t>
  </si>
  <si>
    <t>(9+20)*0,35*0,00026*1,1</t>
  </si>
  <si>
    <t>17*0,35*0,00026*1,1</t>
  </si>
  <si>
    <t>612321121</t>
  </si>
  <si>
    <t>Vápenocementová omítka hladká jednovrstvá vnitřních stěn nanášená ručně</t>
  </si>
  <si>
    <t>2014640458</t>
  </si>
  <si>
    <t>"podklad pro svi izolaci"</t>
  </si>
  <si>
    <t>"1.11" ((3,95*2+3,675*2+0,15*4)-0,9)*0,23</t>
  </si>
  <si>
    <t>"1.12" ((3,95*2+1,825*2+0,15*2)-0,8)*0,23</t>
  </si>
  <si>
    <t>"1.17" ((7,2*2+5,4*2+0,15*6)-0,8*2-0,9*3)*0,23</t>
  </si>
  <si>
    <t>"1.21" ((7,2*2+4,8*2+0,15*14)-0,8-0,9*2)*0,23</t>
  </si>
  <si>
    <t>"1.16" ((7,2*2+4,8*2+0,15*14+1,35*4)-0,8*2-0,9-2,5)*0,23</t>
  </si>
  <si>
    <t>"1.20" ((10,8*2+5,4*2+0,15*10+(1,2+3,0)*0,4)-0,8*3-0,9-1,0)*0,23</t>
  </si>
  <si>
    <t>612321141</t>
  </si>
  <si>
    <t>Vápenocementová omítka štuková dvouvrstvá vnitřních stěn nanášená ručně</t>
  </si>
  <si>
    <t>-1518730283</t>
  </si>
  <si>
    <t>612321191</t>
  </si>
  <si>
    <t>Příplatek k vápenocementové omítce vnitřních stěn za každých dalších 5 mm tloušťky ručně</t>
  </si>
  <si>
    <t>-1507808965</t>
  </si>
  <si>
    <t>29,689*2</t>
  </si>
  <si>
    <t>1,272*3</t>
  </si>
  <si>
    <t>612325203</t>
  </si>
  <si>
    <t>Vápenocementová hrubá omítka malých ploch do 1,0 m2 na stěnách</t>
  </si>
  <si>
    <t>-731159689</t>
  </si>
  <si>
    <t>"vnější"</t>
  </si>
  <si>
    <t>"změna šířky okna z 1,5x2,05 na 1,2x2,05 - m.č.1.17 - přizdívka" 1</t>
  </si>
  <si>
    <t>"změna šířky okna z 1,5x2,05 na 1,2x2,05 - m.č.1.20 - přizdívka" 1</t>
  </si>
  <si>
    <t>"změna šířky okna z 1,35x1,8 na 1,0x1,8 - m.č.1.05 - přizdívka" 1</t>
  </si>
  <si>
    <t>"změna šířky okna z 1,35x1,8 na 1,0x1,8 - m.č.1.31 - přizdívka" 1</t>
  </si>
  <si>
    <t>612325205</t>
  </si>
  <si>
    <t>Vápenocementová hrubá omítka malých ploch do 4,0 m2 na stěnách</t>
  </si>
  <si>
    <t>1115298355</t>
  </si>
  <si>
    <t>"vnitřní"</t>
  </si>
  <si>
    <t>"zřízení otvoru pro vrata 1,95x2,65 do m.č.1.16 - dozdívka" 1</t>
  </si>
  <si>
    <t>"zřízení otvoru pro vrata 1,95x2,65 do m.č.1.21 - dozdívka" 1</t>
  </si>
  <si>
    <t>612325223</t>
  </si>
  <si>
    <t>Vápenocementová štuková omítka malých ploch do 1,0 m2 na stěnách</t>
  </si>
  <si>
    <t>-934882644</t>
  </si>
  <si>
    <t>612325225</t>
  </si>
  <si>
    <t>Vápenocementová štuková omítka malých ploch do 4,0 m2 na stěnách</t>
  </si>
  <si>
    <t>432509831</t>
  </si>
  <si>
    <t>612331121</t>
  </si>
  <si>
    <t>Cementová omítka hladká jednovrstvá vnitřních stěn nanášená ručně</t>
  </si>
  <si>
    <t>250052972</t>
  </si>
  <si>
    <t>"pod keramický obklad"</t>
  </si>
  <si>
    <t>"m.č.1.22" (0,7*2+1,0)*2,45</t>
  </si>
  <si>
    <t>612331191</t>
  </si>
  <si>
    <t>Příplatek k cementové omítce vnitřních stěn za každých dalších 5 mm tloušťky ručně</t>
  </si>
  <si>
    <t>-1314537049</t>
  </si>
  <si>
    <t>5,88*3</t>
  </si>
  <si>
    <t>619995001</t>
  </si>
  <si>
    <t>Začištění omítek kolem oken, dveří, podlah nebo obkladů</t>
  </si>
  <si>
    <t>953056485</t>
  </si>
  <si>
    <t>"nad keramickým obkladem"</t>
  </si>
  <si>
    <t>"m.č.1.22" (0,7*2+1,0)</t>
  </si>
  <si>
    <t>1722932753</t>
  </si>
  <si>
    <t>"nezateplovaná plocha"</t>
  </si>
  <si>
    <t>621142001</t>
  </si>
  <si>
    <t>Potažení vnějších podhledů sklovláknitým pletivem vtlačeným do tenkovrstvé hmoty</t>
  </si>
  <si>
    <t>1988935430</t>
  </si>
  <si>
    <t>621325103</t>
  </si>
  <si>
    <t>Oprava vnější vápenocementové hladké omítky složitosti 1 podhledů v rozsahu do 50%</t>
  </si>
  <si>
    <t>-1794541798</t>
  </si>
  <si>
    <t>"podhled římsy" 21,6*(0,3+0,15)</t>
  </si>
  <si>
    <t>"podhled římsy" 17,54*(0,3+0,15)</t>
  </si>
  <si>
    <t>1058811311</t>
  </si>
  <si>
    <t>631312141</t>
  </si>
  <si>
    <t>Doplnění rýh v dosavadních mazaninách betonem prostým</t>
  </si>
  <si>
    <t>-1086561194</t>
  </si>
  <si>
    <t>"v prahu po výměně dveří"</t>
  </si>
  <si>
    <t>"2,4x2,2 - 1ks" 2,4*0,15*0,1</t>
  </si>
  <si>
    <t>"1,0x2,0 - 1ks" 1,0*0,15*0,1</t>
  </si>
  <si>
    <t>"1,1x2,1 - 1ks" 1,1*0,15*0,1</t>
  </si>
  <si>
    <t>"1,95x2,65 - 2ks" 1,5*0,45*0,1*2</t>
  </si>
  <si>
    <t>"1,25x2,9 - 1ks" 1,25*0,15*0,1</t>
  </si>
  <si>
    <t>952901111</t>
  </si>
  <si>
    <t>Vyčištění budov bytové a občanské výstavby při výšce podlaží do 4 m</t>
  </si>
  <si>
    <t>-1464244351</t>
  </si>
  <si>
    <t>"1.PP" 32,0+22,47+14,49+11,67+13,49+5,33+21,68+11,61+21,28</t>
  </si>
  <si>
    <t>"1.NP" 17,11+1,26+8,94+7,14+7,48+14,68+16,73+48,27+6,31+13,36+13,84+7,09+6,22+5,29+4,16+35,03+38,88+29,88+7,5+59,37+35,03+4,16+11,8+12,66+30,15+40,54</t>
  </si>
  <si>
    <t>6,81+15,72+7,88+6,76+12,25+1,26+4,1+72,91</t>
  </si>
  <si>
    <t>"2.NP" 32,93+77,64+86,78+7,13+16,91+3,51+2,52+2,52+1,03+1,53+1,03+1,53+3,51+2,52+2,52+78,61+56,13+9,0+15,47+43,69+63,23+8,5+8,5+0,96</t>
  </si>
  <si>
    <t>962032230</t>
  </si>
  <si>
    <t>Bourání zdiva z cihel pálených nebo vápenopískových na MV nebo MVC do 1 m3</t>
  </si>
  <si>
    <t>-1719877421</t>
  </si>
  <si>
    <t>"posunutí vstupních dveří do m.č.1.07 o 250mm - 3xIč.16, l=2,25m" 2,1*0,45*0,25</t>
  </si>
  <si>
    <t>"bourání partapetní zdi okno 1,25x1,95 na dveře 1,25x2,9" 1,25*0,45*1,05</t>
  </si>
  <si>
    <t>962032231</t>
  </si>
  <si>
    <t>Bourání zdiva z cihel pálených nebo vápenopískových na MV nebo MVC přes 1 m3</t>
  </si>
  <si>
    <t>-1292808685</t>
  </si>
  <si>
    <t>"zřízení otvoru pro vrata 1,95x2,65 do m.č.1.16" (2,65*2,9-0,15*2,4-1,5*2,05)*0,45</t>
  </si>
  <si>
    <t>"zřízení otvoru pro vrata 1,95x2,65 do m.č.1.21" (2,65*2,9-0,15*2,4-1,5*2,05)*0,45</t>
  </si>
  <si>
    <t>(9,88+11,175+1,55*2+7,125+7,6+4,9)*0,25-(4,15-3,38)*2</t>
  </si>
  <si>
    <t>(6,15+5,15)*0,25-(4,15-3,38)*2</t>
  </si>
  <si>
    <t>964011211</t>
  </si>
  <si>
    <t>Vybourání ŽB překladů prefabrikovaných dl do 3 m hmotnosti do 50 kg/m</t>
  </si>
  <si>
    <t>-1655293103</t>
  </si>
  <si>
    <t>"zřízení otvoru pro vrata 1,95x2,65 do m.č.1.16" (1,1+1,8+0,3)*0,45*0,25</t>
  </si>
  <si>
    <t>"zřízení otvoru pro vrata 1,95x2,65 do m.č.1.21" (1,1+1,8+0,3)*0,45*0,25</t>
  </si>
  <si>
    <t>964072221</t>
  </si>
  <si>
    <t>Vybourání válcovaných nosníků ze zdiva smíšeného dl do 4 m hmotnosti do 20 kg/m</t>
  </si>
  <si>
    <t>-873021007</t>
  </si>
  <si>
    <t>"posunutí vstupních dveří do m.č.1.07 o 25mmm - 3xIč.16, l=2,25m" 1,6*3*0,0179</t>
  </si>
  <si>
    <t>973031325</t>
  </si>
  <si>
    <t>Vysekání kapes ve zdivu cihelném na MV nebo MVC pl do 0,10 m2 hl do 300 mm</t>
  </si>
  <si>
    <t>-1760224555</t>
  </si>
  <si>
    <t>973031336</t>
  </si>
  <si>
    <t>Vysekání kapes ve zdivu cihelném na MV nebo MVC pl do 0,16 m2 hl do 450 mm</t>
  </si>
  <si>
    <t>-1869250221</t>
  </si>
  <si>
    <t>"osazení HEBč.22, l=8,2m - 2ks" 4</t>
  </si>
  <si>
    <t>973031825</t>
  </si>
  <si>
    <t>Vysekání kapes ve zdivu cihelném na MV nebo MVC pro zavázání zdí tl do 450 mm</t>
  </si>
  <si>
    <t>-1172798981</t>
  </si>
  <si>
    <t>"zřízení otvoru pro vrata 1,95x2,65 do m.č.1.16 - dozdívka" 2,75</t>
  </si>
  <si>
    <t>"zřízení otvoru pro vrata 1,95x2,65 do m.č.1.21 - dozdívka" 2,75</t>
  </si>
  <si>
    <t>974031666</t>
  </si>
  <si>
    <t>Vysekání rýh ve zdivu cihelném pro vtahování nosníků hl do 150 mm v do 250 mm</t>
  </si>
  <si>
    <t>-2019307969</t>
  </si>
  <si>
    <t>"posunutí vstupních dveří do m.č.1.07 o 250mm - 3xIč.16, l=2,25m" (2,25+0,25-1,5)*3</t>
  </si>
  <si>
    <t>"otor pro 2kř.vrata 1,95x2,65 - 3xIč,16, l=2,25m - 2x" 2,25*3*2</t>
  </si>
  <si>
    <t>975043121</t>
  </si>
  <si>
    <t>Jednořadové podchycení stropů pro osazení nosníků v do 3,5 m pro zatížení do 1000 kg/m</t>
  </si>
  <si>
    <t>-676447685</t>
  </si>
  <si>
    <t>"snížení nadpraží vstupních dveří do nm.č.1.07 z 2,75 na 2,1m - 3xIč.16, l=2,25m" 2,0</t>
  </si>
  <si>
    <t>"otor pro 2kř.vrata 1,95x2,65 - 3xIč,16, l=2,25m - 2x" 4,5*2</t>
  </si>
  <si>
    <t>-483580490</t>
  </si>
  <si>
    <t>978059541</t>
  </si>
  <si>
    <t>Odsekání a odebrání obkladů stěn z vnitřních obkládaček plochy přes 1 m2</t>
  </si>
  <si>
    <t>1283565383</t>
  </si>
  <si>
    <t>985331215</t>
  </si>
  <si>
    <t>Dodatečné vlepování betonářské výztuže D 16 mm do chemické malty včetně vyvrtání otvoru</t>
  </si>
  <si>
    <t>-1933052697</t>
  </si>
  <si>
    <t>"Přímá výztuž R16 věnce V1 - vlepení 200mm a kus, dodávka viz výztuž věnce" 0,2*18</t>
  </si>
  <si>
    <t>"táhlo věnce R16 - vlepení 200mm a kus - dodávka viz zámečnické kce" 0,2*22</t>
  </si>
  <si>
    <t>985331217</t>
  </si>
  <si>
    <t>Dodatečné vlepování betonářské výztuže D 20 mm do chemické malty včetně vyvrtání otvoru</t>
  </si>
  <si>
    <t>-1393258911</t>
  </si>
  <si>
    <t>"kotevní trn pro spřažení starého a nového základ.pasu ocelové rampy"</t>
  </si>
  <si>
    <t>"R12-300 - 2 řady a 5ks a základový pas po délce" 5*2*7*0,2</t>
  </si>
  <si>
    <t>"R212430 - 2 řady a 2ks a základový pas z čela" 2*2*2*0,2</t>
  </si>
  <si>
    <t>13021013</t>
  </si>
  <si>
    <t>tyč ocelová žebírková jakost BSt 500S výztuž do betonu D 12mm</t>
  </si>
  <si>
    <t>-1645191338</t>
  </si>
  <si>
    <t>"R12-300 - 2 řady a 5ks a základový pas po délce" 5*2*7*0,4*0,00098*1,1</t>
  </si>
  <si>
    <t>"R12-300 - 2 řady a 2ks a základový pas z čela" 2*2*2*0,2*0,00098*1,1</t>
  </si>
  <si>
    <t>1694684187</t>
  </si>
  <si>
    <t>1845249937</t>
  </si>
  <si>
    <t>1573557977</t>
  </si>
  <si>
    <t>37,717*9</t>
  </si>
  <si>
    <t>1009788054</t>
  </si>
  <si>
    <t>-1276956032</t>
  </si>
  <si>
    <t>712461701</t>
  </si>
  <si>
    <t>Provedení povlakové krytiny střech do 30° fólií položenou volně</t>
  </si>
  <si>
    <t>220792039</t>
  </si>
  <si>
    <t>"K5" 375,5</t>
  </si>
  <si>
    <t>28329046</t>
  </si>
  <si>
    <t>fólie kontaktní difuzně propustná pro doplňkovou hydroizolační vrstvu, třívrstvá 140g/m2</t>
  </si>
  <si>
    <t>-246300822</t>
  </si>
  <si>
    <t>"K5" 375,5*1,1</t>
  </si>
  <si>
    <t>712491587</t>
  </si>
  <si>
    <t>Provedení povlakové krytiny střech do 30° přibití pásů hřebíky</t>
  </si>
  <si>
    <t>1527341734</t>
  </si>
  <si>
    <t>-1791454412</t>
  </si>
  <si>
    <t>1130072090</t>
  </si>
  <si>
    <t>"2.16" 78,61</t>
  </si>
  <si>
    <t>"2.17" 56,13</t>
  </si>
  <si>
    <t>"2.18" 9,0</t>
  </si>
  <si>
    <t>"2.19" 15,47</t>
  </si>
  <si>
    <t>"2.20" 43,69</t>
  </si>
  <si>
    <t>"2.21" 63,23</t>
  </si>
  <si>
    <t>"2.24" 0,96</t>
  </si>
  <si>
    <t>63148102</t>
  </si>
  <si>
    <t>deska tepelně izolační minerální univerzální λ=0,038-0,039 tl 60mm</t>
  </si>
  <si>
    <t>683420507</t>
  </si>
  <si>
    <t>267,09*1,05</t>
  </si>
  <si>
    <t>998713203</t>
  </si>
  <si>
    <t>Přesun hmot procentní pro izolace tepelné v objektech v přes 12 do 24 m</t>
  </si>
  <si>
    <t>%</t>
  </si>
  <si>
    <t>-2122305050</t>
  </si>
  <si>
    <t>762083111</t>
  </si>
  <si>
    <t>Impregnace řeziva proti dřevokaznému hmyzu a houbám máčením třída ohrožení 1 a 2</t>
  </si>
  <si>
    <t>342030357</t>
  </si>
  <si>
    <t>0,225</t>
  </si>
  <si>
    <t>3,47</t>
  </si>
  <si>
    <t>0,983</t>
  </si>
  <si>
    <t>2,066</t>
  </si>
  <si>
    <t>4,225</t>
  </si>
  <si>
    <t>20,249</t>
  </si>
  <si>
    <t>762083122</t>
  </si>
  <si>
    <t>Impregnace řeziva proti dřevokaznému hmyzu, houbám a plísním máčením třída ohrožení 3 a 4</t>
  </si>
  <si>
    <t>1290405567</t>
  </si>
  <si>
    <t>4,64</t>
  </si>
  <si>
    <t>762332131</t>
  </si>
  <si>
    <t>Montáž vázaných kcí krovů pravidelných z hraněného řeziva průřezové plochy do 120 cm2</t>
  </si>
  <si>
    <t>-1234973164</t>
  </si>
  <si>
    <t>"kotevní hranol kotvený do opláštění nástavby OSB pro podepření a ukotvení latí pro krytinu"</t>
  </si>
  <si>
    <t>"hranol 80/100" 6,4*4</t>
  </si>
  <si>
    <t>60512126</t>
  </si>
  <si>
    <t>hranol stavební řezivo průřezu do 120cm2 dl 6-8m</t>
  </si>
  <si>
    <t>-1018653833</t>
  </si>
  <si>
    <t>"hranol 80/100" 6,4*4*0,008*1,1</t>
  </si>
  <si>
    <t>762342214</t>
  </si>
  <si>
    <t>Montáž laťování na střechách jednoduchých sklonu do 60° osové vzdálenosti do 360 mm</t>
  </si>
  <si>
    <t>1837953259</t>
  </si>
  <si>
    <t>-1064590234</t>
  </si>
  <si>
    <t>375,5*3,5*0,04*0,06*1,1</t>
  </si>
  <si>
    <t>762342441</t>
  </si>
  <si>
    <t>Montáž lišt trojúhelníkových nebo kontralatí na střechách sklonu do 60°</t>
  </si>
  <si>
    <t>-245376343</t>
  </si>
  <si>
    <t>6,7*9*2</t>
  </si>
  <si>
    <t>7,4*17*2</t>
  </si>
  <si>
    <t>1115602362</t>
  </si>
  <si>
    <t>372,2*0,04*0,06*1,1</t>
  </si>
  <si>
    <t>762342812</t>
  </si>
  <si>
    <t>Demontáž laťování střech z latí osové vzdálenosti do 0,50 m</t>
  </si>
  <si>
    <t>-574242059</t>
  </si>
  <si>
    <t>6,4*0,5*4</t>
  </si>
  <si>
    <t>3,3*0,85*4</t>
  </si>
  <si>
    <t>0,6*0,85*0,5*8</t>
  </si>
  <si>
    <t>762342813</t>
  </si>
  <si>
    <t>Demontáž laťování střech z latí osové vzdálenosti přes 0,50 m</t>
  </si>
  <si>
    <t>-579817333</t>
  </si>
  <si>
    <t>762395000</t>
  </si>
  <si>
    <t>Spojovací prostředky krovů, bednění, laťování, nadstřešních konstrukcí</t>
  </si>
  <si>
    <t>581799883</t>
  </si>
  <si>
    <t>762421024</t>
  </si>
  <si>
    <t>Obložení stropu z desek OSB tl 18 mm nebroušených na pero a drážku šroubovaných</t>
  </si>
  <si>
    <t>1100677084</t>
  </si>
  <si>
    <t>762511244</t>
  </si>
  <si>
    <t>Podlahové kce podkladové z desek OSB tl 18 mm na sraz šroubovaných</t>
  </si>
  <si>
    <t>-968087572</t>
  </si>
  <si>
    <t>762595001</t>
  </si>
  <si>
    <t>Spojovací prostředky pro položení dřevěných podlah a zakrytí kanálů</t>
  </si>
  <si>
    <t>727645785</t>
  </si>
  <si>
    <t>762810017</t>
  </si>
  <si>
    <t>Záklop stropů z desek OSB tl 25 mm na sraz šroubovaných na trámy</t>
  </si>
  <si>
    <t>-505980437</t>
  </si>
  <si>
    <t>"servisní lávka na půdě nástaveb"</t>
  </si>
  <si>
    <t>1,0*1,0*2</t>
  </si>
  <si>
    <t>(24,7-1,0)*0,6*2</t>
  </si>
  <si>
    <t>762822130</t>
  </si>
  <si>
    <t>Montáž stropního trámu z hraněného řeziva průřezové plochy do 450 cm2 s výměnami</t>
  </si>
  <si>
    <t>-1567632030</t>
  </si>
  <si>
    <t>"D1 - l=5,09m - 20ks" 5,09*20</t>
  </si>
  <si>
    <t>"D2 - l=4,86m - 6ks" 4,86*6</t>
  </si>
  <si>
    <t>"D3 - l=6,08m - 50ks" 6,08*50</t>
  </si>
  <si>
    <t>"D4 - l=4,55m - 10ks" 4,55*10</t>
  </si>
  <si>
    <t>"D5 - l=4,25m - 10ks" 4,25*10</t>
  </si>
  <si>
    <t>61223210</t>
  </si>
  <si>
    <t>hranol BSH</t>
  </si>
  <si>
    <t>296431905</t>
  </si>
  <si>
    <t>522,96*0,16*0,22*1,1</t>
  </si>
  <si>
    <t>762895000</t>
  </si>
  <si>
    <t>Spojovací prostředky pro montáž záklopu, stropnice a podbíjení</t>
  </si>
  <si>
    <t>-1345640594</t>
  </si>
  <si>
    <t>30,44*0,025</t>
  </si>
  <si>
    <t>144889266</t>
  </si>
  <si>
    <t>763</t>
  </si>
  <si>
    <t>Konstrukce suché výstavby</t>
  </si>
  <si>
    <t>763111437</t>
  </si>
  <si>
    <t>SDK příčka tl 150 mm profil CW+UW 100 desky 2xH2 12,5 TI 100 mm EI 60 Rw 55 DB</t>
  </si>
  <si>
    <t>-1008580977</t>
  </si>
  <si>
    <t>(0,95+1,2)*3,95</t>
  </si>
  <si>
    <t>763111772</t>
  </si>
  <si>
    <t>Příplatek k SDK příčce za rovinnost kvality Q4</t>
  </si>
  <si>
    <t>-1869034221</t>
  </si>
  <si>
    <t>763112315</t>
  </si>
  <si>
    <t>SDK příčka mezibytová tl 205 mm zdvojený profil CW+UW 75 desky 2xA 12,5 s dvojitou izolací EI 60 Rw do 64 dB</t>
  </si>
  <si>
    <t>1441255208</t>
  </si>
  <si>
    <t>(0,14*2+5,25)*3,95</t>
  </si>
  <si>
    <t>-0,9*2,0</t>
  </si>
  <si>
    <t>(0,14+1,7)*3,95*2</t>
  </si>
  <si>
    <t>-0,9*2,0*2</t>
  </si>
  <si>
    <t>763112343</t>
  </si>
  <si>
    <t>SDK příčka mezibytová tl 205 mm zdvojený profil CW+UW 75 desky 2xDFRIH2 12,5 s dvojitou izolací EI 90 Rw do 71 dB</t>
  </si>
  <si>
    <t>223153841</t>
  </si>
  <si>
    <t>(0,14+3,35+0,2)*3,95*2</t>
  </si>
  <si>
    <t>5,0*3,95</t>
  </si>
  <si>
    <t>-0,7*2,0</t>
  </si>
  <si>
    <t>763121762</t>
  </si>
  <si>
    <t>Příplatek k SDK stěně předsazené za rovinnost kvality Q4</t>
  </si>
  <si>
    <t>1213657974</t>
  </si>
  <si>
    <t>30,98</t>
  </si>
  <si>
    <t>45,701</t>
  </si>
  <si>
    <t>414,552</t>
  </si>
  <si>
    <t>763131772</t>
  </si>
  <si>
    <t>Příplatek k SDK podhledu za rovinnost kvality Q4</t>
  </si>
  <si>
    <t>694984287</t>
  </si>
  <si>
    <t>267,09</t>
  </si>
  <si>
    <t>39,09</t>
  </si>
  <si>
    <t>241,66</t>
  </si>
  <si>
    <t>763221245</t>
  </si>
  <si>
    <t>Sádrovláknitá stěna předsazená tl 130 mm CW+UW 100 desky 2x15 s izolací EI 60 Rw do 45 dB</t>
  </si>
  <si>
    <t>-78339731</t>
  </si>
  <si>
    <t>(24,9*2+5,55*2)*3,95*2</t>
  </si>
  <si>
    <t>763231231</t>
  </si>
  <si>
    <t>Sádrovláknitý podhled v 85 mm desky protipožární 2x15 dvouvrstvá spodní kce profil CD+UD bez izolace EI Z 60</t>
  </si>
  <si>
    <t>1032226618</t>
  </si>
  <si>
    <t>763-001</t>
  </si>
  <si>
    <t>Opláštění ostění, nadpraží a parapetu vnějších otvorů deskou sádrovláknitou tl. 15 mm</t>
  </si>
  <si>
    <t>1677971018</t>
  </si>
  <si>
    <t>"1,5x1,5 - 3ks" 1,5*3*0,3*8</t>
  </si>
  <si>
    <t>"2,0x1,5 - 2ks" (2,0+1,5*2)*0,3*2</t>
  </si>
  <si>
    <t>"1,8x1,5 - 3ks" (1,8+1,5*2)*0,3*3</t>
  </si>
  <si>
    <t>"1,35x1,5 - 11ks" (1,35+1,5*2)*0,3*11</t>
  </si>
  <si>
    <t>"0,75x1,25 - 1ks" (0,75+1,25*2)*0,3</t>
  </si>
  <si>
    <t>"1,1x2,45 - 1ks" (1,1+2,45*2)*0,3</t>
  </si>
  <si>
    <t>"1,9x2,25 - 2ks" (1,9+2,25*2)*0,3*2</t>
  </si>
  <si>
    <t>763251211</t>
  </si>
  <si>
    <t>Sádrovláknitá podlaha tl 25 mm z desek tl 2x12,5 mm bez podsypu</t>
  </si>
  <si>
    <t>1961538706</t>
  </si>
  <si>
    <t>998763303</t>
  </si>
  <si>
    <t>Přesun hmot tonážní pro sádrokartonové konstrukce v objektech v do 24 m</t>
  </si>
  <si>
    <t>-393890633</t>
  </si>
  <si>
    <t>764002801</t>
  </si>
  <si>
    <t>Demontáž závětrné lišty do suti</t>
  </si>
  <si>
    <t>1931254282</t>
  </si>
  <si>
    <t>6,4*4</t>
  </si>
  <si>
    <t>764004801</t>
  </si>
  <si>
    <t>Demontáž podokapního žlabu do suti</t>
  </si>
  <si>
    <t>-1078297919</t>
  </si>
  <si>
    <t>(9,05+5,4)</t>
  </si>
  <si>
    <t>(9,05+7,2)</t>
  </si>
  <si>
    <t>(4,0*2+0,75*2+0,6*2)*2</t>
  </si>
  <si>
    <t>764004861</t>
  </si>
  <si>
    <t>Demontáž svodu do suti</t>
  </si>
  <si>
    <t>1017422862</t>
  </si>
  <si>
    <t>5,0*4</t>
  </si>
  <si>
    <t>1,15*4</t>
  </si>
  <si>
    <t>764111651a</t>
  </si>
  <si>
    <t>Krytina střechy rovné z taškových tabulí z Pz plechu tl.0,7 mm s povrchovou úpravou sklonu do 30°</t>
  </si>
  <si>
    <t>1690059</t>
  </si>
  <si>
    <t>"K16" 375,5</t>
  </si>
  <si>
    <t>764212606</t>
  </si>
  <si>
    <t>Oplechování úžlabí z Pz s povrchovou úpravou rš 500 mm</t>
  </si>
  <si>
    <t>-1024366798</t>
  </si>
  <si>
    <t>"nástavba x stávající střecha"</t>
  </si>
  <si>
    <t>0,6*4</t>
  </si>
  <si>
    <t>764212634a</t>
  </si>
  <si>
    <t>Oplechování štítu závětrnou lištou z Pz tl. 0,7 mm s povrchovou úpravou rš 340 mm</t>
  </si>
  <si>
    <t>-2064986706</t>
  </si>
  <si>
    <t>"K14" 27,5</t>
  </si>
  <si>
    <t>764212635a</t>
  </si>
  <si>
    <t>Oplechování štítu závětrnou lištou z Pz tl. 0,7 mm s povrchovou úpravou rš 445 mm</t>
  </si>
  <si>
    <t>1273085869</t>
  </si>
  <si>
    <t>"K13" 65,7</t>
  </si>
  <si>
    <t>764212662</t>
  </si>
  <si>
    <t>Oplechování rovné okapové hrany z Pz tl. 0,7 mm s povrchovou úpravou rš 200 mm</t>
  </si>
  <si>
    <t>-975430052</t>
  </si>
  <si>
    <t>"K11" 18,28</t>
  </si>
  <si>
    <t>"K15" 52,0</t>
  </si>
  <si>
    <t>764222432</t>
  </si>
  <si>
    <t>Oplechování rovné okapové hrany z Al plechu rš 200 mm</t>
  </si>
  <si>
    <t>292112410</t>
  </si>
  <si>
    <t>"k difuzní fólii" 25,2*2</t>
  </si>
  <si>
    <t>364-001</t>
  </si>
  <si>
    <t>D+MTŽ sněhový zachytávač ocelová PZ plech tl. 0,7 mm s povrch úpravou v odstínu střešní krytiny</t>
  </si>
  <si>
    <t>-145275703</t>
  </si>
  <si>
    <t>348</t>
  </si>
  <si>
    <t>764315631</t>
  </si>
  <si>
    <t>Lemování trub prostupovou manžetou z Pz tl. 0,7 mm s povrch úpravou střech s krytinou skládanou D do 75 mm</t>
  </si>
  <si>
    <t>1444607437</t>
  </si>
  <si>
    <t>"K25" 3</t>
  </si>
  <si>
    <t>764315632</t>
  </si>
  <si>
    <t>Lemování trub prostupovou manžetou z Pz tl.0,7 mm s povrch úpravou střech s krytinou skládanou D do 100 mm</t>
  </si>
  <si>
    <t>84201296</t>
  </si>
  <si>
    <t>"K24" 1</t>
  </si>
  <si>
    <t>764315633</t>
  </si>
  <si>
    <t>Lemování trub prostupovou manžetou z Pz tl. 0,7 mm s povrch úpravou střech s krytinou skládanou D do 150 mm</t>
  </si>
  <si>
    <t>-1267664260</t>
  </si>
  <si>
    <t>"K23" 2</t>
  </si>
  <si>
    <t>764511602a</t>
  </si>
  <si>
    <t>Žlab podokapní půlkruhový z Pz tl. 0,7 mm s povrchovou úpravou rš 3030 mm</t>
  </si>
  <si>
    <t>1300891026</t>
  </si>
  <si>
    <t>"K18" 182,0</t>
  </si>
  <si>
    <t>764511643a</t>
  </si>
  <si>
    <t>Kotlík oválný (trychtýřový) pro podokapní žlaby z Pz tl. 0,7 mm s povrchovou úpravou 300/125 mm</t>
  </si>
  <si>
    <t>749284372</t>
  </si>
  <si>
    <t>"K19" 10</t>
  </si>
  <si>
    <t>764511669</t>
  </si>
  <si>
    <t>Kotlík hranatý zaatikovýy z Pz tl. 0,7 mm s povrchovou úpravou</t>
  </si>
  <si>
    <t>-2008649791</t>
  </si>
  <si>
    <t>"K20" 2</t>
  </si>
  <si>
    <t>764518623a</t>
  </si>
  <si>
    <t>Svody kruhové včetně objímek, kolen, odskoků z Pztl. 0,7 mm s povrchovou úpravou průměru 125 mm</t>
  </si>
  <si>
    <t>-1219192121</t>
  </si>
  <si>
    <t>"K21" 71,5</t>
  </si>
  <si>
    <t>-1877962320</t>
  </si>
  <si>
    <t>765</t>
  </si>
  <si>
    <t>Krytina skládaná</t>
  </si>
  <si>
    <t>765111801</t>
  </si>
  <si>
    <t>Demontáž krytiny keramické drážkové sklonu do 30° na sucho do suti</t>
  </si>
  <si>
    <t>2100491328</t>
  </si>
  <si>
    <t>6,8*1,0*4</t>
  </si>
  <si>
    <t>0,6*0,84*0,5*8</t>
  </si>
  <si>
    <t>765111861</t>
  </si>
  <si>
    <t>Demontáž krytiny keramické hřebenů a nároží sklonu do 30° na sucho do suti</t>
  </si>
  <si>
    <t>1270229632</t>
  </si>
  <si>
    <t>1,05*4</t>
  </si>
  <si>
    <t>765113015</t>
  </si>
  <si>
    <t>Krytina keramická drážková maloformátová (přes 12 ks/m2) režná sklonu do 30° na sucho</t>
  </si>
  <si>
    <t>-1226784211</t>
  </si>
  <si>
    <t>"k nástavbě"</t>
  </si>
  <si>
    <t>6,8*(1,0-0,6)*4</t>
  </si>
  <si>
    <t>0,4*0,6*4</t>
  </si>
  <si>
    <t>998765103</t>
  </si>
  <si>
    <t>Přesun hmot tonážní pro krytiny skládané v objektech v do 24 m</t>
  </si>
  <si>
    <t>1963331527</t>
  </si>
  <si>
    <t>766421214</t>
  </si>
  <si>
    <t>Montáž obložení podhledů jednoduchých palubkami z měkkého dřeva š přes 100 mm</t>
  </si>
  <si>
    <t>-2042332170</t>
  </si>
  <si>
    <t>"podbití podhledu krovu sbíjených vazníků"</t>
  </si>
  <si>
    <t>(25,2-0,1*2)*(0,42+0,25)</t>
  </si>
  <si>
    <t>7,4*(0,1+0,25)*2</t>
  </si>
  <si>
    <t>61191155</t>
  </si>
  <si>
    <t>palubky obkladové smrk profil klasický 19x116mm jakost A/B</t>
  </si>
  <si>
    <t>-2007526519</t>
  </si>
  <si>
    <t>21,93*1,15</t>
  </si>
  <si>
    <t>766421821</t>
  </si>
  <si>
    <t>Demontáž truhlářského obložení podhledů z palubek</t>
  </si>
  <si>
    <t>-752108579</t>
  </si>
  <si>
    <t>6,4*0,1*4</t>
  </si>
  <si>
    <t>(4,0+0,6)*0,6*4</t>
  </si>
  <si>
    <t>0,6*0,6*4</t>
  </si>
  <si>
    <t>766421822</t>
  </si>
  <si>
    <t>Demontáž truhlářského obložení podhledů podkladových roštů</t>
  </si>
  <si>
    <t>-576645352</t>
  </si>
  <si>
    <t>766660171</t>
  </si>
  <si>
    <t>Montáž dveřních křídel otvíravých jednokřídlových š do 0,8 m do obložkové zárubně</t>
  </si>
  <si>
    <t>1440389978</t>
  </si>
  <si>
    <t>"D9 - 70" 1</t>
  </si>
  <si>
    <t>61162073</t>
  </si>
  <si>
    <t>dveře jednokřídlé voštinové povrch laminátový plné 700x1970-2100mm</t>
  </si>
  <si>
    <t>-1502553595</t>
  </si>
  <si>
    <t>766660172</t>
  </si>
  <si>
    <t>Montáž dveřních křídel otvíravých jednokřídlových š přes 0,8 m do obložkové zárubně</t>
  </si>
  <si>
    <t>698317198</t>
  </si>
  <si>
    <t>"D7- 90" 3</t>
  </si>
  <si>
    <t>"D8- 90" 1</t>
  </si>
  <si>
    <t>61162075</t>
  </si>
  <si>
    <t>dveře jednokřídlé voštinové povrch laminátový plné 900x1970-2100mm</t>
  </si>
  <si>
    <t>-890011631</t>
  </si>
  <si>
    <t>766682112</t>
  </si>
  <si>
    <t>Montáž zárubní obložkových pro dveře jednokřídlové tl stěny do 350 mm</t>
  </si>
  <si>
    <t>-227031816</t>
  </si>
  <si>
    <t>61182308</t>
  </si>
  <si>
    <t>zárubeň jednokřídlá obložková s laminátovým povrchem tl stěny 160-250mm rozměru 600-1100/1970, 2100mm</t>
  </si>
  <si>
    <t>-83437479</t>
  </si>
  <si>
    <t>-420284056</t>
  </si>
  <si>
    <t>767995112</t>
  </si>
  <si>
    <t>Montáž atypických zámečnických konstrukcí hmotnosti do 10 kg</t>
  </si>
  <si>
    <t>kg</t>
  </si>
  <si>
    <t>209311944</t>
  </si>
  <si>
    <t>"táhlo věnce R16 - přivarení k výztuži věnce"</t>
  </si>
  <si>
    <t>"l=6,0m" 6,0*6*1,58</t>
  </si>
  <si>
    <t>"l=5,6m" 5,6*4*1,58</t>
  </si>
  <si>
    <t>"l=4,4m" 4,4*12*1,58</t>
  </si>
  <si>
    <t>13021015</t>
  </si>
  <si>
    <t>tyč ocelová žebírková jakost BSt 500S výztuž do betonu D 16mm</t>
  </si>
  <si>
    <t>1169926036</t>
  </si>
  <si>
    <t>"l=6,0m" 6,0*6*0,00158*1,1</t>
  </si>
  <si>
    <t>"l=5,6m" 5,6*4*0,00158*1,1</t>
  </si>
  <si>
    <t>"l=4,4m" 4,4*12*0,00158*1,1</t>
  </si>
  <si>
    <t>1669735737</t>
  </si>
  <si>
    <t>776</t>
  </si>
  <si>
    <t>Podlahy povlakové</t>
  </si>
  <si>
    <t>776111116</t>
  </si>
  <si>
    <t>Odstranění zbytků lepidla z podkladu povlakových podlah broušením</t>
  </si>
  <si>
    <t>-1612312823</t>
  </si>
  <si>
    <t>"1.17" 7,2*1,58</t>
  </si>
  <si>
    <t xml:space="preserve">"1.20" </t>
  </si>
  <si>
    <t>10,8*1,58</t>
  </si>
  <si>
    <t>1,2*0,35</t>
  </si>
  <si>
    <t>3,0*0,35</t>
  </si>
  <si>
    <t>776111311</t>
  </si>
  <si>
    <t>Vysátí podkladu povlakových podlah</t>
  </si>
  <si>
    <t>1256074040</t>
  </si>
  <si>
    <t>"koberec"</t>
  </si>
  <si>
    <t>"1.07 - doplnit ke dveřím" 1,1*0,35</t>
  </si>
  <si>
    <t>"1.11" 13,84</t>
  </si>
  <si>
    <t>"1.12" 7,09</t>
  </si>
  <si>
    <t>"1.17" 38,88</t>
  </si>
  <si>
    <t>"1.21" 35,03</t>
  </si>
  <si>
    <t>"PVC"</t>
  </si>
  <si>
    <t>"1.16" 35,03</t>
  </si>
  <si>
    <t>"1.20" 59,37</t>
  </si>
  <si>
    <t>776121112</t>
  </si>
  <si>
    <t>Vodou ředitelná penetrace savého podkladu povlakových podlah</t>
  </si>
  <si>
    <t>266765923</t>
  </si>
  <si>
    <t>155</t>
  </si>
  <si>
    <t>776141112</t>
  </si>
  <si>
    <t>Vyrovnání podkladu povlakových podlah stěrkou pevnosti 20 MPa tl 5 mm</t>
  </si>
  <si>
    <t>-1888377210</t>
  </si>
  <si>
    <t>"1.17" 7,2*3,82</t>
  </si>
  <si>
    <t>"1.20" 10,8*3,82</t>
  </si>
  <si>
    <t>156</t>
  </si>
  <si>
    <t>776141114</t>
  </si>
  <si>
    <t>Vyrovnání podkladu povlakových podlah stěrkou pevnosti 20 MPa tl 10 mm</t>
  </si>
  <si>
    <t>1000469057</t>
  </si>
  <si>
    <t>157</t>
  </si>
  <si>
    <t>776201811</t>
  </si>
  <si>
    <t>Demontáž lepených povlakových podlah bez podložky ručně</t>
  </si>
  <si>
    <t>-1664542817</t>
  </si>
  <si>
    <t>158</t>
  </si>
  <si>
    <t>776212111</t>
  </si>
  <si>
    <t>Volné položení textilních pásů s podlepením spojů páskou</t>
  </si>
  <si>
    <t>-1928532314</t>
  </si>
  <si>
    <t>159</t>
  </si>
  <si>
    <t>69751012</t>
  </si>
  <si>
    <t>koberec zátěžový vysoká zátěž hm 1500g/m2 š 4m</t>
  </si>
  <si>
    <t>-817176628</t>
  </si>
  <si>
    <t>95,225*1,15</t>
  </si>
  <si>
    <t>160</t>
  </si>
  <si>
    <t>776221111</t>
  </si>
  <si>
    <t>Lepení pásů z PVC standardním lepidlem</t>
  </si>
  <si>
    <t>1303639065</t>
  </si>
  <si>
    <t>161</t>
  </si>
  <si>
    <t>28411017</t>
  </si>
  <si>
    <t>PVC heterogenní zátěžové, nášlapná vrstva 0,70mm, zátěž 34/43, otlak do 0,02mm, stálost do 0,10%, R10, hořlavost Bfl S1</t>
  </si>
  <si>
    <t>-302851358</t>
  </si>
  <si>
    <t>189,24*1,15</t>
  </si>
  <si>
    <t>162</t>
  </si>
  <si>
    <t>776410811</t>
  </si>
  <si>
    <t>Odstranění soklíků a lišt pryžových nebo plastových</t>
  </si>
  <si>
    <t>-6088533</t>
  </si>
  <si>
    <t>"1.11" (3,95*2+3,675*2+0,15*4)-0,9</t>
  </si>
  <si>
    <t>"1.12" (3,95*2+1,825*2+0,15*2)-0,8</t>
  </si>
  <si>
    <t>"1.17" (7,2*2+5,4*2+0,15*6)-0,8*2-0,9*3</t>
  </si>
  <si>
    <t>"1.21" (7,2*2+4,8*2+0,15*14)-0,8-0,9*2</t>
  </si>
  <si>
    <t>"1.16" (7,2*2+4,8*2+0,15*14+1,35*4)-0,8*2-0,9-2,5</t>
  </si>
  <si>
    <t>"1.20" (10,8*2+5,4*2+0,15*10+(1,2+3,0)*0,4)-0,8*3-0,9-1,0</t>
  </si>
  <si>
    <t>163</t>
  </si>
  <si>
    <t>776421111</t>
  </si>
  <si>
    <t>Montáž obvodových lišt lepením</t>
  </si>
  <si>
    <t>-1807284429</t>
  </si>
  <si>
    <t>"1.07 - doplnit ke dveřím" 0,35*2</t>
  </si>
  <si>
    <t>164</t>
  </si>
  <si>
    <t>69751198</t>
  </si>
  <si>
    <t>lišta soklu</t>
  </si>
  <si>
    <t>-1147659931</t>
  </si>
  <si>
    <t>129,78*1,1</t>
  </si>
  <si>
    <t>165</t>
  </si>
  <si>
    <t>776421711</t>
  </si>
  <si>
    <t>Vložení nařezaných pásků z podlahoviny do lišt</t>
  </si>
  <si>
    <t>1812099782</t>
  </si>
  <si>
    <t>166</t>
  </si>
  <si>
    <t>1792759032</t>
  </si>
  <si>
    <t>129,78*0,1*1,1</t>
  </si>
  <si>
    <t>167</t>
  </si>
  <si>
    <t>998776103</t>
  </si>
  <si>
    <t>Přesun hmot tonážní pro podlahy povlakové v objektech v do 24 m</t>
  </si>
  <si>
    <t>-732532968</t>
  </si>
  <si>
    <t>168</t>
  </si>
  <si>
    <t>781121011</t>
  </si>
  <si>
    <t>Nátěr penetrační na stěnu</t>
  </si>
  <si>
    <t>1178803401</t>
  </si>
  <si>
    <t>169</t>
  </si>
  <si>
    <t>781473114</t>
  </si>
  <si>
    <t>Montáž obkladů vnitřních keramických hladkých do 22 ks/m2 lepených standardním lepidlem</t>
  </si>
  <si>
    <t>378518745</t>
  </si>
  <si>
    <t>170</t>
  </si>
  <si>
    <t>59761709</t>
  </si>
  <si>
    <t>obklad keramický nemrazuvzdorný povrch hladký/mat/lesk tl do 10mm přes 19 do 22ks/m2</t>
  </si>
  <si>
    <t>1234997770</t>
  </si>
  <si>
    <t>5,88*1,1</t>
  </si>
  <si>
    <t>171</t>
  </si>
  <si>
    <t>781472491</t>
  </si>
  <si>
    <t>Příplatek k montáži obkladů keramických lepených cementovým standardním lepidlem za plochu do 10 m2</t>
  </si>
  <si>
    <t>-655604747</t>
  </si>
  <si>
    <t>172</t>
  </si>
  <si>
    <t>781472492</t>
  </si>
  <si>
    <t>Příplatek k montáži obkladů keramických lepených cementovým standardním lepidlem za omezený prostor</t>
  </si>
  <si>
    <t>1534036825</t>
  </si>
  <si>
    <t>173</t>
  </si>
  <si>
    <t>781495115</t>
  </si>
  <si>
    <t>Spárování vnitřních obkladů silikonem</t>
  </si>
  <si>
    <t>1289649722</t>
  </si>
  <si>
    <t>174</t>
  </si>
  <si>
    <t>-1000434133</t>
  </si>
  <si>
    <t>783</t>
  </si>
  <si>
    <t>Dokončovací práce - nátěry</t>
  </si>
  <si>
    <t>175</t>
  </si>
  <si>
    <t>783218201</t>
  </si>
  <si>
    <t>Lakovací jednonásobný syntetický nátěr tesařských konstrukcí</t>
  </si>
  <si>
    <t>1447680464</t>
  </si>
  <si>
    <t>21,93*1,5+21,93*0,1*0,02*2</t>
  </si>
  <si>
    <t>176</t>
  </si>
  <si>
    <t>783218211</t>
  </si>
  <si>
    <t>Lakovací dvojnásobný syntetický nátěr s mezibroušením tesařských konstrukcí</t>
  </si>
  <si>
    <t>-1803647463</t>
  </si>
  <si>
    <t>04770001a.1 - Střešní dostavba a stavební úpravy objektu denního stacionáře Jasněnka - ostatní - položky mimo URS</t>
  </si>
  <si>
    <t>9-007</t>
  </si>
  <si>
    <t>Opatření proti zatečení do objektu při výstavbě nástaveb</t>
  </si>
  <si>
    <t>482406338</t>
  </si>
  <si>
    <t>10,13*9,3*2</t>
  </si>
  <si>
    <t>(11,175-9,3)*5,85*2</t>
  </si>
  <si>
    <t>7,2*(5,85-1,8)*2</t>
  </si>
  <si>
    <t>7,6*5,25</t>
  </si>
  <si>
    <t>(7,175-2,25)*5,85*2</t>
  </si>
  <si>
    <t>762-003</t>
  </si>
  <si>
    <t>D+MTŽ dřevěné sbíjené vazníkové konstrukce krovu nástavby nad 2.NP vč.dodávky řeziva, dopravy, montáže, jeřábu, kotvení do ŽB věnce, zavětrování a impregnace</t>
  </si>
  <si>
    <t>1303516641</t>
  </si>
  <si>
    <t>762-004</t>
  </si>
  <si>
    <t>DMTŽ kce krovu stříšky a střechy v místě nástavby ve 2.NP vč. fixace v místě ukončení výřezu</t>
  </si>
  <si>
    <t>-293019743</t>
  </si>
  <si>
    <t>(4,0+0,6)*4</t>
  </si>
  <si>
    <t>763-004</t>
  </si>
  <si>
    <t xml:space="preserve">Akustický podhled </t>
  </si>
  <si>
    <t>-1599213085</t>
  </si>
  <si>
    <t>767-001</t>
  </si>
  <si>
    <t>D+MTŽ zábradlí terasy z uzavřeného profilu, l=1600+4830 mm, výplň svislé pásky, kotvrní do boku nadezdívky, povrchová úprava žárové pozinkování - přesná specifikace viz výpis zámečnických prvků Z1</t>
  </si>
  <si>
    <t>1366447746</t>
  </si>
  <si>
    <t>"Z1" 2</t>
  </si>
  <si>
    <t>767-002</t>
  </si>
  <si>
    <t>D+MTŽ zastřešení vstupu 1155x1000 mm dutými polykarbonátovými deskami, kotevní a nosná kce nerez vč. ukotvení do zdiva - přesná specifikace viz výpis zámečnických prvků Z2</t>
  </si>
  <si>
    <t>-1585635761</t>
  </si>
  <si>
    <t>"Z2" 2</t>
  </si>
  <si>
    <t>767-003</t>
  </si>
  <si>
    <t>D+MTŽ zastřešení vstupu 3640x1000 mm dutými polykarbonátovými deskami, kotevní a nosná kce nerez vč. ukotvení do zdiva - přesná specifikace viz výpis zámečnických prvků Z3</t>
  </si>
  <si>
    <t>-197727077</t>
  </si>
  <si>
    <t>"Z3" 1</t>
  </si>
  <si>
    <t>767-004</t>
  </si>
  <si>
    <t>DMTŽ+úprava+doplnění konstrukce+zpětná MTŽ vnějšího schodiště a zábradlí, oprava nátěru  - přesná specifikace viz výpis zámečnických prvků Z4</t>
  </si>
  <si>
    <t>2136929718</t>
  </si>
  <si>
    <t>"Z4" 1</t>
  </si>
  <si>
    <t>767-010</t>
  </si>
  <si>
    <t>D+MTŽ okenní venkovní rolety 1,35x1,8m pro zaomítání, AL kazeta 150/150mm na PIR tl.20mm,lamely standard duté,ovlídíní vnitřní ruční,vodící lišty v ostění - přesná specifikace viz výpis výpní otvorů</t>
  </si>
  <si>
    <t>-1763272286</t>
  </si>
  <si>
    <t>767-011</t>
  </si>
  <si>
    <t>D+MTŽ vnitřních horizontálních žaluzí Al, lamely standardní š=25mm, barva bílá, ruční ovládání řetízken - přesná specifikace viz výpis výpní otvorů</t>
  </si>
  <si>
    <t>1534482689</t>
  </si>
  <si>
    <t>"O2 - " 1</t>
  </si>
  <si>
    <t>"O3 - "</t>
  </si>
  <si>
    <t>767-012</t>
  </si>
  <si>
    <t xml:space="preserve">D+MTŽ oplechování prostupu nerezovým plechem tl.0,7mm atikovou zídkou mezi KD terasy a kotlíkem </t>
  </si>
  <si>
    <t>-1325994444</t>
  </si>
  <si>
    <t>767-013</t>
  </si>
  <si>
    <t>Úprava kotvení zábradlí schodiště hlavního vstupu v místěch ukotevní přes KZS do zdiva objektu</t>
  </si>
  <si>
    <t>soub</t>
  </si>
  <si>
    <t>1284765323</t>
  </si>
  <si>
    <t>767-014</t>
  </si>
  <si>
    <t>DMTŽ stávající ocelové rampy vč. zábradlí pro její opětovnou montáž</t>
  </si>
  <si>
    <t>1011650277</t>
  </si>
  <si>
    <t>767-015</t>
  </si>
  <si>
    <t>Zpětná MTŽ stávající ocelové rampy vč. zábradlí na novou pozici</t>
  </si>
  <si>
    <t>-282820070</t>
  </si>
  <si>
    <t>04770001a.2 - Střešní dostavba a stavební úpravy objektu denního stacionáře Jasněnka - ostatní - položky mimo URS</t>
  </si>
  <si>
    <t>41-003</t>
  </si>
  <si>
    <t>Roznášecí betonový bloček z betonu C16/20 vč. bedenění, pod hlavu stropní nosníků</t>
  </si>
  <si>
    <t>-1822814416</t>
  </si>
  <si>
    <t>413-001</t>
  </si>
  <si>
    <t>Úprava hlavy nosníku HEB č.220 navařované do nosníku HEB č.220</t>
  </si>
  <si>
    <t>-1709197770</t>
  </si>
  <si>
    <t>"P1 x P3 - 2x" 2</t>
  </si>
  <si>
    <t>"P2 x P4 - 1x" 1</t>
  </si>
  <si>
    <t>"P2 x P5 - 1x" 1</t>
  </si>
  <si>
    <t>766-001</t>
  </si>
  <si>
    <t>D+MTŽ ochranného provětrávacího pásu š=110 mm proti ptákům do podbití krovu</t>
  </si>
  <si>
    <t>1098550147</t>
  </si>
  <si>
    <t>(25,2-0,1*2)</t>
  </si>
  <si>
    <t>766-002</t>
  </si>
  <si>
    <t>D+MTŽ ochranného provětrávacího pásu š=125 mm proti ptákům do podbití krovu</t>
  </si>
  <si>
    <t>-535597687</t>
  </si>
  <si>
    <t>(25,2-0,1*2-2,0)</t>
  </si>
  <si>
    <t>766-019</t>
  </si>
  <si>
    <t>D+MTŽ dveře vnitřní 1kř., plné s nadsvětlíkem, křídlo z laminátové desky s výplní výtlačně lisované,nadsvětlík sklo , povrchová úprava lamino, barva bílá, kování klika/klika, zámek FAB, 1100x2900/1100x1970 - přesná specifikace viz výpis výplní otvorů D6</t>
  </si>
  <si>
    <t>-101122318</t>
  </si>
  <si>
    <t>766-020</t>
  </si>
  <si>
    <t>D+MTŽ provětrávacích mřížek na dveře</t>
  </si>
  <si>
    <t>pár</t>
  </si>
  <si>
    <t>-1969620503</t>
  </si>
  <si>
    <t>766-021</t>
  </si>
  <si>
    <t>MTŽ kování na dveře</t>
  </si>
  <si>
    <t>-2044301983</t>
  </si>
  <si>
    <t>766-022</t>
  </si>
  <si>
    <t>dodávka kování dveří -  klika/klika WC</t>
  </si>
  <si>
    <t>-1069434081</t>
  </si>
  <si>
    <t>766-023</t>
  </si>
  <si>
    <t>dodávka kování dveří - klika/klika+zámek FAB</t>
  </si>
  <si>
    <t>-492835390</t>
  </si>
  <si>
    <t>766-024</t>
  </si>
  <si>
    <t>D+MTŽ kontrolního výlezu do půdního prostoru 600x600, ocelová dvířka s rámem s povrchovou úpravou pro nanesení probarvené omítky pro sjednocení povrchu - přesná specifikace viz výpis výplní otvorů D7</t>
  </si>
  <si>
    <t>-638234221</t>
  </si>
  <si>
    <t>04770002 - ZTI - ostatní</t>
  </si>
  <si>
    <t>720 - Zdravotechnika</t>
  </si>
  <si>
    <t>9 - Ostatní konstrukce a práce, bourání</t>
  </si>
  <si>
    <t>997 - Přesun sutě</t>
  </si>
  <si>
    <t>721 - Zdravotechnika - vnitřní kanalizace</t>
  </si>
  <si>
    <t>722 - Zdravotechnika - vnitřní vodovod</t>
  </si>
  <si>
    <t>723 - Zdravotechnika - vnitřní plynovod</t>
  </si>
  <si>
    <t>725 - Zdravotechnika - zařizovací předměty</t>
  </si>
  <si>
    <t>783 - Dokončovací práce - nátěry</t>
  </si>
  <si>
    <t>720</t>
  </si>
  <si>
    <t>Zdravotechnika</t>
  </si>
  <si>
    <t>720-01</t>
  </si>
  <si>
    <t>Zednické přípomoce - sekání drážek, bourání prostupů, zapravení prostupů, drážek a obnovy malby vč.dodávky materiálu</t>
  </si>
  <si>
    <t>hod</t>
  </si>
  <si>
    <t>-2109352034</t>
  </si>
  <si>
    <t>969041111</t>
  </si>
  <si>
    <t>Vybourání vnitřního plastového potrubí do DN 50</t>
  </si>
  <si>
    <t>-1306183541</t>
  </si>
  <si>
    <t>169,0</t>
  </si>
  <si>
    <t>969041112</t>
  </si>
  <si>
    <t>Vybourání vnitřního plastového potrubí přes DN 50 do DN 100</t>
  </si>
  <si>
    <t>396611549</t>
  </si>
  <si>
    <t>50,0</t>
  </si>
  <si>
    <t>969041113</t>
  </si>
  <si>
    <t>Vybourání vnitřního plastového potrubí přes DN 100 do DN 200</t>
  </si>
  <si>
    <t>1126657693</t>
  </si>
  <si>
    <t>3,0</t>
  </si>
  <si>
    <t>-232328046</t>
  </si>
  <si>
    <t>538469822</t>
  </si>
  <si>
    <t>4,24*9 "Přepočtené koeficientem množství</t>
  </si>
  <si>
    <t>2042993805</t>
  </si>
  <si>
    <t>-1664902018</t>
  </si>
  <si>
    <t>721</t>
  </si>
  <si>
    <t>Zdravotechnika - vnitřní kanalizace</t>
  </si>
  <si>
    <t>721-001</t>
  </si>
  <si>
    <t>Kotvící materiál do cihelného zdiva, předstěny (příchytky, objímky atd.)</t>
  </si>
  <si>
    <t>soub.</t>
  </si>
  <si>
    <t>-463162168</t>
  </si>
  <si>
    <t>721174043</t>
  </si>
  <si>
    <t>Potrubí kanalizační z PP připojovací DN 50</t>
  </si>
  <si>
    <t>1552930961</t>
  </si>
  <si>
    <t>19,7</t>
  </si>
  <si>
    <t>721174044</t>
  </si>
  <si>
    <t>Potrubí kanalizační z PP připojovací DN 75</t>
  </si>
  <si>
    <t>-63258138</t>
  </si>
  <si>
    <t>23,7</t>
  </si>
  <si>
    <t>721174045</t>
  </si>
  <si>
    <t>Potrubí kanalizační z PP připojovací DN 110</t>
  </si>
  <si>
    <t>649158327</t>
  </si>
  <si>
    <t>14,2</t>
  </si>
  <si>
    <t>721174046</t>
  </si>
  <si>
    <t>Potrubí kanalizační z PP připojovací DN 125</t>
  </si>
  <si>
    <t>-1174553895</t>
  </si>
  <si>
    <t>3,5</t>
  </si>
  <si>
    <t>721194105</t>
  </si>
  <si>
    <t>Vyvedení a upevnění odpadních výpustek DN 50</t>
  </si>
  <si>
    <t>9228801</t>
  </si>
  <si>
    <t>"dřez" 2</t>
  </si>
  <si>
    <t>"sprcha" 1</t>
  </si>
  <si>
    <t>"umývadlo" 4+1</t>
  </si>
  <si>
    <t>721194109</t>
  </si>
  <si>
    <t>Vyvedení a upevnění odpadních výpustek DN 100</t>
  </si>
  <si>
    <t>-1161209912</t>
  </si>
  <si>
    <t>"WC" 1</t>
  </si>
  <si>
    <t>"výlevka" 1</t>
  </si>
  <si>
    <t>721212125</t>
  </si>
  <si>
    <t>Odtokový sprchový žlab délky 900 mm s krycím roštem a zápachovou uzávěrkou</t>
  </si>
  <si>
    <t>-1870436203</t>
  </si>
  <si>
    <t>721242116</t>
  </si>
  <si>
    <t>Lapač střešních splavenin z PP s kulovým kloubem na odtoku DN 125</t>
  </si>
  <si>
    <t>1512302691</t>
  </si>
  <si>
    <t>"K22" 8</t>
  </si>
  <si>
    <t>721273152</t>
  </si>
  <si>
    <t>Hlavice ventilační polypropylen PP DN 75, nadstřešní provedení s manžetou</t>
  </si>
  <si>
    <t>-1085701833</t>
  </si>
  <si>
    <t>721290111</t>
  </si>
  <si>
    <t>Zkouška těsnosti potrubí kanalizace vodou do DN 125</t>
  </si>
  <si>
    <t>579943723</t>
  </si>
  <si>
    <t>19,7+23,7+14,2+3,5</t>
  </si>
  <si>
    <t>998721103</t>
  </si>
  <si>
    <t>Přesun hmot tonážní pro vnitřní kanalizace v objektech v do 24 m</t>
  </si>
  <si>
    <t>-462189526</t>
  </si>
  <si>
    <t>722</t>
  </si>
  <si>
    <t>Zdravotechnika - vnitřní vodovod</t>
  </si>
  <si>
    <t>722130231</t>
  </si>
  <si>
    <t>Potrubí vodovodní ocelové závitové pozinkované svařované běžné DN 15</t>
  </si>
  <si>
    <t>1012221623</t>
  </si>
  <si>
    <t>4,4</t>
  </si>
  <si>
    <t>722130232</t>
  </si>
  <si>
    <t>Potrubí vodovodní ocelové závitové pozinkované svařované běžné DN 20</t>
  </si>
  <si>
    <t>-2017980990</t>
  </si>
  <si>
    <t>3,4</t>
  </si>
  <si>
    <t>722130233</t>
  </si>
  <si>
    <t>Potrubí vodovodní ocelové závitové pozinkované svařované běžné DN 25</t>
  </si>
  <si>
    <t>-1743331519</t>
  </si>
  <si>
    <t>20,7</t>
  </si>
  <si>
    <t>722130234</t>
  </si>
  <si>
    <t>Potrubí vodovodní ocelové závitové pozinkované svařované běžné DN 32</t>
  </si>
  <si>
    <t>143737579</t>
  </si>
  <si>
    <t>25,6</t>
  </si>
  <si>
    <t>722130235</t>
  </si>
  <si>
    <t>Potrubí vodovodní ocelové závitové pozinkované svařované běžné DN 40</t>
  </si>
  <si>
    <t>-1673282383</t>
  </si>
  <si>
    <t>3,8</t>
  </si>
  <si>
    <t>722174001</t>
  </si>
  <si>
    <t>Potrubí vodovodní plastové PPR svar polyfuze PN 16 D 16 x 2,2 mm</t>
  </si>
  <si>
    <t>-188314331</t>
  </si>
  <si>
    <t>12,6</t>
  </si>
  <si>
    <t>722174002</t>
  </si>
  <si>
    <t>Potrubí vodovodní plastové PPR svar polyfuze PN 16 D 20 x 2,8 mm</t>
  </si>
  <si>
    <t>-1487713413</t>
  </si>
  <si>
    <t>18,4</t>
  </si>
  <si>
    <t>722174003</t>
  </si>
  <si>
    <t>Potrubí vodovodní plastové PPR svar polyfuze PN 16 D 25 x 3,5 mm</t>
  </si>
  <si>
    <t>1937682618</t>
  </si>
  <si>
    <t>6,6</t>
  </si>
  <si>
    <t>722174004</t>
  </si>
  <si>
    <t>Potrubí vodovodní plastové PPR svar polyfuze PN 16 D 32 x 4,4 mm</t>
  </si>
  <si>
    <t>-1717478803</t>
  </si>
  <si>
    <t>6,4</t>
  </si>
  <si>
    <t>722174021</t>
  </si>
  <si>
    <t>Potrubí vodovodní plastové PPR svar polyfuze PN 20 D 16 x 2,7 mm</t>
  </si>
  <si>
    <t>-946250065</t>
  </si>
  <si>
    <t>9,8</t>
  </si>
  <si>
    <t>722174022</t>
  </si>
  <si>
    <t>Potrubí vodovodní plastové PPR svar polyfuze PN 20 D 20 x 3,4 mm</t>
  </si>
  <si>
    <t>-1978327846</t>
  </si>
  <si>
    <t>26,9</t>
  </si>
  <si>
    <t>722174023</t>
  </si>
  <si>
    <t>Potrubí vodovodní plastové PPR svar polyfuze PN 20 D 25 x 4,2 mm</t>
  </si>
  <si>
    <t>-428011492</t>
  </si>
  <si>
    <t>53,9</t>
  </si>
  <si>
    <t>722174024</t>
  </si>
  <si>
    <t>Potrubí vodovodní plastové PPR svar polyfuze PN 20 D 32 x5,4 mm</t>
  </si>
  <si>
    <t>-1180493923</t>
  </si>
  <si>
    <t>38,5</t>
  </si>
  <si>
    <t>722174025</t>
  </si>
  <si>
    <t>Potrubí vodovodní plastové PPR svar polyfuze PN 20 D 40 x 6,7 mm</t>
  </si>
  <si>
    <t>-422369920</t>
  </si>
  <si>
    <t>3,2</t>
  </si>
  <si>
    <t>722181241</t>
  </si>
  <si>
    <t>Ochrana vodovodního potrubí přilepenými termoizolačními trubicemi z PE tl do 20 mm DN do 22 mm</t>
  </si>
  <si>
    <t>547262675</t>
  </si>
  <si>
    <t>4,4+3,4</t>
  </si>
  <si>
    <t>722181242</t>
  </si>
  <si>
    <t>Ochrana vodovodního potrubí přilepenými termoizolačními trubicemi z PE tl do 20 mm DN do 45 mm</t>
  </si>
  <si>
    <t>968721178</t>
  </si>
  <si>
    <t>20,7+25,6+3,8</t>
  </si>
  <si>
    <t>722181261</t>
  </si>
  <si>
    <t>Ochrana vodovodního potrubí přilepenými termoizolačními trubicemi z PE tl do 40 mm DN do 22 mm</t>
  </si>
  <si>
    <t>1901987733</t>
  </si>
  <si>
    <t>12,6+18,4</t>
  </si>
  <si>
    <t>9,8+26,9</t>
  </si>
  <si>
    <t>722181262</t>
  </si>
  <si>
    <t>Ochrana vodovodního potrubí přilepenými termoizolačními trubicemi z PE tl do 40 mm DN do 45 mm</t>
  </si>
  <si>
    <t>1048231758</t>
  </si>
  <si>
    <t>6,6+6,4+9,8</t>
  </si>
  <si>
    <t>53,9+38,5+3,2</t>
  </si>
  <si>
    <t>722190401</t>
  </si>
  <si>
    <t>Vyvedení a upevnění vodovodních výpustku</t>
  </si>
  <si>
    <t>-1551383627</t>
  </si>
  <si>
    <t>"dřez" 2*2</t>
  </si>
  <si>
    <t>"sprcha" 1*2</t>
  </si>
  <si>
    <t>"umývadlo" 5*2</t>
  </si>
  <si>
    <t>"výlevka" 1*2</t>
  </si>
  <si>
    <t>722232043</t>
  </si>
  <si>
    <t>Kohout kulový přímý G 1/2 PN 42 do 185°C vnitřní závit</t>
  </si>
  <si>
    <t>2142678200</t>
  </si>
  <si>
    <t>722232043a</t>
  </si>
  <si>
    <t>Kohout kulový přímý G 1/2 PN 42 do 185°C mosazný, ocel, varná hrdla PPR</t>
  </si>
  <si>
    <t>-1935923280</t>
  </si>
  <si>
    <t>722232044</t>
  </si>
  <si>
    <t>Kohout kulový přímý G 3/4 PN 42 do 185°C vnitřní závit</t>
  </si>
  <si>
    <t>-1739139448</t>
  </si>
  <si>
    <t>722232044a</t>
  </si>
  <si>
    <t>Kohout kulový přímý G 3/4 PN 42 do 185°C mosazný, ocel, varná hrdla PPR</t>
  </si>
  <si>
    <t>-914135433</t>
  </si>
  <si>
    <t>722232045</t>
  </si>
  <si>
    <t>Kohout kulový přímý G 1 PN 42 do 185°C vnitřní závit</t>
  </si>
  <si>
    <t>-1785850369</t>
  </si>
  <si>
    <t>722232045a</t>
  </si>
  <si>
    <t>Kohout kulový přímý G 1 PN 42 do 185°C mosazný, ocel, varná hrdla PPR</t>
  </si>
  <si>
    <t>-1881409715</t>
  </si>
  <si>
    <t>722232046</t>
  </si>
  <si>
    <t>Kohout kulový přímý G 5/4 PN 42 do 185°C vnitřní závit</t>
  </si>
  <si>
    <t>1842556976</t>
  </si>
  <si>
    <t>722232047</t>
  </si>
  <si>
    <t>Kohout kulový přímý G 6/4 PN 42 do 185°C vnitřní závit</t>
  </si>
  <si>
    <t>1771174303</t>
  </si>
  <si>
    <t>722269004</t>
  </si>
  <si>
    <t>Drobný instalační materiál (příchytky, objímky, konzoly, kotvící prvky do SDK pro , rozvod vody a kanalizace, baterie, rohové ventily atd.)</t>
  </si>
  <si>
    <t>-511599478</t>
  </si>
  <si>
    <t>722290226</t>
  </si>
  <si>
    <t>Zkouška těsnosti vodovodního potrubí do DN 50</t>
  </si>
  <si>
    <t>2028451082</t>
  </si>
  <si>
    <t>4,4+3,4+20,7+25,6+3,8</t>
  </si>
  <si>
    <t>12,6+18,4+6,6+6,4</t>
  </si>
  <si>
    <t>9,8+26,9+53,9+38,5+3,2</t>
  </si>
  <si>
    <t>722290234</t>
  </si>
  <si>
    <t>Proplach a dezinfekce vodovodního potrubí do DN 80</t>
  </si>
  <si>
    <t>1634044413</t>
  </si>
  <si>
    <t>722501009</t>
  </si>
  <si>
    <t>Oběhové čerpadlo , průtok max 5,8m3/h, max.výška 8m, PN10, médium max 95st.C</t>
  </si>
  <si>
    <t>-1857329558</t>
  </si>
  <si>
    <t>722501010</t>
  </si>
  <si>
    <t>Odběr vzorku pitné vody pro kolaudaci</t>
  </si>
  <si>
    <t>85573455</t>
  </si>
  <si>
    <t>998722103</t>
  </si>
  <si>
    <t>Přesun hmot tonážní pro vnitřní vodovod v objektech v do 24 m</t>
  </si>
  <si>
    <t>832023581</t>
  </si>
  <si>
    <t>723</t>
  </si>
  <si>
    <t>Zdravotechnika - vnitřní plynovod</t>
  </si>
  <si>
    <t>723-004</t>
  </si>
  <si>
    <t>DMTŽ elektromagnetického ventilu DN50</t>
  </si>
  <si>
    <t>1440129130</t>
  </si>
  <si>
    <t>723-005</t>
  </si>
  <si>
    <t xml:space="preserve">DMTŽ stávajících plynovodních rozvodů </t>
  </si>
  <si>
    <t>kpl.</t>
  </si>
  <si>
    <t>596693255</t>
  </si>
  <si>
    <t>723-008</t>
  </si>
  <si>
    <t>D+MTŽ membránového plynoměru G4, V1.2m, průtok 0,04-6m3/hod, připojovací rozteč 100mm</t>
  </si>
  <si>
    <t>490302832</t>
  </si>
  <si>
    <t>723-009</t>
  </si>
  <si>
    <t>Tlaková zkouška</t>
  </si>
  <si>
    <t>-770007626</t>
  </si>
  <si>
    <t>723-010</t>
  </si>
  <si>
    <t>Drobný instalační materiál (příchytky, objímky, konzoly atd.)</t>
  </si>
  <si>
    <t>-346417874</t>
  </si>
  <si>
    <t>723-012</t>
  </si>
  <si>
    <t>Revize rozvodu plynu</t>
  </si>
  <si>
    <t>912376598</t>
  </si>
  <si>
    <t>723-050</t>
  </si>
  <si>
    <t>DMTŽ stávající části plynovodu a manipulace se sutí a demontovaným materiálem, naložení a odvoz na ekologickou skládku vč. poplatku za skládku</t>
  </si>
  <si>
    <t>2103350090</t>
  </si>
  <si>
    <t>723111204</t>
  </si>
  <si>
    <t>Potrubí ocelové závitové černé bezešvé svařované běžné DN 25</t>
  </si>
  <si>
    <t>1471651218</t>
  </si>
  <si>
    <t>6,0</t>
  </si>
  <si>
    <t>723150465</t>
  </si>
  <si>
    <t>Chránička PE DN40</t>
  </si>
  <si>
    <t>1697476047</t>
  </si>
  <si>
    <t>723231163</t>
  </si>
  <si>
    <t xml:space="preserve">Kohout kulový přímý G 3/4 PN 42 do 185°C plnoprůtokový </t>
  </si>
  <si>
    <t>328639098</t>
  </si>
  <si>
    <t>723231167</t>
  </si>
  <si>
    <t>Kohout kulový přímý G 2 PN 42 do 185°C plnoprůtokový vnitřní závit těžká řada</t>
  </si>
  <si>
    <t>2007340093</t>
  </si>
  <si>
    <t>723260801</t>
  </si>
  <si>
    <t>Demontáž plynoměrů G 2 nebo G 4 nebo G 10 max. průtok do 16 m3/hod.</t>
  </si>
  <si>
    <t>-504820990</t>
  </si>
  <si>
    <t>998723103</t>
  </si>
  <si>
    <t>Přesun hmot tonážní pro vnitřní plynovod v objektech v do 24 m</t>
  </si>
  <si>
    <t>1592520551</t>
  </si>
  <si>
    <t>725</t>
  </si>
  <si>
    <t>Zdravotechnika - zařizovací předměty</t>
  </si>
  <si>
    <t>725-007</t>
  </si>
  <si>
    <t>Dvířka 30/30 vč.dodávky revizních dvířek s magnetem pro obložení keramickým obkladem</t>
  </si>
  <si>
    <t>-1027192109</t>
  </si>
  <si>
    <t>725-008</t>
  </si>
  <si>
    <t xml:space="preserve">D+MTŽ invalidní madlo nerezové pevné l=600mm </t>
  </si>
  <si>
    <t>513998446</t>
  </si>
  <si>
    <t>"umývadlo" 1</t>
  </si>
  <si>
    <t>725-009</t>
  </si>
  <si>
    <t>D+MTŽ invalidní madlo nerezové sklápěcí l=800mm</t>
  </si>
  <si>
    <t>-615584349</t>
  </si>
  <si>
    <t>725-010</t>
  </si>
  <si>
    <t>D+MTŽ invalidní zrcadlo nerezové naklápěcí</t>
  </si>
  <si>
    <t>547103129</t>
  </si>
  <si>
    <t>725-011</t>
  </si>
  <si>
    <t>D+MTŽ zrcadlo závěsné</t>
  </si>
  <si>
    <t>-1806653743</t>
  </si>
  <si>
    <t>725-012</t>
  </si>
  <si>
    <t>D+MTŽ mýdelnička nerez</t>
  </si>
  <si>
    <t>1786120433</t>
  </si>
  <si>
    <t>725-013</t>
  </si>
  <si>
    <t>D+MTŽ invalidní sedátko nerezové</t>
  </si>
  <si>
    <t>-1775230243</t>
  </si>
  <si>
    <t>725112001a</t>
  </si>
  <si>
    <t>Klozet keramický invalidní samostatně stojící s hlubokým splachováním odpad vodorovný vč. sedátka pro invalidny</t>
  </si>
  <si>
    <t>soubor</t>
  </si>
  <si>
    <t>-1889805046</t>
  </si>
  <si>
    <t>725219102</t>
  </si>
  <si>
    <t>Montáž umyvadla připevněného na šrouby do zdiva</t>
  </si>
  <si>
    <t>-1982385854</t>
  </si>
  <si>
    <t>4+1</t>
  </si>
  <si>
    <t>64211054</t>
  </si>
  <si>
    <t>umyvadlo keramické závěsné s otvorem bílé š 600mm</t>
  </si>
  <si>
    <t>2030522830</t>
  </si>
  <si>
    <t>64211059</t>
  </si>
  <si>
    <t>umyvadlo keramické závěsné s otvorem bílé š 600mm - invalidní</t>
  </si>
  <si>
    <t>1986580189</t>
  </si>
  <si>
    <t>725244654a</t>
  </si>
  <si>
    <t>Zástěna sprchová rohová polorámová skleněná tl. 6 mm dveře otvíravé dvoukřídlové vstup z rohu na keramickou dlažbu 1000x1000 mm</t>
  </si>
  <si>
    <t>442192543</t>
  </si>
  <si>
    <t>"pro invalidy" 1</t>
  </si>
  <si>
    <t>725331111</t>
  </si>
  <si>
    <t>Výlevka bez výtokových armatur keramická se sklopnou plastovou mřížkou 500 mm</t>
  </si>
  <si>
    <t>-807785197</t>
  </si>
  <si>
    <t>725811160</t>
  </si>
  <si>
    <t>Ventil rohový nástěnný s filtrem G 1/2"+3/4" k WC vč.dopojovací pancéřové hadičky 20cm</t>
  </si>
  <si>
    <t>1556341862</t>
  </si>
  <si>
    <t>"WC invalidní" 1</t>
  </si>
  <si>
    <t>725813111</t>
  </si>
  <si>
    <t>Ventil rohový G 1/2"+3/4"</t>
  </si>
  <si>
    <t>-526285573</t>
  </si>
  <si>
    <t>"dřez" 1*2</t>
  </si>
  <si>
    <t>725821329</t>
  </si>
  <si>
    <t>Baterie výlevková nástěnná páková s otáčivým kulatým ústím a délkou ramínka 350 mm</t>
  </si>
  <si>
    <t>612235990</t>
  </si>
  <si>
    <t>725822721</t>
  </si>
  <si>
    <t>Montáž baterie umyvadlové stojánkové G 1/2</t>
  </si>
  <si>
    <t>233681139</t>
  </si>
  <si>
    <t>55143991</t>
  </si>
  <si>
    <t>baterie umyvadlová stojánková klasická bez výpusti pevné ústí</t>
  </si>
  <si>
    <t>-1619434979</t>
  </si>
  <si>
    <t>551439911</t>
  </si>
  <si>
    <t>baterie umyvadlová stojánková invalidní</t>
  </si>
  <si>
    <t>-679540922</t>
  </si>
  <si>
    <t>725829111</t>
  </si>
  <si>
    <t>Montáž baterie stojánkové dřezové G 1/2</t>
  </si>
  <si>
    <t>1987772965</t>
  </si>
  <si>
    <t>55143128</t>
  </si>
  <si>
    <t>baterie dřezová stojánková do 1 otvoru horní výtok s otáčivým kulatým ústím dl ramínka 200mm</t>
  </si>
  <si>
    <t>526013723</t>
  </si>
  <si>
    <t>725849411</t>
  </si>
  <si>
    <t>Montáž baterie sprchová nástěnná nastavitelnou výškou sprchy</t>
  </si>
  <si>
    <t>1589876181</t>
  </si>
  <si>
    <t>551440331</t>
  </si>
  <si>
    <t>baterie sprchová nástěnná páková s horním sprchovým vývodem+hadice+sprchovací ručka - invalidní</t>
  </si>
  <si>
    <t>1815281330</t>
  </si>
  <si>
    <t>725861102</t>
  </si>
  <si>
    <t>Zápachová uzávěrka pro umyvadla DN 50</t>
  </si>
  <si>
    <t>-1986107079</t>
  </si>
  <si>
    <t>725862103</t>
  </si>
  <si>
    <t>Zápachová uzávěrka plastová pro dřezy DN 40/50</t>
  </si>
  <si>
    <t>324623791</t>
  </si>
  <si>
    <t>725865311</t>
  </si>
  <si>
    <t>Zápachová uzávěrka sprchových van DN 40/50 s kulovým kloubem na odtoku</t>
  </si>
  <si>
    <t>893810891</t>
  </si>
  <si>
    <t>998725103</t>
  </si>
  <si>
    <t>Přesun hmot tonážní pro zařizovací předměty v objektech v do 24 m</t>
  </si>
  <si>
    <t>1869702514</t>
  </si>
  <si>
    <t>783601711</t>
  </si>
  <si>
    <t>Bezoplachové odrezivění potrubí DN do 50 mm</t>
  </si>
  <si>
    <t>44620178</t>
  </si>
  <si>
    <t>783601713</t>
  </si>
  <si>
    <t>Odmaštění vodou ředitelným odmašťovačem potrubí DN do 50 mm</t>
  </si>
  <si>
    <t>20596203</t>
  </si>
  <si>
    <t>783614551</t>
  </si>
  <si>
    <t>Základní jednonásobný syntetický nátěr potrubí DN do 50 mm</t>
  </si>
  <si>
    <t>-545754984</t>
  </si>
  <si>
    <t>783615551</t>
  </si>
  <si>
    <t>Mezinátěr jednonásobný syntetický nátěr potrubí DN do 50 mm</t>
  </si>
  <si>
    <t>-1089728799</t>
  </si>
  <si>
    <t>783617601</t>
  </si>
  <si>
    <t>Krycí jednonásobný syntetický nátěr potrubí DN do 50 mm</t>
  </si>
  <si>
    <t>-624530522</t>
  </si>
  <si>
    <t>04770003 - ÚT - energetická zóna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</si>
  <si>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</si>
  <si>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</si>
  <si>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</si>
  <si>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</si>
  <si>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>731</t>
  </si>
  <si>
    <t>Ústřední vytápění - kotelny</t>
  </si>
  <si>
    <t>998731102</t>
  </si>
  <si>
    <t>Přesun hmot tonážní pro kotelny v objektech v do 12 m</t>
  </si>
  <si>
    <t>-1241320285</t>
  </si>
  <si>
    <t>732</t>
  </si>
  <si>
    <t>Ústřední vytápění - strojovny</t>
  </si>
  <si>
    <t>998732101</t>
  </si>
  <si>
    <t>Přesun hmot tonážní pro strojovny v objektech v do 6 m</t>
  </si>
  <si>
    <t>-1189188795</t>
  </si>
  <si>
    <t>733</t>
  </si>
  <si>
    <t>Ústřední vytápění - rozvodné potrubí</t>
  </si>
  <si>
    <t>733223202</t>
  </si>
  <si>
    <t>Potrubí měděné tvrdé spojované tvrdým pájením D 15x1 vč.měděných fitinek</t>
  </si>
  <si>
    <t>234778373</t>
  </si>
  <si>
    <t>1,5</t>
  </si>
  <si>
    <t>733223203</t>
  </si>
  <si>
    <t>Potrubí měděné tvrdé spojované tvrdým pájením D 18x1 vč.měděných fitinek</t>
  </si>
  <si>
    <t>1749386628</t>
  </si>
  <si>
    <t>9,5</t>
  </si>
  <si>
    <t>733223204</t>
  </si>
  <si>
    <t>Potrubí měděné tvrdé spojované tvrdým pájením D 22x1 vč.měděných fitinek</t>
  </si>
  <si>
    <t>-695609164</t>
  </si>
  <si>
    <t>20,0</t>
  </si>
  <si>
    <t>733223205</t>
  </si>
  <si>
    <t>Potrubí měděné tvrdé spojované tvrdým pájením D 28x1 vč.měděných fitinek</t>
  </si>
  <si>
    <t>1979702509</t>
  </si>
  <si>
    <t>13,0</t>
  </si>
  <si>
    <t>733223206</t>
  </si>
  <si>
    <t>Potrubí měděné tvrdé spojované tvrdým pájením D 35x1,5 vč. měděných fitinek</t>
  </si>
  <si>
    <t>-923199952</t>
  </si>
  <si>
    <t>10,0</t>
  </si>
  <si>
    <t>733390104a</t>
  </si>
  <si>
    <t>Ochrana potrubí primárních okruhů tepelně izolačními trubicemi tl.10 mm pro Cu 15x1</t>
  </si>
  <si>
    <t>510231242</t>
  </si>
  <si>
    <t>733390104b</t>
  </si>
  <si>
    <t>Ochrana potrubí primárních okruhů tepelně izolačními trubicemi tl.10 mm pro Cu 18x1</t>
  </si>
  <si>
    <t>-1806815973</t>
  </si>
  <si>
    <t>733390104c</t>
  </si>
  <si>
    <t>Ochrana potrubí primárních okruhů tepelně izolačními trubicemi tl.15 mm pro Cu 22x1</t>
  </si>
  <si>
    <t>-712674753</t>
  </si>
  <si>
    <t>733390104d</t>
  </si>
  <si>
    <t>Ochrana potrubí primárních okruhů tepelně izolačními trubicemi tl.20 mm pro Cu 28x1</t>
  </si>
  <si>
    <t>527799722</t>
  </si>
  <si>
    <t>733390104e</t>
  </si>
  <si>
    <t>Ochrana potrubí primárních okruhů tepelně izolačními trubicemi tl.20 mm pro Cu 35x1,5</t>
  </si>
  <si>
    <t>-1942798360</t>
  </si>
  <si>
    <t>733291101</t>
  </si>
  <si>
    <t>Zkouška těsnosti potrubí měděné do D 35x1,5</t>
  </si>
  <si>
    <t>-527986873</t>
  </si>
  <si>
    <t>1,5+9,5+20,0+13,0+10,0</t>
  </si>
  <si>
    <t>998733103</t>
  </si>
  <si>
    <t>Přesun hmot tonážní pro rozvody potrubí v objektech v do 24 m</t>
  </si>
  <si>
    <t>-1104931337</t>
  </si>
  <si>
    <t>734</t>
  </si>
  <si>
    <t>Ústřední vytápění - armatury</t>
  </si>
  <si>
    <t>734-003</t>
  </si>
  <si>
    <t>D+MTŽ kulový uzavírací kohout závitový plnoprůtokový páčka DN25</t>
  </si>
  <si>
    <t>1144811824</t>
  </si>
  <si>
    <t>734-004</t>
  </si>
  <si>
    <t>D+MTŽ kulový uzavírací kohout závitový plnoprůtokový páčka DN32</t>
  </si>
  <si>
    <t>355994289</t>
  </si>
  <si>
    <t>734-005</t>
  </si>
  <si>
    <t>D+MTŽ filtr závitový DN32, nerezová vložka</t>
  </si>
  <si>
    <t>1600653538</t>
  </si>
  <si>
    <t>734-006</t>
  </si>
  <si>
    <t>D+MTŽ vypouštěcí kulový závitový kohout, páčka DN15</t>
  </si>
  <si>
    <t>-1052627680</t>
  </si>
  <si>
    <t>734-007</t>
  </si>
  <si>
    <t>D+MTŽ automatický odvzdušňovací ventil DN10</t>
  </si>
  <si>
    <t>-758152433</t>
  </si>
  <si>
    <t>998734103</t>
  </si>
  <si>
    <t>Přesun hmot tonážní pro armatury v objektech v do 24 m</t>
  </si>
  <si>
    <t>90418379</t>
  </si>
  <si>
    <t>04770003a.1 - ÚT - ostatní - položky mimo soustavu URS</t>
  </si>
  <si>
    <t xml:space="preserve">    730 - Ústřední vytápění</t>
  </si>
  <si>
    <t xml:space="preserve">    735 -  Ústřední vytápění - otopná tělesa</t>
  </si>
  <si>
    <t>730</t>
  </si>
  <si>
    <t>Ústřední vytápění</t>
  </si>
  <si>
    <t>730-01</t>
  </si>
  <si>
    <t>Zednické přípomoce - sekání drážek, bourání prostupů , zapravení prostupů a drážek vč.materiálu</t>
  </si>
  <si>
    <t>-1444016000</t>
  </si>
  <si>
    <t>730-02</t>
  </si>
  <si>
    <t>Zednické přípomoce - pomocné lešení</t>
  </si>
  <si>
    <t>-931932018</t>
  </si>
  <si>
    <t>733-004</t>
  </si>
  <si>
    <t>DMTŽ  stávajících rozvodů ÚT vč.armatur, těles radiátorů 70ks, plynových kotlů 2ks, rozvodů 550m</t>
  </si>
  <si>
    <t>-1047130834</t>
  </si>
  <si>
    <t>733-050</t>
  </si>
  <si>
    <t>Manipulace se sutí, odvoz a likvidace demontovaného materiálu ÚT ekologickým způsobem</t>
  </si>
  <si>
    <t>-1353981702</t>
  </si>
  <si>
    <t>-1342703559</t>
  </si>
  <si>
    <t>537,5</t>
  </si>
  <si>
    <t>-1776605593</t>
  </si>
  <si>
    <t>69,5</t>
  </si>
  <si>
    <t>-1003013207</t>
  </si>
  <si>
    <t>97,0</t>
  </si>
  <si>
    <t>-1574389201</t>
  </si>
  <si>
    <t>49,0</t>
  </si>
  <si>
    <t>-1185323425</t>
  </si>
  <si>
    <t>537,5+69,5+97,0+49,0</t>
  </si>
  <si>
    <t>-437856570</t>
  </si>
  <si>
    <t>461,5</t>
  </si>
  <si>
    <t>-1480032653</t>
  </si>
  <si>
    <t>43,5</t>
  </si>
  <si>
    <t>-1082809623</t>
  </si>
  <si>
    <t>2136291731</t>
  </si>
  <si>
    <t>629959065</t>
  </si>
  <si>
    <t>734-001</t>
  </si>
  <si>
    <t>D+MTŽ kulový uzavírací kohout závitový plnoprůtokový páčka DN15</t>
  </si>
  <si>
    <t>-121569593</t>
  </si>
  <si>
    <t>734-002</t>
  </si>
  <si>
    <t>D+MTŽ kulový uzavírací kohout závitový plnoprůtokový páčka DN20</t>
  </si>
  <si>
    <t>-243413107</t>
  </si>
  <si>
    <t>-1052617960</t>
  </si>
  <si>
    <t>734-013</t>
  </si>
  <si>
    <t>D+MTŽ připojovací kus otopného žebře</t>
  </si>
  <si>
    <t>80880297</t>
  </si>
  <si>
    <t>734-014</t>
  </si>
  <si>
    <t>D+MTŽ dvojité připojovací rohové šroubení 1/2" x 3/4", dvoutrubková soustava</t>
  </si>
  <si>
    <t>2042907102</t>
  </si>
  <si>
    <t>734-015</t>
  </si>
  <si>
    <t>D+MTŽ dvojité připojovací přímé šroubení 1/2" x 3/4", dvoutrubková soustava</t>
  </si>
  <si>
    <t>1049239968</t>
  </si>
  <si>
    <t>734-016</t>
  </si>
  <si>
    <t>D+MTŽ termostatický ventil s ponornou trubkou, 3/4"x1/2"</t>
  </si>
  <si>
    <t>658875941</t>
  </si>
  <si>
    <t>734-018</t>
  </si>
  <si>
    <t>D+MTŽ svorkové šroubení 3/4"</t>
  </si>
  <si>
    <t>-1328982739</t>
  </si>
  <si>
    <t>734-019</t>
  </si>
  <si>
    <t>D+MTŽ termostatická kapalinová hlavice</t>
  </si>
  <si>
    <t>-71494989</t>
  </si>
  <si>
    <t>-1939236585</t>
  </si>
  <si>
    <t>735</t>
  </si>
  <si>
    <t xml:space="preserve"> Ústřední vytápění - otopná tělesa</t>
  </si>
  <si>
    <t>735152235</t>
  </si>
  <si>
    <t>Otopné těleso panelové VK jednodeskové 1 přídavná přestupní plocha výška/délka 400/800mm výkon 566 W</t>
  </si>
  <si>
    <t>-1638291005</t>
  </si>
  <si>
    <t>735152251</t>
  </si>
  <si>
    <t>Otopné těleso panelové VK jednodeskové 1 přídavná přestupní plocha výška/délka 500/400mm výkon 343 W</t>
  </si>
  <si>
    <t>1880002236</t>
  </si>
  <si>
    <t>735152271</t>
  </si>
  <si>
    <t>Otopné těleso panelové VK jednodeskové 1 přídavná přestupní plocha výška/délka 600/400mm výkon 401 W</t>
  </si>
  <si>
    <t>173136434</t>
  </si>
  <si>
    <t>735152273</t>
  </si>
  <si>
    <t>Otopné těleso panelové VK jednodeskové 1 přídavná přestupní plocha výška/délka 600/600mm výkon 601 W</t>
  </si>
  <si>
    <t>2045609750</t>
  </si>
  <si>
    <t>735152274</t>
  </si>
  <si>
    <t>Otopné těleso panelové VK jednodeskové 1 přídavná přestupní plocha výška/délka 600/700mm výkon 701 W</t>
  </si>
  <si>
    <t>1277730391</t>
  </si>
  <si>
    <t>735152275</t>
  </si>
  <si>
    <t>Otopné těleso panelové VK jednodeskové 1 přídavná přestupní plocha výška/délka 600/800mm výkon 802 W</t>
  </si>
  <si>
    <t>295661479</t>
  </si>
  <si>
    <t>735152276</t>
  </si>
  <si>
    <t>Otopné těleso panelové VK jednodeskové 1 přídavná přestupní plocha výška/délka 600/900mm výkon 902 W</t>
  </si>
  <si>
    <t>1207654806</t>
  </si>
  <si>
    <t>735152277</t>
  </si>
  <si>
    <t>Otopné těleso panel VK jednodeskové 1 přídavná přestupní plocha výška/délka 600/1000 mm výkon 1002 W</t>
  </si>
  <si>
    <t>1553088249</t>
  </si>
  <si>
    <t>735152279</t>
  </si>
  <si>
    <t>Otopné těleso panel VK jednodeskové 1 přídavná přestupní plocha výška/délka 600/1200 mm výkon 1202 W</t>
  </si>
  <si>
    <t>2018241419</t>
  </si>
  <si>
    <t>735152280</t>
  </si>
  <si>
    <t>Otopné těleso panel VK jednodeskové 1 přídavná přestupní plocha výška/délka 600/1400 mm výkon 1403 W</t>
  </si>
  <si>
    <t>1949980912</t>
  </si>
  <si>
    <t>735152449</t>
  </si>
  <si>
    <t>Otopné těleso panelové VK dvoudeskové 1 přídavná přestupní plocha výška/délka 400/700 mm výkon 647 W</t>
  </si>
  <si>
    <t>399438972</t>
  </si>
  <si>
    <t>735152450</t>
  </si>
  <si>
    <t>Otopné těleso panelové VK dvoudeskové 1 přídavná přestupní plocha výška/délka 400/800 mm výkon 759 W</t>
  </si>
  <si>
    <t>-503186485</t>
  </si>
  <si>
    <t>735152473</t>
  </si>
  <si>
    <t>Otopné těleso panelové VK dvoudeskové 1 přídavná přestupní plocha výška/délka 600/600 mm výkon 773 W</t>
  </si>
  <si>
    <t>789065935</t>
  </si>
  <si>
    <t>735152474</t>
  </si>
  <si>
    <t>Otopné těleso panelové VK dvoudeskové 1 přídavná přestupní plocha výška/délka 600/700 mm výkon 902 W</t>
  </si>
  <si>
    <t>-929817968</t>
  </si>
  <si>
    <t>735152476</t>
  </si>
  <si>
    <t>Otopné těleso panelové VK dvoudeskové 1 přídavná přestupní plocha výška/délka 600/90 mm výkon 1159 W</t>
  </si>
  <si>
    <t>1844859383</t>
  </si>
  <si>
    <t>735152488</t>
  </si>
  <si>
    <t>Otopné těleso panelové VK dvoudeskové 1 přídavná přestupní plocha výška/délka 700/600 mm výkon 815 W</t>
  </si>
  <si>
    <t>-1935754319</t>
  </si>
  <si>
    <t>735152489</t>
  </si>
  <si>
    <t>Otopné těleso panelové VK dvoudeskové 1 přídavná přestupní plocha výška/délka 700/900 mm výkon 902 W</t>
  </si>
  <si>
    <t>-848687842</t>
  </si>
  <si>
    <t>735152574</t>
  </si>
  <si>
    <t>Otopné těleso panelové VK dvoudeskové 2 přídavné přestupní plochy výška/délka 600/700mm výkon 1175 W</t>
  </si>
  <si>
    <t>840684811</t>
  </si>
  <si>
    <t>735152576</t>
  </si>
  <si>
    <t>Otopné těleso panelové VK dvoudeskové 2 přídavné přestupní plochy výška/délka 600/900mm výkon 1511 W</t>
  </si>
  <si>
    <t>748918366</t>
  </si>
  <si>
    <t>735164511</t>
  </si>
  <si>
    <t>Montáž otopného tělesa trubkového na stěnu výšky tělesa do 1500 mm</t>
  </si>
  <si>
    <t>1139710975</t>
  </si>
  <si>
    <t>"600x1500" 1</t>
  </si>
  <si>
    <t>54153024</t>
  </si>
  <si>
    <t>těleso trubkové přímotopné 1500x600mm 500W</t>
  </si>
  <si>
    <t>998025411</t>
  </si>
  <si>
    <t>998735103</t>
  </si>
  <si>
    <t>Přesun hmot tonážní pro otopná tělesa v objektech v do 24 m</t>
  </si>
  <si>
    <t>2086301213</t>
  </si>
  <si>
    <t>04770003a.2 - ÚT - ostatní - položky mimo soustavu URS</t>
  </si>
  <si>
    <t>731-001</t>
  </si>
  <si>
    <t>D+MTŽ plynový kondenzační kotel, výkon 7,7-37,1kW, zemní plyn, oběhové čerpadlo, expanzní nádoba 10l, ekvitermní regulace</t>
  </si>
  <si>
    <t>-2092770150</t>
  </si>
  <si>
    <t>731-002</t>
  </si>
  <si>
    <t>D+MTŽ koaxiální svislé odkouření d60/100 nad šikmou střechu (koax.trubka 2m - 4x, 0,5m - 2x, koleno 90 - 1x, střešní komínek)</t>
  </si>
  <si>
    <t>2118008483</t>
  </si>
  <si>
    <t>731-004</t>
  </si>
  <si>
    <t>D+MTŽ ekvitermní regulace vč. čidel</t>
  </si>
  <si>
    <t>2132606751</t>
  </si>
  <si>
    <t>731-005</t>
  </si>
  <si>
    <t>D+MTŽ modul cirkulace VR40</t>
  </si>
  <si>
    <t>-938204537</t>
  </si>
  <si>
    <t>731-006</t>
  </si>
  <si>
    <t>D+MTŽ vzdálení správa (internet, mobil)</t>
  </si>
  <si>
    <t>-125065631</t>
  </si>
  <si>
    <t>731-007</t>
  </si>
  <si>
    <t>D+MTŽ rozšiřovací sada pro dva směšované ropné okruhy</t>
  </si>
  <si>
    <t>-1794721391</t>
  </si>
  <si>
    <t>731-008</t>
  </si>
  <si>
    <t>D+MTŽ detektor kouře teplotní detekcí požáru, autonomní</t>
  </si>
  <si>
    <t>715021753</t>
  </si>
  <si>
    <t>731-009</t>
  </si>
  <si>
    <t>D+MTŽ kombinovaný rozdělovač, 2 okruhy</t>
  </si>
  <si>
    <t>-407594327</t>
  </si>
  <si>
    <t>731-010</t>
  </si>
  <si>
    <t>D+MTŽ anuloid, průtok 2m3/h</t>
  </si>
  <si>
    <t>-1571379185</t>
  </si>
  <si>
    <t>731-011</t>
  </si>
  <si>
    <t>D+MTŽ zásobníkový ohřívač, objem 200l, jedna topná vložka</t>
  </si>
  <si>
    <t>-1836882474</t>
  </si>
  <si>
    <t>731-012</t>
  </si>
  <si>
    <t>D+MTŽ tlaková expanzní nádoba, objem 35l</t>
  </si>
  <si>
    <t>1361872870</t>
  </si>
  <si>
    <t>731-014</t>
  </si>
  <si>
    <t>Vypuštění systému</t>
  </si>
  <si>
    <t>-1199632750</t>
  </si>
  <si>
    <t>731-015</t>
  </si>
  <si>
    <t>Napuštění systému upravenou vodou</t>
  </si>
  <si>
    <t>848055001</t>
  </si>
  <si>
    <t>731-016</t>
  </si>
  <si>
    <t>Revize</t>
  </si>
  <si>
    <t>-1674891014</t>
  </si>
  <si>
    <t>731-017</t>
  </si>
  <si>
    <t>Topná a tlaková zkouška</t>
  </si>
  <si>
    <t>-814229316</t>
  </si>
  <si>
    <t>731-018</t>
  </si>
  <si>
    <t>Uvedení kotle do 25kW do provozu a zaškolení obsluhy</t>
  </si>
  <si>
    <t>-1128859470</t>
  </si>
  <si>
    <t>731-020</t>
  </si>
  <si>
    <t>D+MTŽ orientačních štítků</t>
  </si>
  <si>
    <t>601541603</t>
  </si>
  <si>
    <t>732-001</t>
  </si>
  <si>
    <t>D+MTŽ čerpadlová směšovací stanice 1", oběhové čerpadlo, trojcestný směšovač, armatury</t>
  </si>
  <si>
    <t>-819676898</t>
  </si>
  <si>
    <t>732-013</t>
  </si>
  <si>
    <t>D+MTŽ drobný spojovací a kotevní materiál</t>
  </si>
  <si>
    <t>-1963179314</t>
  </si>
  <si>
    <t>DMTŽ kotelny - armatur, plynových kotlů 2ks, rozvodů 50m</t>
  </si>
  <si>
    <t>1658076225</t>
  </si>
  <si>
    <t>-1987597645</t>
  </si>
  <si>
    <t>04770004.1 - Elektroinstalace 1.PP - energetická zóna - položky mimo soustavu URS</t>
  </si>
  <si>
    <t>M - Práce a dodávky M</t>
  </si>
  <si>
    <t xml:space="preserve">    21-M - Elektromontáže</t>
  </si>
  <si>
    <t>Práce a dodávky M</t>
  </si>
  <si>
    <t>21-M</t>
  </si>
  <si>
    <t>Elektromontáže</t>
  </si>
  <si>
    <t>210-036</t>
  </si>
  <si>
    <t>spojovací materiál elektroinstalační</t>
  </si>
  <si>
    <t>-214583257</t>
  </si>
  <si>
    <t>210-037</t>
  </si>
  <si>
    <t>spojovací materiál mechanický</t>
  </si>
  <si>
    <t>-611446281</t>
  </si>
  <si>
    <t>210-039c</t>
  </si>
  <si>
    <t>svítidlo - prachotěsné LED svítidlo, opálový PC kryt, IK08, 1x LED,19W,2500lm,Ra80,4000K</t>
  </si>
  <si>
    <t>-52895793</t>
  </si>
  <si>
    <t>210-039e</t>
  </si>
  <si>
    <t>nouzové osvětlení - LED vestavné svítidlo 2W,světelný tok 160lm,pro vnitřní prostory,studené bílé světlo 6000K, signální svítidlo "nouzový východ" s rozptýlrným paprskem, s vnitřní dobíjecí lithiovou baterií</t>
  </si>
  <si>
    <t>562725600</t>
  </si>
  <si>
    <t>210-143</t>
  </si>
  <si>
    <t>elektromontážní práce</t>
  </si>
  <si>
    <t>-291587024</t>
  </si>
  <si>
    <t>210-144</t>
  </si>
  <si>
    <t>elektrorevize DR</t>
  </si>
  <si>
    <t>2029805375</t>
  </si>
  <si>
    <t>210-147</t>
  </si>
  <si>
    <t>DMTŽ stávajících rozvodů elektorinstalace a přístrojů vč.manipulace se sutí, odvozu na skládku a poplatku za skládku</t>
  </si>
  <si>
    <t>-173448194</t>
  </si>
  <si>
    <t>04770004a.1 - Elektroinstalace 1.PP+2.NP - ostatní - položky mimo soustavu URS</t>
  </si>
  <si>
    <t>210-001</t>
  </si>
  <si>
    <t>rozvodnice RH1 + výbava</t>
  </si>
  <si>
    <t>1224298307</t>
  </si>
  <si>
    <t>210-001a</t>
  </si>
  <si>
    <t>rozvodnice RPP2 + výbava</t>
  </si>
  <si>
    <t>-2110008635</t>
  </si>
  <si>
    <t>210-001b</t>
  </si>
  <si>
    <t>rozvodnice RPK + výbava</t>
  </si>
  <si>
    <t>851102003</t>
  </si>
  <si>
    <t>210-001c</t>
  </si>
  <si>
    <t>rozvodnice RPS + výbava</t>
  </si>
  <si>
    <t>-447272267</t>
  </si>
  <si>
    <t>210-017</t>
  </si>
  <si>
    <t>kabel CYKY 3O1,5</t>
  </si>
  <si>
    <t>1240166071</t>
  </si>
  <si>
    <t>450</t>
  </si>
  <si>
    <t>210-018</t>
  </si>
  <si>
    <t>kabek CYKY 4x3,5</t>
  </si>
  <si>
    <t>-1111864662</t>
  </si>
  <si>
    <t>210-019</t>
  </si>
  <si>
    <t>kabek CYKY 5J2,5</t>
  </si>
  <si>
    <t>1908400962</t>
  </si>
  <si>
    <t>190</t>
  </si>
  <si>
    <t>210-020</t>
  </si>
  <si>
    <t>kabek CYKY 3J2,5</t>
  </si>
  <si>
    <t>-528294966</t>
  </si>
  <si>
    <t>2090</t>
  </si>
  <si>
    <t>210-021</t>
  </si>
  <si>
    <t>kabek CYKY 3J1,5</t>
  </si>
  <si>
    <t>-1275799834</t>
  </si>
  <si>
    <t>1300</t>
  </si>
  <si>
    <t>210-027</t>
  </si>
  <si>
    <t xml:space="preserve">dvouzásuvka </t>
  </si>
  <si>
    <t>1586592420</t>
  </si>
  <si>
    <t>210-030</t>
  </si>
  <si>
    <t>vypínač (jednopólový/dvoupólový)</t>
  </si>
  <si>
    <t>457456944</t>
  </si>
  <si>
    <t>210-035</t>
  </si>
  <si>
    <t>krabice standard</t>
  </si>
  <si>
    <t>-1810019344</t>
  </si>
  <si>
    <t>1936077813</t>
  </si>
  <si>
    <t>545</t>
  </si>
  <si>
    <t>1202878915</t>
  </si>
  <si>
    <t>345</t>
  </si>
  <si>
    <t>210-039a</t>
  </si>
  <si>
    <t>svítidlo - přisazené LED svítidlo, opálpvý PMMA kryt,průměr 285mm,1x LED,20W,2000lm,Ra80,4000K</t>
  </si>
  <si>
    <t>-385174864</t>
  </si>
  <si>
    <t>210-039b</t>
  </si>
  <si>
    <t>svítidlo - přisazené LED svítidlo, mikroprizmatický kryt,1x LED,33W,4200lm,Ra80,4000K</t>
  </si>
  <si>
    <t>-2093360723</t>
  </si>
  <si>
    <t>nouzové osvětlení - LED vestavné svítidlo 2W,světelný tok 160lm,pro vnitřční prostory,studené bílé světlo 6000K, signální svítidlo "nouzový východ" s rozptýlrným paprskem, s vnitřní dobíjecí lithiovou baterií</t>
  </si>
  <si>
    <t>2101205113</t>
  </si>
  <si>
    <t>-298795001</t>
  </si>
  <si>
    <t>860</t>
  </si>
  <si>
    <t>658057761</t>
  </si>
  <si>
    <t>210-146</t>
  </si>
  <si>
    <t>Zednické přípomoce - sekání drážek, bourání prostupů a jejich zapravení vč.materiálu</t>
  </si>
  <si>
    <t>461350221</t>
  </si>
  <si>
    <t>200</t>
  </si>
  <si>
    <t>-480049898</t>
  </si>
  <si>
    <t>210-148</t>
  </si>
  <si>
    <t>DMTŽ stávajících svodů hromosvodu vč.manipulace se sutí, odvozu na skládku a poplatku za skládku</t>
  </si>
  <si>
    <t>1768445322</t>
  </si>
  <si>
    <t>04770005.1 - Elektroinstalace 1.NP - energetická zóna - položky mimo soustavu URS</t>
  </si>
  <si>
    <t>1849633875</t>
  </si>
  <si>
    <t>-70459875</t>
  </si>
  <si>
    <t>210-039</t>
  </si>
  <si>
    <t>svítidlo - přisazené LED svítidlo, 1x LED, 33W, Ra80, 4200lm,4000K, mikroprizmový kryt</t>
  </si>
  <si>
    <t>1400905581</t>
  </si>
  <si>
    <t>-1725842663</t>
  </si>
  <si>
    <t>210-039d</t>
  </si>
  <si>
    <t>svítidlo -  LED prachotěsné svítidlo, opálový PC kryt,IKO08,1x LED,19W,2500lm,Ra80,4000K</t>
  </si>
  <si>
    <t>1587122025</t>
  </si>
  <si>
    <t>684637901</t>
  </si>
  <si>
    <t>37854887</t>
  </si>
  <si>
    <t>424541152</t>
  </si>
  <si>
    <t>DMTŽ stávajících svítidel vč.manipulace se sutí, odvozu na skládku a poplatku za skládku</t>
  </si>
  <si>
    <t>-495296040</t>
  </si>
  <si>
    <t>04770005a.1 - Elektroinstalace 1.NP - ostatní - položky mimo soustavu URS</t>
  </si>
  <si>
    <t>210-001d</t>
  </si>
  <si>
    <t>rozvodnice HLR1 + výbava</t>
  </si>
  <si>
    <t>-1405126821</t>
  </si>
  <si>
    <t>kkabel CYKY 3O1,5</t>
  </si>
  <si>
    <t>1511415422</t>
  </si>
  <si>
    <t>300</t>
  </si>
  <si>
    <t>1880485016</t>
  </si>
  <si>
    <t>1804017770</t>
  </si>
  <si>
    <t>-288004520</t>
  </si>
  <si>
    <t>1420</t>
  </si>
  <si>
    <t>2091722994</t>
  </si>
  <si>
    <t>990</t>
  </si>
  <si>
    <t>-71664853</t>
  </si>
  <si>
    <t>210-028</t>
  </si>
  <si>
    <t xml:space="preserve">zásuvka </t>
  </si>
  <si>
    <t>707547569</t>
  </si>
  <si>
    <t>210-029</t>
  </si>
  <si>
    <t>zásuvka IP44</t>
  </si>
  <si>
    <t>2074130048</t>
  </si>
  <si>
    <t>189507146</t>
  </si>
  <si>
    <t>-684465152</t>
  </si>
  <si>
    <t>210-035a</t>
  </si>
  <si>
    <t>krabice IP44</t>
  </si>
  <si>
    <t>-463129985</t>
  </si>
  <si>
    <t>-391065645</t>
  </si>
  <si>
    <t>288</t>
  </si>
  <si>
    <t>-1475852611</t>
  </si>
  <si>
    <t>-968137248</t>
  </si>
  <si>
    <t>600</t>
  </si>
  <si>
    <t>-1185364170</t>
  </si>
  <si>
    <t>1350964733</t>
  </si>
  <si>
    <t>-697484715</t>
  </si>
  <si>
    <t>04770006.1 - Hromosvod - položky mimo soustavu URS</t>
  </si>
  <si>
    <t xml:space="preserve">    743 - Elektromontáže - hrubá montáž</t>
  </si>
  <si>
    <t>743</t>
  </si>
  <si>
    <t>Elektromontáže - hrubá montáž</t>
  </si>
  <si>
    <t>032002000</t>
  </si>
  <si>
    <t>Příprava staveniště pro práce na hromosvodu</t>
  </si>
  <si>
    <t>1781870048</t>
  </si>
  <si>
    <t>041002000</t>
  </si>
  <si>
    <t>Spolupráce a koordinace s realizací zateplení při práci na hromosvodu</t>
  </si>
  <si>
    <t>2074645663</t>
  </si>
  <si>
    <t>042002000</t>
  </si>
  <si>
    <t>Revize hromosvodu</t>
  </si>
  <si>
    <t>-1286191016</t>
  </si>
  <si>
    <t>049002000</t>
  </si>
  <si>
    <t xml:space="preserve">Spolupráce s revizním technikem   
</t>
  </si>
  <si>
    <t>1930106906</t>
  </si>
  <si>
    <t>079002000</t>
  </si>
  <si>
    <t xml:space="preserve">Příplatek za práce ve výškách na hromosvodu
</t>
  </si>
  <si>
    <t>-1586390306</t>
  </si>
  <si>
    <t>580106010</t>
  </si>
  <si>
    <t>Měření zemního přechodového odporu uzemnění ochranného nebo pracovního</t>
  </si>
  <si>
    <t>měření</t>
  </si>
  <si>
    <t>675429063</t>
  </si>
  <si>
    <t>741410021</t>
  </si>
  <si>
    <t>Montáž vodič uzemňovací pásek průřezu do 120 mm2 v městské zástavbě v zemi</t>
  </si>
  <si>
    <t>-835051661</t>
  </si>
  <si>
    <t>100,0</t>
  </si>
  <si>
    <t>35442062</t>
  </si>
  <si>
    <t>pás zemnící 30x4mm FeZn</t>
  </si>
  <si>
    <t>499056623</t>
  </si>
  <si>
    <t>742811140</t>
  </si>
  <si>
    <t>Montáž svorkovnice HOP</t>
  </si>
  <si>
    <t>1037619898</t>
  </si>
  <si>
    <t>743-001</t>
  </si>
  <si>
    <t>Zemní práce pro uložení zemnícího pásku a osazení zemniče - výkop rýhy, zásyp rýhy</t>
  </si>
  <si>
    <t>512</t>
  </si>
  <si>
    <t>1243420003</t>
  </si>
  <si>
    <t>743-148</t>
  </si>
  <si>
    <t>2104574880</t>
  </si>
  <si>
    <t>743621110.1</t>
  </si>
  <si>
    <t>Montáž drát nebo lano hromosvodné  D do 10 mm</t>
  </si>
  <si>
    <t>1395250840</t>
  </si>
  <si>
    <t>800</t>
  </si>
  <si>
    <t>354410730</t>
  </si>
  <si>
    <t xml:space="preserve">drát průměr 10 mm FeZn (0,62kg/m) </t>
  </si>
  <si>
    <t>1993697173</t>
  </si>
  <si>
    <t>800,0*0,62*1,01</t>
  </si>
  <si>
    <t>743622100</t>
  </si>
  <si>
    <t>Montáž svorka hromosvodná typ SS, SR 03 se 2 šrouby</t>
  </si>
  <si>
    <t>1441223062</t>
  </si>
  <si>
    <t>"SS" 42</t>
  </si>
  <si>
    <t>"SP1" 21</t>
  </si>
  <si>
    <t>354418850</t>
  </si>
  <si>
    <t>svorka spojovací SS pro lano D8-10 mm</t>
  </si>
  <si>
    <t>526905356</t>
  </si>
  <si>
    <t>354418950</t>
  </si>
  <si>
    <t>svorka připojovací SP1 k připojení kovových částí</t>
  </si>
  <si>
    <t>-379702354</t>
  </si>
  <si>
    <t>743622200</t>
  </si>
  <si>
    <t>Montáž svorka hromosvodná typ ST, SJ, SK, SZ, SR01, 02 se 3 šrouby</t>
  </si>
  <si>
    <t>1297032508</t>
  </si>
  <si>
    <t>"SZ" 10</t>
  </si>
  <si>
    <t>"svorka odbočovací" 34</t>
  </si>
  <si>
    <t>354419250</t>
  </si>
  <si>
    <t>svorka zkušební SZ pro lano D6-12 mm   FeZn</t>
  </si>
  <si>
    <t>1815576109</t>
  </si>
  <si>
    <t>35441986</t>
  </si>
  <si>
    <t>svorka odbočovací a spojovací pro pásek 30x4 mm, FeZn</t>
  </si>
  <si>
    <t>1796725388</t>
  </si>
  <si>
    <t>7436231001</t>
  </si>
  <si>
    <t>Montáž vedení hromosvodné-podpěra do zdiva</t>
  </si>
  <si>
    <t>1267794888</t>
  </si>
  <si>
    <t>8*10</t>
  </si>
  <si>
    <t>354414150.1</t>
  </si>
  <si>
    <t>podpěra vedení PV 1b 15 FeZn do zdiva 290 mm</t>
  </si>
  <si>
    <t>-310615270</t>
  </si>
  <si>
    <t>74362310011</t>
  </si>
  <si>
    <t>Montáž vedení hromosvodné-podpěra na šikméstřechy</t>
  </si>
  <si>
    <t>274371117</t>
  </si>
  <si>
    <t>197</t>
  </si>
  <si>
    <t>354415600</t>
  </si>
  <si>
    <t>podpěra vedení  FeZn našikmé střechy 110 mm</t>
  </si>
  <si>
    <t>-483142440</t>
  </si>
  <si>
    <t>743624110</t>
  </si>
  <si>
    <t>Montáž vedení hromosvodné-úhelník nebo trubka s držáky do zdiva</t>
  </si>
  <si>
    <t>-1348957578</t>
  </si>
  <si>
    <t>354418310</t>
  </si>
  <si>
    <t>úhelník ochranný OU 2.0 na ochranu svodu 2 m</t>
  </si>
  <si>
    <t>-527199567</t>
  </si>
  <si>
    <t>354418360</t>
  </si>
  <si>
    <t>držák ochranného úhelníku do zdiva DOU FeZn</t>
  </si>
  <si>
    <t>-974729886</t>
  </si>
  <si>
    <t>2*10</t>
  </si>
  <si>
    <t>743624300</t>
  </si>
  <si>
    <t>Montáž vedení hromosvodné-tvarování prvku</t>
  </si>
  <si>
    <t>-54465570</t>
  </si>
  <si>
    <t>743629300</t>
  </si>
  <si>
    <t>Montáž vedení hromosvodné-štítek k označení svodu</t>
  </si>
  <si>
    <t>1832996566</t>
  </si>
  <si>
    <t>562890200</t>
  </si>
  <si>
    <t>číslo a písmeno orientační z plastu - označovací štítek</t>
  </si>
  <si>
    <t>1230881836</t>
  </si>
  <si>
    <t>743631400</t>
  </si>
  <si>
    <t>Montáž tyč jímací délky do 2 m</t>
  </si>
  <si>
    <t>2117385512</t>
  </si>
  <si>
    <t>35441061</t>
  </si>
  <si>
    <t>tyč jímací s kovaným hrotem 2000 mm FeZn</t>
  </si>
  <si>
    <t>69935564</t>
  </si>
  <si>
    <t>743642100</t>
  </si>
  <si>
    <t>Montáž tyč zemnicí délky do 2 m</t>
  </si>
  <si>
    <t>-520665055</t>
  </si>
  <si>
    <t>354420900</t>
  </si>
  <si>
    <t>tyč zemnící ZT 2,0  2m, FeZn</t>
  </si>
  <si>
    <t>-941259815</t>
  </si>
  <si>
    <t>HZS2221</t>
  </si>
  <si>
    <t>Hodinové zúčtovací sazby profesí PSV provádění stavebních instalací elektrikář</t>
  </si>
  <si>
    <t>1391278968</t>
  </si>
  <si>
    <t>"DMTŽ stáv. hromosvodu" 10</t>
  </si>
  <si>
    <t>"MTŽ nového hromosvodu" 60</t>
  </si>
  <si>
    <t>04770007.1 - FVE 9,84kWp fotovoltaického zdroje na střechu - položky mimo soustavu URS</t>
  </si>
  <si>
    <t>04-M - Fotovoltaika</t>
  </si>
  <si>
    <t>04-M</t>
  </si>
  <si>
    <t>Fotovoltaika</t>
  </si>
  <si>
    <t>Pol1</t>
  </si>
  <si>
    <t>Měnič 10,5kW DC/AC + AC/DC</t>
  </si>
  <si>
    <t>1988942921</t>
  </si>
  <si>
    <t>Pol10</t>
  </si>
  <si>
    <t>Kabel CYKY 5x6  - přesná specifikace viz PD FVE</t>
  </si>
  <si>
    <t>-756015318</t>
  </si>
  <si>
    <t>Pol11</t>
  </si>
  <si>
    <t>Kabel CYKY 5x4 - přesná specifikace viz PD FVE</t>
  </si>
  <si>
    <t>571614313</t>
  </si>
  <si>
    <t>Pol12</t>
  </si>
  <si>
    <t>Kabel CYKY 5x1,5  - přesná specifikace viz PD FVE</t>
  </si>
  <si>
    <t>-1528538679</t>
  </si>
  <si>
    <t>Pol13</t>
  </si>
  <si>
    <t>Kabel UTP cat 5 PVC  - přesná specifikace viz PD FVE</t>
  </si>
  <si>
    <t>-1742219180</t>
  </si>
  <si>
    <t>Pol14</t>
  </si>
  <si>
    <t>CYA 6zž  - přesná specifikace viz PD FVE</t>
  </si>
  <si>
    <t>-2062849073</t>
  </si>
  <si>
    <t>Pol15</t>
  </si>
  <si>
    <t>CYA 16 zž  - přesná specifikace viz PD FVE</t>
  </si>
  <si>
    <t>1249785561</t>
  </si>
  <si>
    <t>Pol16</t>
  </si>
  <si>
    <t>HOP svorkovnice s krytem</t>
  </si>
  <si>
    <t>1221917923</t>
  </si>
  <si>
    <t>Pol17</t>
  </si>
  <si>
    <t>Rozvaděč FVE AC - přesná specifikace viz PD FVE</t>
  </si>
  <si>
    <t>-2048978137</t>
  </si>
  <si>
    <t>Pol18</t>
  </si>
  <si>
    <t>Rozvaděč FVE DC s přepěťovou ochranou - přesná specifikace viz PD FVE</t>
  </si>
  <si>
    <t>698509690</t>
  </si>
  <si>
    <t>Pol19</t>
  </si>
  <si>
    <t>úprava rozvaděče elektroměrový upravený pro FVE - přesná specifikace viz PD FVE</t>
  </si>
  <si>
    <t>1394352028</t>
  </si>
  <si>
    <t>Pol2</t>
  </si>
  <si>
    <t>Baterie nehořlavé,nevýbušné - přesná specifikace viz PD FVE</t>
  </si>
  <si>
    <t>-327990780</t>
  </si>
  <si>
    <t>Pol20</t>
  </si>
  <si>
    <t>Kotevní, nosný a spojovací materiál</t>
  </si>
  <si>
    <t>576338821</t>
  </si>
  <si>
    <t>Pol21</t>
  </si>
  <si>
    <t>Montáž</t>
  </si>
  <si>
    <t>-1353053176</t>
  </si>
  <si>
    <t>Pol22</t>
  </si>
  <si>
    <t>Doprava</t>
  </si>
  <si>
    <t>1351211352</t>
  </si>
  <si>
    <t>Pol23</t>
  </si>
  <si>
    <t>Plošina, výtah. lešení</t>
  </si>
  <si>
    <t>-2013824165</t>
  </si>
  <si>
    <t>Pol24</t>
  </si>
  <si>
    <t>Hromosvod, pospojování</t>
  </si>
  <si>
    <t>-1010482528</t>
  </si>
  <si>
    <t>Pol25</t>
  </si>
  <si>
    <t>1764261643</t>
  </si>
  <si>
    <t>Pol26</t>
  </si>
  <si>
    <t>Stavební přípomoce</t>
  </si>
  <si>
    <t>1921679147</t>
  </si>
  <si>
    <t>Pol4</t>
  </si>
  <si>
    <t>FV panely 410Wp - přesná specifikace viz PD FVE</t>
  </si>
  <si>
    <t>1874515296</t>
  </si>
  <si>
    <t>Pol5</t>
  </si>
  <si>
    <t>Rozvaděč R-DC vč, výzbroje - přesná specifikace viz PD FVE</t>
  </si>
  <si>
    <t>1258635860</t>
  </si>
  <si>
    <t>Pol8</t>
  </si>
  <si>
    <t>Konstrukční systém pultová střecha - přesná specifikace viz PD FVE</t>
  </si>
  <si>
    <t>176703674</t>
  </si>
  <si>
    <t>Pol9</t>
  </si>
  <si>
    <t>DC kabely,konektory - přesná specifikace viz PD FVE</t>
  </si>
  <si>
    <t>1448552084</t>
  </si>
  <si>
    <t>04770008.1 - VZT - položky mimo soustavu URS</t>
  </si>
  <si>
    <t xml:space="preserve">    24-M - Montáže vzduchotechnických zařízení</t>
  </si>
  <si>
    <t>24-M</t>
  </si>
  <si>
    <t>Montáže vzduchotechnických zařízení</t>
  </si>
  <si>
    <t>240-001</t>
  </si>
  <si>
    <t>D+MTŽ rekup.VZT jednotka, vnitřní prov. 11/0-přívody zleva, max.průtok 850m3/h, účinnost rekup.93%,min.účinnost zima 89%, el.příkon 380W/230V + 600W el.dohřívač, regulace vč.doplňk.zaříz - přesná specifikace viz soupis materiálu VZT</t>
  </si>
  <si>
    <t>-1583685725</t>
  </si>
  <si>
    <t>240-001a</t>
  </si>
  <si>
    <t>D+MTŽ rekup.VZT jednotka, vnitřní prov. 10/0-přívody zprava, max.průtok 850m3/h, účinnost rekup.93%,min.účinnost zima 89%, el.příkon 380W/230V + 600W el.dohřívač, regulace vč.doplňk.zaříz - přesná specifikace viz soupis materiálu VZT</t>
  </si>
  <si>
    <t>-842892396</t>
  </si>
  <si>
    <t>240-002</t>
  </si>
  <si>
    <t>D+MTŽ vertikální speciální žaluzie - přesná specifikace viz soupis materiálu VZT</t>
  </si>
  <si>
    <t>1446590579</t>
  </si>
  <si>
    <t>240-002a</t>
  </si>
  <si>
    <t>D+MTŽ potrubní přípoj D280, pozink.plech, 0,5m - přesná specifikace viz soupis materiálu VZT</t>
  </si>
  <si>
    <t>-1935631380</t>
  </si>
  <si>
    <t>240-003</t>
  </si>
  <si>
    <t>D+MTŽ radiální ventilátor d100, výkon 75-130m3/h, 29W/230V, integrovaný časový spínač a zpětná klapka - přesná specifikace viz soupis materiálu VZT</t>
  </si>
  <si>
    <t>kussoub.</t>
  </si>
  <si>
    <t>-1659529783</t>
  </si>
  <si>
    <t>240-003a</t>
  </si>
  <si>
    <t>D+MTŽ kychyňský odsavač par, š=600mm, výkon 110-178m3/h, tříotáčková regulace, osvětlení, instalace pod kuch.skříňku, zadní a boční odtah d100, horní odtah d120, zpětná klapka, skleněný náběh, kovtuk.filtry - přesná specifikace viz soupis materiálu VZT</t>
  </si>
  <si>
    <t>kus.</t>
  </si>
  <si>
    <t>2059405882</t>
  </si>
  <si>
    <t>240-004</t>
  </si>
  <si>
    <t>D+MTŽ výfuková hlavice, napojení d125 - přesná specifikace viz soupis materiálu VZT</t>
  </si>
  <si>
    <t>-1309673194</t>
  </si>
  <si>
    <t>240-005</t>
  </si>
  <si>
    <t>D+MTŽ výfuková hlavice, napojení d100 - přesná specifikace viz soupis materiálu VZT</t>
  </si>
  <si>
    <t>-1347098573</t>
  </si>
  <si>
    <t>240-086</t>
  </si>
  <si>
    <t>D+MTŽ potrubí Spiro z oboustranně pozin.plechu,potrubí vnitřní spojky, tvarové díly vnější spojky - odbočka dvojitá OBD d100-d100-d100 - přesná specifikace viz soupis materiálu VZT</t>
  </si>
  <si>
    <t>-1180106302</t>
  </si>
  <si>
    <t>240-095</t>
  </si>
  <si>
    <t>D+MTŽ potrubí Spiro z oboustranně pozin.plechu s vrstvou pozinkování 275g/m2. Spojování potrubí vnitřními spojkami, tvarové díly vnější spojky - trouba Spiro d100 - přesná specifikace viz soupis materiálu VZT</t>
  </si>
  <si>
    <t>-186625410</t>
  </si>
  <si>
    <t>2,0</t>
  </si>
  <si>
    <t>240-096</t>
  </si>
  <si>
    <t>D+MTŽ potrubí Spiro z oboustranně pozin.plechu s vrstvou pozinkování 275g/m2. Spojování potrubí vnitřními spojkami, tvarové díly vnější spojky - trouba Spiro d125 - přesná specifikace viz soupis materiálu VZT</t>
  </si>
  <si>
    <t>1764926824</t>
  </si>
  <si>
    <t>5,0</t>
  </si>
  <si>
    <t>240-097</t>
  </si>
  <si>
    <t>D+MTŽ potrubí Spiro z oboustranně pozin.plechu s vrstvou pozinkování 275g/m2. Spojování potrubí vnitřními spojkami, tvarové díly vnější spojky - spojka Spiro d100 - přesná specifikace viz soupis materiálu VZT</t>
  </si>
  <si>
    <t>-876479262</t>
  </si>
  <si>
    <t>240-098</t>
  </si>
  <si>
    <t>D+MTŽ potrubí Spiro z oboustranně pozin.plechu s vrstvou pozinkování 275g/m2. Spojování potrubí vnitřními spojkami, tvarové díly vnější spojky - spojka Spiro d125 - přesná specifikace viz soupis materiálu VZT</t>
  </si>
  <si>
    <t>-418753184</t>
  </si>
  <si>
    <t>240-104</t>
  </si>
  <si>
    <t>D+MTŽ flexibilní Al potrubí, laminátová Al hadice d100 - přesná specifikace viz soupis materiálu VZT</t>
  </si>
  <si>
    <t>-1549094768</t>
  </si>
  <si>
    <t>0,5</t>
  </si>
  <si>
    <t>240-105</t>
  </si>
  <si>
    <t>D+MTŽ flexibilní potrubí zpevněný Al laminát d280, tepelná izolace 25mm, d280mm - přesná specifikace viz soupis materiálu VZT</t>
  </si>
  <si>
    <t>862106224</t>
  </si>
  <si>
    <t>8,0</t>
  </si>
  <si>
    <t>240-112</t>
  </si>
  <si>
    <t>D+MTŽ tepelná izolační rohož tl.50 mm (izolace potrubí na půdě) - přesná specifikace viz soupis materiálu VZT</t>
  </si>
  <si>
    <t>490891821</t>
  </si>
  <si>
    <t>1,0</t>
  </si>
  <si>
    <t>240-121</t>
  </si>
  <si>
    <t>Doprava materiálu</t>
  </si>
  <si>
    <t>1147102134</t>
  </si>
  <si>
    <t>240-122</t>
  </si>
  <si>
    <t>Funkční a provozní zkoušky VZT zařízení, seřízení</t>
  </si>
  <si>
    <t>388974835</t>
  </si>
  <si>
    <t>240-123</t>
  </si>
  <si>
    <t>Zednické přípomoce - sekání drážek, bourání prostupů, zapravení prostupů a drážek</t>
  </si>
  <si>
    <t>1447217912</t>
  </si>
  <si>
    <t>04770009 - Dešťová kanalizace</t>
  </si>
  <si>
    <t xml:space="preserve">    4 - Vodorovné konstrukce</t>
  </si>
  <si>
    <t xml:space="preserve">    5 - Komunikace pozemní</t>
  </si>
  <si>
    <t xml:space="preserve">    8 - Trubní vedení</t>
  </si>
  <si>
    <t xml:space="preserve">    721 - Zdravotechnika - vnitřní kanalizace</t>
  </si>
  <si>
    <t>113106123</t>
  </si>
  <si>
    <t>Rozebrání dlažeb ze zámkových dlaždic komunikací pro pěší ručně</t>
  </si>
  <si>
    <t>-31608491</t>
  </si>
  <si>
    <t>"větev A" 42,0*2,4</t>
  </si>
  <si>
    <t>14,7*0,6</t>
  </si>
  <si>
    <t>"větev B" 43,7*2,4</t>
  </si>
  <si>
    <t>"jímky" (6,4-2,4-3,0)*1,0</t>
  </si>
  <si>
    <t>2,5*1,0</t>
  </si>
  <si>
    <t>113202111</t>
  </si>
  <si>
    <t>Vytrhání obrub krajníků obrubníků stojatých</t>
  </si>
  <si>
    <t>-905180272</t>
  </si>
  <si>
    <t>2,0+2,5+5,4+2,0</t>
  </si>
  <si>
    <t>131251103</t>
  </si>
  <si>
    <t>Hloubení jam nezapažených v hornině třídy těžitelnosti I skupiny 3 objem do 100 m3 strojně</t>
  </si>
  <si>
    <t>-1544663465</t>
  </si>
  <si>
    <t>"jímky"</t>
  </si>
  <si>
    <t>4,2*4,7*2,69</t>
  </si>
  <si>
    <t>6,7*1,0*2,69*0,5*2</t>
  </si>
  <si>
    <t>6,2*1,0*2,69*0,5*2</t>
  </si>
  <si>
    <t>132251102</t>
  </si>
  <si>
    <t>Hloubení rýh nezapažených š do 800 mm v hornině třídy těžitelnosti I skupiny 3 objem do 50 m3 strojně</t>
  </si>
  <si>
    <t>-1128007934</t>
  </si>
  <si>
    <t>"větev A" 40,5*0,6*(0,6+1,2)*0,5</t>
  </si>
  <si>
    <t>1,5*0,6*(0,55+0,6)*0,5</t>
  </si>
  <si>
    <t>1,5*0,6*(0,6+1,17)*0,5</t>
  </si>
  <si>
    <t>"větev B" 42,2*0,6*(0,6+1,2)*0,5</t>
  </si>
  <si>
    <t>1,0*0,6*(0,55+0,6)*0,5</t>
  </si>
  <si>
    <t>1,0*0,6*(0,6+0,75)*0,5</t>
  </si>
  <si>
    <t>132212332</t>
  </si>
  <si>
    <t>Hloubení nezapažených rýh šířky do 2000 mm v nesoudržných horninách třídy těžitelnosti I skupiny 3 ručně</t>
  </si>
  <si>
    <t>-1900283358</t>
  </si>
  <si>
    <t>"větev A" 14,0*1,0*(2,015+2,15)*0,5</t>
  </si>
  <si>
    <t>590492876</t>
  </si>
  <si>
    <t>166151101</t>
  </si>
  <si>
    <t>Přehození neulehlého výkopku z horniny třídy těžitelnosti I skupiny 1 až 3 strojně</t>
  </si>
  <si>
    <t>649940288</t>
  </si>
  <si>
    <t>"výkopek k zásypu+ornice"</t>
  </si>
  <si>
    <t>45,761</t>
  </si>
  <si>
    <t>167151101</t>
  </si>
  <si>
    <t>Nakládání výkopku z hornin třídy těžitelnosti I skupiny 1 až 3 do 100 m3</t>
  </si>
  <si>
    <t>-154988366</t>
  </si>
  <si>
    <t>30,645</t>
  </si>
  <si>
    <t>6,662</t>
  </si>
  <si>
    <t>-236647906</t>
  </si>
  <si>
    <t>-1514220283</t>
  </si>
  <si>
    <t>37,307*1,85</t>
  </si>
  <si>
    <t>174101101</t>
  </si>
  <si>
    <t>Zásyp jam, šachet rýh nebo kolem objektů sypaninou se zhutněním</t>
  </si>
  <si>
    <t>-744741141</t>
  </si>
  <si>
    <t>"větev A" 40,5*0,6*((0,6+1,2)*0,5-0,1-0,46-0,25)</t>
  </si>
  <si>
    <t>1,5*0,6*((0,55+0,6)*0,5-0,1-0,46-0,25)</t>
  </si>
  <si>
    <t>1,5*0,6*((0,6+1,17)*0,5-0,1-0,46-0,25)</t>
  </si>
  <si>
    <t>"větev A" 14,0*1,0*((2,015+2,15)*0,5-0,1-0,46-0,25)</t>
  </si>
  <si>
    <t>"větev B" 42,2*0,6*((0,6+1,2)*0,5-0,1+0,46-0,25)</t>
  </si>
  <si>
    <t>1,0*0,6*((0,55+0,6)*0,5-0,1+0,46-0,25)</t>
  </si>
  <si>
    <t>1,0*0,6*((0,6+0,75)*0,5-0,1-0,46-0,25)</t>
  </si>
  <si>
    <t>175151101</t>
  </si>
  <si>
    <t>Obsypání potrubí strojně sypaninou bez prohození, uloženou do 3 m</t>
  </si>
  <si>
    <t>-2096826521</t>
  </si>
  <si>
    <t>"větev A" 40,5*0,6*0,46</t>
  </si>
  <si>
    <t>1,5*0,6*0,46</t>
  </si>
  <si>
    <t>"větev A" 14,0*1,0*0,46</t>
  </si>
  <si>
    <t>"větev B" 42,2*0,6*0,46</t>
  </si>
  <si>
    <t>1,0*0,6*0,46</t>
  </si>
  <si>
    <t>58337310</t>
  </si>
  <si>
    <t>štěrkopísek frakce 0/4</t>
  </si>
  <si>
    <t>-1380531378</t>
  </si>
  <si>
    <t>30,645*2,0</t>
  </si>
  <si>
    <t>181411131</t>
  </si>
  <si>
    <t>Založení parkového trávníku výsevem pl do 1000 m2 v rovině a ve svahu do 1:5</t>
  </si>
  <si>
    <t>200295016</t>
  </si>
  <si>
    <t>(1,5+3,8+2,0)*1,0</t>
  </si>
  <si>
    <t>4,3*1,0</t>
  </si>
  <si>
    <t>2,8*3,0</t>
  </si>
  <si>
    <t>(4,0+3,8+5,0)*5,0</t>
  </si>
  <si>
    <t>4,3*5,0</t>
  </si>
  <si>
    <t>005724200</t>
  </si>
  <si>
    <t>osivo směs travní parková okrasná</t>
  </si>
  <si>
    <t>-409976476</t>
  </si>
  <si>
    <t>105,5*0,025</t>
  </si>
  <si>
    <t>181351003</t>
  </si>
  <si>
    <t>Rozprostření ornice tl vrstvy do 200 mm pl do 100 m2 v rovině nebo ve svahu do 1:5 strojně</t>
  </si>
  <si>
    <t>1195147504</t>
  </si>
  <si>
    <t>"ornice sejmutá při výkopu jámy pro jímky"</t>
  </si>
  <si>
    <t>105,5</t>
  </si>
  <si>
    <t>181951112</t>
  </si>
  <si>
    <t>Úprava pláně v hornině třídy těžitelnosti I skupiny 1 až 3 se zhutněním strojně</t>
  </si>
  <si>
    <t>848288595</t>
  </si>
  <si>
    <t>4,2*4,7</t>
  </si>
  <si>
    <t>183403113</t>
  </si>
  <si>
    <t>Obdělání půdy frézováním v rovině a svahu do 1:5</t>
  </si>
  <si>
    <t>-1667682379</t>
  </si>
  <si>
    <t>183403153</t>
  </si>
  <si>
    <t>Obdělání půdy hrabáním v rovině a svahu do 1:5</t>
  </si>
  <si>
    <t>1292030072</t>
  </si>
  <si>
    <t>183403161</t>
  </si>
  <si>
    <t>Obdělání půdy válením v rovině a svahu do 1:5</t>
  </si>
  <si>
    <t>-1404158569</t>
  </si>
  <si>
    <t>Vodorovné konstrukce</t>
  </si>
  <si>
    <t>451541111</t>
  </si>
  <si>
    <t>Lože pod potrubí otevřený výkop ze štěrkodrtě frakce 32-63 mm</t>
  </si>
  <si>
    <t>1513482732</t>
  </si>
  <si>
    <t>"pod jímky"</t>
  </si>
  <si>
    <t>4,2*4,7*0,2</t>
  </si>
  <si>
    <t>451572111</t>
  </si>
  <si>
    <t>Lože pod potrubí otevřený výkop z kameniva drobného těženého</t>
  </si>
  <si>
    <t>-603097810</t>
  </si>
  <si>
    <t>"větev A" 40,5*0,6*0,1</t>
  </si>
  <si>
    <t>1,5*0,6*0,1</t>
  </si>
  <si>
    <t>"větev A" 14,0*1,0*0,1</t>
  </si>
  <si>
    <t>"větev B" 42,2*0,6*0,1</t>
  </si>
  <si>
    <t>1,0*0,6*0,1</t>
  </si>
  <si>
    <t>452311131</t>
  </si>
  <si>
    <t>Podkladní desky z betonu prostého tř. C 12/15 otevřený výkop</t>
  </si>
  <si>
    <t>1968282463</t>
  </si>
  <si>
    <t>"pod koleno potrubí odvodu od gajgru - 4ks" 0,4*0,4*0,2*4</t>
  </si>
  <si>
    <t>452321151</t>
  </si>
  <si>
    <t>Podkladní desky ze ŽB tř. C 20/25 otevřený výkop</t>
  </si>
  <si>
    <t>1132964728</t>
  </si>
  <si>
    <t>4,2*4,7*0,1</t>
  </si>
  <si>
    <t>452353111</t>
  </si>
  <si>
    <t>Bednění podkladních bloků pod potrubí, stoky a drobné objekty otevřený výkop zřízení</t>
  </si>
  <si>
    <t>-154914655</t>
  </si>
  <si>
    <t>"pod koleno potrubí odvodu od gajgru - 4ks"</t>
  </si>
  <si>
    <t>0,4*4*0,2*4</t>
  </si>
  <si>
    <t>(4,2*2+4,7*2)*0,2</t>
  </si>
  <si>
    <t>452353112</t>
  </si>
  <si>
    <t>Bednění podkladních bloků pod potrubí, stoky a drobné objekty otevřený výkop odstranění</t>
  </si>
  <si>
    <t>-705256253</t>
  </si>
  <si>
    <t>452368211</t>
  </si>
  <si>
    <t>Výztuž podkladních desek nebo bloků nebo pražců otevřený výkop ze svařovaných sítí Kari</t>
  </si>
  <si>
    <t>772119902</t>
  </si>
  <si>
    <t>"1xKari o8-100/100"</t>
  </si>
  <si>
    <t>4,2*4,7*0,013</t>
  </si>
  <si>
    <t>Komunikace pozemní</t>
  </si>
  <si>
    <t>561121111</t>
  </si>
  <si>
    <t>Zřízení podkladu nebo ochranné vrstvy vozovky z mechanicky zpevněné zeminy MZ tl 150 mm</t>
  </si>
  <si>
    <t>195341159</t>
  </si>
  <si>
    <t>"pod obrubníky"</t>
  </si>
  <si>
    <t>(2,0+2,5+5,4+2,0)*0,3</t>
  </si>
  <si>
    <t>564251111</t>
  </si>
  <si>
    <t>Podklad nebo podsyp ze štěrkopísku ŠP tl 150 mm</t>
  </si>
  <si>
    <t>159158169</t>
  </si>
  <si>
    <t>596212313</t>
  </si>
  <si>
    <t>Kladení zámkové dlažby pozemních komunikací tl 100 mm skupiny A pl přes 300 m2</t>
  </si>
  <si>
    <t>2113883849</t>
  </si>
  <si>
    <t>"použita stávající očištění dlažba"</t>
  </si>
  <si>
    <t>Trubní vedení</t>
  </si>
  <si>
    <t>871313120</t>
  </si>
  <si>
    <t>Montáž kanalizačního potrubí hladkého plnostěnného SN 4 KG DN 160</t>
  </si>
  <si>
    <t>1329465423</t>
  </si>
  <si>
    <t>"větev A" 40,2</t>
  </si>
  <si>
    <t>(1,5+0,5)*2</t>
  </si>
  <si>
    <t>"větev A" 14,0</t>
  </si>
  <si>
    <t>"větev B" 41,9</t>
  </si>
  <si>
    <t>(1,0+0,5)*2</t>
  </si>
  <si>
    <t>28611134</t>
  </si>
  <si>
    <t>trubka kanalizační PVC DN 160x5000mm SN4</t>
  </si>
  <si>
    <t>-1283094400</t>
  </si>
  <si>
    <t>103,1*1,01</t>
  </si>
  <si>
    <t>892351111</t>
  </si>
  <si>
    <t>Tlaková zkouška vodou potrubí DN 150 nebo 200</t>
  </si>
  <si>
    <t>-1893455389</t>
  </si>
  <si>
    <t>892372111</t>
  </si>
  <si>
    <t>Zabezpečení konců potrubí DN do 300 při tlakových zkouškách vodou</t>
  </si>
  <si>
    <t>1549617908</t>
  </si>
  <si>
    <t>894812001</t>
  </si>
  <si>
    <t>Revizní a čistící šachta z PP šachtové dno DN 400/150 přímý tok</t>
  </si>
  <si>
    <t>635166266</t>
  </si>
  <si>
    <t>894812003</t>
  </si>
  <si>
    <t>Revizní a čistící šachta z PP šachtové dno DN 400/150 pravý a levý přítok</t>
  </si>
  <si>
    <t>921947940</t>
  </si>
  <si>
    <t>894812031</t>
  </si>
  <si>
    <t>Revizní a čistící šachta z PP DN 400 šachtová roura korugovaná bez hrdla světlé hloubky 1000 mm</t>
  </si>
  <si>
    <t>-1060425715</t>
  </si>
  <si>
    <t>894812041</t>
  </si>
  <si>
    <t>Příplatek k rourám revizní a čistící šachty z PP DN 400 za uříznutí šachtové roury</t>
  </si>
  <si>
    <t>-1560928307</t>
  </si>
  <si>
    <t>894812062</t>
  </si>
  <si>
    <t>Revizní a čistící šachta z PP DN 400 poklop litinový s betonovým rámem pro třídu zatížení B125</t>
  </si>
  <si>
    <t>879210744</t>
  </si>
  <si>
    <t>899722112</t>
  </si>
  <si>
    <t>Krytí potrubí z plastů výstražnou fólií z PVC 25 cm</t>
  </si>
  <si>
    <t>678362631</t>
  </si>
  <si>
    <t>916231213</t>
  </si>
  <si>
    <t>Osazení chodníkového obrubníku betonového stojatého s boční opěrou do lože z betonu prostého</t>
  </si>
  <si>
    <t>111699361</t>
  </si>
  <si>
    <t>59217018</t>
  </si>
  <si>
    <t>obrubník betonový chodníkový 1000x80x200mm</t>
  </si>
  <si>
    <t>-720032117</t>
  </si>
  <si>
    <t>11,9*1,01</t>
  </si>
  <si>
    <t>916991121</t>
  </si>
  <si>
    <t>Lože pod obrubníky, krajníky nebo obruby z dlažebních kostek z betonu prostého</t>
  </si>
  <si>
    <t>-1263497424</t>
  </si>
  <si>
    <t>11,9*0,4*0,1</t>
  </si>
  <si>
    <t>979051121</t>
  </si>
  <si>
    <t>Očištění zámkových dlaždic se spárováním z kameniva těženého při překopech inženýrských sítí</t>
  </si>
  <si>
    <t>-588306437</t>
  </si>
  <si>
    <t>998276101</t>
  </si>
  <si>
    <t>Přesun hmot pro trubní vedení z trub z plastických hmot otevřený výkop</t>
  </si>
  <si>
    <t>-421002805</t>
  </si>
  <si>
    <t>998276124</t>
  </si>
  <si>
    <t>Příplatek k přesunu hmot pro trubní vedení z trub z plastických hmot za zvětšený přesun do 500 m</t>
  </si>
  <si>
    <t>-72449261</t>
  </si>
  <si>
    <t>721241103</t>
  </si>
  <si>
    <t>Lapač střešních splavenin z litiny DN 150</t>
  </si>
  <si>
    <t>-520066192</t>
  </si>
  <si>
    <t>998721101</t>
  </si>
  <si>
    <t>Přesun hmot tonážní pro vnitřní kanalizace v objektech v do 6 m</t>
  </si>
  <si>
    <t>1929819072</t>
  </si>
  <si>
    <t>04770009.1 - Dešťová kanalizace - položky mimo soustavu URS</t>
  </si>
  <si>
    <t>8-001</t>
  </si>
  <si>
    <t>D+MTŽ betonové retenční nádrže v=11,5m3 vč.nástavce, pochůzího uzamykatelného litinového poklopu s rámem, zhotovení prostupů na dopojení a propojení nádrží, doprava, jeřáb na složení a uložení na místo</t>
  </si>
  <si>
    <t>-434542732</t>
  </si>
  <si>
    <t>8-002</t>
  </si>
  <si>
    <t>D+MTŽ bezpečnostního přepadu v odtokové jímce</t>
  </si>
  <si>
    <t>1846910568</t>
  </si>
  <si>
    <t>8-003</t>
  </si>
  <si>
    <t>Dopojkení stávající dešťové kanalitave na nový řad</t>
  </si>
  <si>
    <t>1048925621</t>
  </si>
  <si>
    <t>8-004</t>
  </si>
  <si>
    <t>Napojení přepadového potrubí DN160 na revizní šachtu splaškové kanalizace vč. zřízení prostupu</t>
  </si>
  <si>
    <t>-922691246</t>
  </si>
  <si>
    <t>80099-9001</t>
  </si>
  <si>
    <t>Odsunutí stávající dešťové kanalizace od fasády o tloušťku zateplení fasády vč.zemních prací, úpravy napojení na ležatou kanalizaci a výměna lapačů střešních splavenin</t>
  </si>
  <si>
    <t>982976019</t>
  </si>
  <si>
    <t>-453274918</t>
  </si>
  <si>
    <t>-1879269922</t>
  </si>
  <si>
    <t>04770010 -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</si>
  <si>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</si>
  <si>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</si>
  <si>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</si>
  <si>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</si>
  <si>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</si>
  <si>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</si>
  <si>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012103000</t>
  </si>
  <si>
    <t>Geodetické práce před výstavbou - vytýčení stavby</t>
  </si>
  <si>
    <t>…</t>
  </si>
  <si>
    <t>1024</t>
  </si>
  <si>
    <t>-1982412634</t>
  </si>
  <si>
    <t>012303001</t>
  </si>
  <si>
    <t>Geodetické práce po výstavbě - geodetické zaměření ke kolaudaci a vložení do kastru posunu invalidní rampy</t>
  </si>
  <si>
    <t>939737715</t>
  </si>
  <si>
    <t>013254000</t>
  </si>
  <si>
    <t>Dokumentace skutečného provedení stavby</t>
  </si>
  <si>
    <t>1951747648</t>
  </si>
  <si>
    <t>VRN3</t>
  </si>
  <si>
    <t>Zařízení staveniště</t>
  </si>
  <si>
    <t>031101000</t>
  </si>
  <si>
    <t>Vytýčení podzemních vedení inženýrských sítí na staveništi</t>
  </si>
  <si>
    <t>1439468444</t>
  </si>
  <si>
    <t>032103000</t>
  </si>
  <si>
    <t>Náklady na zřízení zařízení staveniště</t>
  </si>
  <si>
    <t>-2098395540</t>
  </si>
  <si>
    <t>034103000</t>
  </si>
  <si>
    <t>Energie pro zařízení staveniště</t>
  </si>
  <si>
    <t>1579080017</t>
  </si>
  <si>
    <t>034153000</t>
  </si>
  <si>
    <t>BOZP na staveništi</t>
  </si>
  <si>
    <t>1272948680</t>
  </si>
  <si>
    <t>034203000</t>
  </si>
  <si>
    <t>Oplocení zařízení staveniště po dobu výstavby</t>
  </si>
  <si>
    <t>774762078</t>
  </si>
  <si>
    <t>034403000</t>
  </si>
  <si>
    <t xml:space="preserve">Přechodné dopravní značení </t>
  </si>
  <si>
    <t>1668615720</t>
  </si>
  <si>
    <t>034503000</t>
  </si>
  <si>
    <t>Propagace - informační tabule na staveništi</t>
  </si>
  <si>
    <t>1913803420</t>
  </si>
  <si>
    <t>039103000</t>
  </si>
  <si>
    <t>Rozebrání, bourání a odvoz zařízení staveniště</t>
  </si>
  <si>
    <t>1628428881</t>
  </si>
  <si>
    <t>039203000</t>
  </si>
  <si>
    <t>Úklid po zrušení zařízení staveniště</t>
  </si>
  <si>
    <t>1272666904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</si>
</sst>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04770000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Střešní dostavba a stavební úpravy objektu denního stacionáře Jasněnka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Uničov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6. 2. 2024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spolek Jasněnka, o.z.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 xml:space="preserve"> SPZ DESIGN s.r.o.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 xml:space="preserve"> Ing. Petr Zavadil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ROUND(SUM(AG95:AG114),2)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ROUND(SUM(AS95:AS114),2)</f>
        <v>0</v>
      </c>
      <c r="AT94" s="115">
        <f>ROUND(SUM(AV94:AW94),2)</f>
        <v>0</v>
      </c>
      <c r="AU94" s="116">
        <f>ROUND(SUM(AU95:AU114),5)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ROUND(SUM(AZ95:AZ114),2)</f>
        <v>0</v>
      </c>
      <c r="BA94" s="115">
        <f>ROUND(SUM(BA95:BA114),2)</f>
        <v>0</v>
      </c>
      <c r="BB94" s="115">
        <f>ROUND(SUM(BB95:BB114),2)</f>
        <v>0</v>
      </c>
      <c r="BC94" s="115">
        <f>ROUND(SUM(BC95:BC114),2)</f>
        <v>0</v>
      </c>
      <c r="BD94" s="117">
        <f>ROUND(SUM(BD95:BD114),2)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1" s="7" customFormat="1" ht="37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'04770001 - Střešní dostav...'!J30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'04770001 - Střešní dostav...'!P132</f>
        <v>0</v>
      </c>
      <c r="AV95" s="129">
        <f>'04770001 - Střešní dostav...'!J33</f>
        <v>0</v>
      </c>
      <c r="AW95" s="129">
        <f>'04770001 - Střešní dostav...'!J34</f>
        <v>0</v>
      </c>
      <c r="AX95" s="129">
        <f>'04770001 - Střešní dostav...'!J35</f>
        <v>0</v>
      </c>
      <c r="AY95" s="129">
        <f>'04770001 - Střešní dostav...'!J36</f>
        <v>0</v>
      </c>
      <c r="AZ95" s="129">
        <f>'04770001 - Střešní dostav...'!F33</f>
        <v>0</v>
      </c>
      <c r="BA95" s="129">
        <f>'04770001 - Střešní dostav...'!F34</f>
        <v>0</v>
      </c>
      <c r="BB95" s="129">
        <f>'04770001 - Střešní dostav...'!F35</f>
        <v>0</v>
      </c>
      <c r="BC95" s="129">
        <f>'04770001 - Střešní dostav...'!F36</f>
        <v>0</v>
      </c>
      <c r="BD95" s="131">
        <f>'04770001 - Střešní dostav...'!F37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pans="1:91" s="7" customFormat="1" ht="37.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'04770001.1 - Střešní dost...'!J30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v>0</v>
      </c>
      <c r="AT96" s="129">
        <f>ROUND(SUM(AV96:AW96),2)</f>
        <v>0</v>
      </c>
      <c r="AU96" s="130">
        <f>'04770001.1 - Střešní dost...'!P120</f>
        <v>0</v>
      </c>
      <c r="AV96" s="129">
        <f>'04770001.1 - Střešní dost...'!J33</f>
        <v>0</v>
      </c>
      <c r="AW96" s="129">
        <f>'04770001.1 - Střešní dost...'!J34</f>
        <v>0</v>
      </c>
      <c r="AX96" s="129">
        <f>'04770001.1 - Střešní dost...'!J35</f>
        <v>0</v>
      </c>
      <c r="AY96" s="129">
        <f>'04770001.1 - Střešní dost...'!J36</f>
        <v>0</v>
      </c>
      <c r="AZ96" s="129">
        <f>'04770001.1 - Střešní dost...'!F33</f>
        <v>0</v>
      </c>
      <c r="BA96" s="129">
        <f>'04770001.1 - Střešní dost...'!F34</f>
        <v>0</v>
      </c>
      <c r="BB96" s="129">
        <f>'04770001.1 - Střešní dost...'!F35</f>
        <v>0</v>
      </c>
      <c r="BC96" s="129">
        <f>'04770001.1 - Střešní dost...'!F36</f>
        <v>0</v>
      </c>
      <c r="BD96" s="131">
        <f>'04770001.1 - Střešní dost...'!F37</f>
        <v>0</v>
      </c>
      <c r="BE96" s="7"/>
      <c r="BT96" s="132" t="s">
        <v>86</v>
      </c>
      <c r="BV96" s="132" t="s">
        <v>80</v>
      </c>
      <c r="BW96" s="132" t="s">
        <v>91</v>
      </c>
      <c r="BX96" s="132" t="s">
        <v>5</v>
      </c>
      <c r="CL96" s="132" t="s">
        <v>1</v>
      </c>
      <c r="CM96" s="132" t="s">
        <v>88</v>
      </c>
    </row>
    <row r="97" spans="1:91" s="7" customFormat="1" ht="37.5" customHeight="1">
      <c r="A97" s="120" t="s">
        <v>82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90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'04770001.2 - Střešní dost...'!J30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85</v>
      </c>
      <c r="AR97" s="127"/>
      <c r="AS97" s="128">
        <v>0</v>
      </c>
      <c r="AT97" s="129">
        <f>ROUND(SUM(AV97:AW97),2)</f>
        <v>0</v>
      </c>
      <c r="AU97" s="130">
        <f>'04770001.2 - Střešní dost...'!P122</f>
        <v>0</v>
      </c>
      <c r="AV97" s="129">
        <f>'04770001.2 - Střešní dost...'!J33</f>
        <v>0</v>
      </c>
      <c r="AW97" s="129">
        <f>'04770001.2 - Střešní dost...'!J34</f>
        <v>0</v>
      </c>
      <c r="AX97" s="129">
        <f>'04770001.2 - Střešní dost...'!J35</f>
        <v>0</v>
      </c>
      <c r="AY97" s="129">
        <f>'04770001.2 - Střešní dost...'!J36</f>
        <v>0</v>
      </c>
      <c r="AZ97" s="129">
        <f>'04770001.2 - Střešní dost...'!F33</f>
        <v>0</v>
      </c>
      <c r="BA97" s="129">
        <f>'04770001.2 - Střešní dost...'!F34</f>
        <v>0</v>
      </c>
      <c r="BB97" s="129">
        <f>'04770001.2 - Střešní dost...'!F35</f>
        <v>0</v>
      </c>
      <c r="BC97" s="129">
        <f>'04770001.2 - Střešní dost...'!F36</f>
        <v>0</v>
      </c>
      <c r="BD97" s="131">
        <f>'04770001.2 - Střešní dost...'!F37</f>
        <v>0</v>
      </c>
      <c r="BE97" s="7"/>
      <c r="BT97" s="132" t="s">
        <v>86</v>
      </c>
      <c r="BV97" s="132" t="s">
        <v>80</v>
      </c>
      <c r="BW97" s="132" t="s">
        <v>93</v>
      </c>
      <c r="BX97" s="132" t="s">
        <v>5</v>
      </c>
      <c r="CL97" s="132" t="s">
        <v>1</v>
      </c>
      <c r="CM97" s="132" t="s">
        <v>88</v>
      </c>
    </row>
    <row r="98" spans="1:91" s="7" customFormat="1" ht="37.5" customHeight="1">
      <c r="A98" s="120" t="s">
        <v>82</v>
      </c>
      <c r="B98" s="121"/>
      <c r="C98" s="122"/>
      <c r="D98" s="123" t="s">
        <v>94</v>
      </c>
      <c r="E98" s="123"/>
      <c r="F98" s="123"/>
      <c r="G98" s="123"/>
      <c r="H98" s="123"/>
      <c r="I98" s="124"/>
      <c r="J98" s="123" t="s">
        <v>95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'04770001a - Střešní dosta...'!J30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85</v>
      </c>
      <c r="AR98" s="127"/>
      <c r="AS98" s="128">
        <v>0</v>
      </c>
      <c r="AT98" s="129">
        <f>ROUND(SUM(AV98:AW98),2)</f>
        <v>0</v>
      </c>
      <c r="AU98" s="130">
        <f>'04770001a - Střešní dosta...'!P137</f>
        <v>0</v>
      </c>
      <c r="AV98" s="129">
        <f>'04770001a - Střešní dosta...'!J33</f>
        <v>0</v>
      </c>
      <c r="AW98" s="129">
        <f>'04770001a - Střešní dosta...'!J34</f>
        <v>0</v>
      </c>
      <c r="AX98" s="129">
        <f>'04770001a - Střešní dosta...'!J35</f>
        <v>0</v>
      </c>
      <c r="AY98" s="129">
        <f>'04770001a - Střešní dosta...'!J36</f>
        <v>0</v>
      </c>
      <c r="AZ98" s="129">
        <f>'04770001a - Střešní dosta...'!F33</f>
        <v>0</v>
      </c>
      <c r="BA98" s="129">
        <f>'04770001a - Střešní dosta...'!F34</f>
        <v>0</v>
      </c>
      <c r="BB98" s="129">
        <f>'04770001a - Střešní dosta...'!F35</f>
        <v>0</v>
      </c>
      <c r="BC98" s="129">
        <f>'04770001a - Střešní dosta...'!F36</f>
        <v>0</v>
      </c>
      <c r="BD98" s="131">
        <f>'04770001a - Střešní dosta...'!F37</f>
        <v>0</v>
      </c>
      <c r="BE98" s="7"/>
      <c r="BT98" s="132" t="s">
        <v>86</v>
      </c>
      <c r="BV98" s="132" t="s">
        <v>80</v>
      </c>
      <c r="BW98" s="132" t="s">
        <v>96</v>
      </c>
      <c r="BX98" s="132" t="s">
        <v>5</v>
      </c>
      <c r="CL98" s="132" t="s">
        <v>1</v>
      </c>
      <c r="CM98" s="132" t="s">
        <v>88</v>
      </c>
    </row>
    <row r="99" spans="1:91" s="7" customFormat="1" ht="37.5" customHeight="1">
      <c r="A99" s="120" t="s">
        <v>82</v>
      </c>
      <c r="B99" s="121"/>
      <c r="C99" s="122"/>
      <c r="D99" s="123" t="s">
        <v>97</v>
      </c>
      <c r="E99" s="123"/>
      <c r="F99" s="123"/>
      <c r="G99" s="123"/>
      <c r="H99" s="123"/>
      <c r="I99" s="124"/>
      <c r="J99" s="123" t="s">
        <v>98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'04770001a.1 - Střešní dos...'!J30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85</v>
      </c>
      <c r="AR99" s="127"/>
      <c r="AS99" s="128">
        <v>0</v>
      </c>
      <c r="AT99" s="129">
        <f>ROUND(SUM(AV99:AW99),2)</f>
        <v>0</v>
      </c>
      <c r="AU99" s="130">
        <f>'04770001a.1 - Střešní dos...'!P122</f>
        <v>0</v>
      </c>
      <c r="AV99" s="129">
        <f>'04770001a.1 - Střešní dos...'!J33</f>
        <v>0</v>
      </c>
      <c r="AW99" s="129">
        <f>'04770001a.1 - Střešní dos...'!J34</f>
        <v>0</v>
      </c>
      <c r="AX99" s="129">
        <f>'04770001a.1 - Střešní dos...'!J35</f>
        <v>0</v>
      </c>
      <c r="AY99" s="129">
        <f>'04770001a.1 - Střešní dos...'!J36</f>
        <v>0</v>
      </c>
      <c r="AZ99" s="129">
        <f>'04770001a.1 - Střešní dos...'!F33</f>
        <v>0</v>
      </c>
      <c r="BA99" s="129">
        <f>'04770001a.1 - Střešní dos...'!F34</f>
        <v>0</v>
      </c>
      <c r="BB99" s="129">
        <f>'04770001a.1 - Střešní dos...'!F35</f>
        <v>0</v>
      </c>
      <c r="BC99" s="129">
        <f>'04770001a.1 - Střešní dos...'!F36</f>
        <v>0</v>
      </c>
      <c r="BD99" s="131">
        <f>'04770001a.1 - Střešní dos...'!F37</f>
        <v>0</v>
      </c>
      <c r="BE99" s="7"/>
      <c r="BT99" s="132" t="s">
        <v>86</v>
      </c>
      <c r="BV99" s="132" t="s">
        <v>80</v>
      </c>
      <c r="BW99" s="132" t="s">
        <v>99</v>
      </c>
      <c r="BX99" s="132" t="s">
        <v>5</v>
      </c>
      <c r="CL99" s="132" t="s">
        <v>1</v>
      </c>
      <c r="CM99" s="132" t="s">
        <v>88</v>
      </c>
    </row>
    <row r="100" spans="1:91" s="7" customFormat="1" ht="37.5" customHeight="1">
      <c r="A100" s="120" t="s">
        <v>82</v>
      </c>
      <c r="B100" s="121"/>
      <c r="C100" s="122"/>
      <c r="D100" s="123" t="s">
        <v>100</v>
      </c>
      <c r="E100" s="123"/>
      <c r="F100" s="123"/>
      <c r="G100" s="123"/>
      <c r="H100" s="123"/>
      <c r="I100" s="124"/>
      <c r="J100" s="123" t="s">
        <v>98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'04770001a.2 - Střešní dos...'!J30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85</v>
      </c>
      <c r="AR100" s="127"/>
      <c r="AS100" s="128">
        <v>0</v>
      </c>
      <c r="AT100" s="129">
        <f>ROUND(SUM(AV100:AW100),2)</f>
        <v>0</v>
      </c>
      <c r="AU100" s="130">
        <f>'04770001a.2 - Střešní dos...'!P120</f>
        <v>0</v>
      </c>
      <c r="AV100" s="129">
        <f>'04770001a.2 - Střešní dos...'!J33</f>
        <v>0</v>
      </c>
      <c r="AW100" s="129">
        <f>'04770001a.2 - Střešní dos...'!J34</f>
        <v>0</v>
      </c>
      <c r="AX100" s="129">
        <f>'04770001a.2 - Střešní dos...'!J35</f>
        <v>0</v>
      </c>
      <c r="AY100" s="129">
        <f>'04770001a.2 - Střešní dos...'!J36</f>
        <v>0</v>
      </c>
      <c r="AZ100" s="129">
        <f>'04770001a.2 - Střešní dos...'!F33</f>
        <v>0</v>
      </c>
      <c r="BA100" s="129">
        <f>'04770001a.2 - Střešní dos...'!F34</f>
        <v>0</v>
      </c>
      <c r="BB100" s="129">
        <f>'04770001a.2 - Střešní dos...'!F35</f>
        <v>0</v>
      </c>
      <c r="BC100" s="129">
        <f>'04770001a.2 - Střešní dos...'!F36</f>
        <v>0</v>
      </c>
      <c r="BD100" s="131">
        <f>'04770001a.2 - Střešní dos...'!F37</f>
        <v>0</v>
      </c>
      <c r="BE100" s="7"/>
      <c r="BT100" s="132" t="s">
        <v>86</v>
      </c>
      <c r="BV100" s="132" t="s">
        <v>80</v>
      </c>
      <c r="BW100" s="132" t="s">
        <v>101</v>
      </c>
      <c r="BX100" s="132" t="s">
        <v>5</v>
      </c>
      <c r="CL100" s="132" t="s">
        <v>1</v>
      </c>
      <c r="CM100" s="132" t="s">
        <v>88</v>
      </c>
    </row>
    <row r="101" spans="1:91" s="7" customFormat="1" ht="24.75" customHeight="1">
      <c r="A101" s="120" t="s">
        <v>82</v>
      </c>
      <c r="B101" s="121"/>
      <c r="C101" s="122"/>
      <c r="D101" s="123" t="s">
        <v>102</v>
      </c>
      <c r="E101" s="123"/>
      <c r="F101" s="123"/>
      <c r="G101" s="123"/>
      <c r="H101" s="123"/>
      <c r="I101" s="124"/>
      <c r="J101" s="123" t="s">
        <v>103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'04770002 - ZTI - ostatní'!J30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85</v>
      </c>
      <c r="AR101" s="127"/>
      <c r="AS101" s="128">
        <v>0</v>
      </c>
      <c r="AT101" s="129">
        <f>ROUND(SUM(AV101:AW101),2)</f>
        <v>0</v>
      </c>
      <c r="AU101" s="130">
        <f>'04770002 - ZTI - ostatní'!P126</f>
        <v>0</v>
      </c>
      <c r="AV101" s="129">
        <f>'04770002 - ZTI - ostatní'!J33</f>
        <v>0</v>
      </c>
      <c r="AW101" s="129">
        <f>'04770002 - ZTI - ostatní'!J34</f>
        <v>0</v>
      </c>
      <c r="AX101" s="129">
        <f>'04770002 - ZTI - ostatní'!J35</f>
        <v>0</v>
      </c>
      <c r="AY101" s="129">
        <f>'04770002 - ZTI - ostatní'!J36</f>
        <v>0</v>
      </c>
      <c r="AZ101" s="129">
        <f>'04770002 - ZTI - ostatní'!F33</f>
        <v>0</v>
      </c>
      <c r="BA101" s="129">
        <f>'04770002 - ZTI - ostatní'!F34</f>
        <v>0</v>
      </c>
      <c r="BB101" s="129">
        <f>'04770002 - ZTI - ostatní'!F35</f>
        <v>0</v>
      </c>
      <c r="BC101" s="129">
        <f>'04770002 - ZTI - ostatní'!F36</f>
        <v>0</v>
      </c>
      <c r="BD101" s="131">
        <f>'04770002 - ZTI - ostatní'!F37</f>
        <v>0</v>
      </c>
      <c r="BE101" s="7"/>
      <c r="BT101" s="132" t="s">
        <v>86</v>
      </c>
      <c r="BV101" s="132" t="s">
        <v>80</v>
      </c>
      <c r="BW101" s="132" t="s">
        <v>104</v>
      </c>
      <c r="BX101" s="132" t="s">
        <v>5</v>
      </c>
      <c r="CL101" s="132" t="s">
        <v>1</v>
      </c>
      <c r="CM101" s="132" t="s">
        <v>88</v>
      </c>
    </row>
    <row r="102" spans="1:91" s="7" customFormat="1" ht="24.75" customHeight="1">
      <c r="A102" s="120" t="s">
        <v>82</v>
      </c>
      <c r="B102" s="121"/>
      <c r="C102" s="122"/>
      <c r="D102" s="123" t="s">
        <v>105</v>
      </c>
      <c r="E102" s="123"/>
      <c r="F102" s="123"/>
      <c r="G102" s="123"/>
      <c r="H102" s="123"/>
      <c r="I102" s="124"/>
      <c r="J102" s="123" t="s">
        <v>106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'04770003 - ÚT - energetic...'!J30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85</v>
      </c>
      <c r="AR102" s="127"/>
      <c r="AS102" s="128">
        <v>0</v>
      </c>
      <c r="AT102" s="129">
        <f>ROUND(SUM(AV102:AW102),2)</f>
        <v>0</v>
      </c>
      <c r="AU102" s="130">
        <f>'04770003 - ÚT - energetic...'!P121</f>
        <v>0</v>
      </c>
      <c r="AV102" s="129">
        <f>'04770003 - ÚT - energetic...'!J33</f>
        <v>0</v>
      </c>
      <c r="AW102" s="129">
        <f>'04770003 - ÚT - energetic...'!J34</f>
        <v>0</v>
      </c>
      <c r="AX102" s="129">
        <f>'04770003 - ÚT - energetic...'!J35</f>
        <v>0</v>
      </c>
      <c r="AY102" s="129">
        <f>'04770003 - ÚT - energetic...'!J36</f>
        <v>0</v>
      </c>
      <c r="AZ102" s="129">
        <f>'04770003 - ÚT - energetic...'!F33</f>
        <v>0</v>
      </c>
      <c r="BA102" s="129">
        <f>'04770003 - ÚT - energetic...'!F34</f>
        <v>0</v>
      </c>
      <c r="BB102" s="129">
        <f>'04770003 - ÚT - energetic...'!F35</f>
        <v>0</v>
      </c>
      <c r="BC102" s="129">
        <f>'04770003 - ÚT - energetic...'!F36</f>
        <v>0</v>
      </c>
      <c r="BD102" s="131">
        <f>'04770003 - ÚT - energetic...'!F37</f>
        <v>0</v>
      </c>
      <c r="BE102" s="7"/>
      <c r="BT102" s="132" t="s">
        <v>86</v>
      </c>
      <c r="BV102" s="132" t="s">
        <v>80</v>
      </c>
      <c r="BW102" s="132" t="s">
        <v>107</v>
      </c>
      <c r="BX102" s="132" t="s">
        <v>5</v>
      </c>
      <c r="CL102" s="132" t="s">
        <v>1</v>
      </c>
      <c r="CM102" s="132" t="s">
        <v>88</v>
      </c>
    </row>
    <row r="103" spans="1:91" s="7" customFormat="1" ht="24.75" customHeight="1">
      <c r="A103" s="120" t="s">
        <v>82</v>
      </c>
      <c r="B103" s="121"/>
      <c r="C103" s="122"/>
      <c r="D103" s="123" t="s">
        <v>108</v>
      </c>
      <c r="E103" s="123"/>
      <c r="F103" s="123"/>
      <c r="G103" s="123"/>
      <c r="H103" s="123"/>
      <c r="I103" s="124"/>
      <c r="J103" s="123" t="s">
        <v>109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'04770003a.1 - ÚT - ostatn...'!J30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85</v>
      </c>
      <c r="AR103" s="127"/>
      <c r="AS103" s="128">
        <v>0</v>
      </c>
      <c r="AT103" s="129">
        <f>ROUND(SUM(AV103:AW103),2)</f>
        <v>0</v>
      </c>
      <c r="AU103" s="130">
        <f>'04770003a.1 - ÚT - ostatn...'!P121</f>
        <v>0</v>
      </c>
      <c r="AV103" s="129">
        <f>'04770003a.1 - ÚT - ostatn...'!J33</f>
        <v>0</v>
      </c>
      <c r="AW103" s="129">
        <f>'04770003a.1 - ÚT - ostatn...'!J34</f>
        <v>0</v>
      </c>
      <c r="AX103" s="129">
        <f>'04770003a.1 - ÚT - ostatn...'!J35</f>
        <v>0</v>
      </c>
      <c r="AY103" s="129">
        <f>'04770003a.1 - ÚT - ostatn...'!J36</f>
        <v>0</v>
      </c>
      <c r="AZ103" s="129">
        <f>'04770003a.1 - ÚT - ostatn...'!F33</f>
        <v>0</v>
      </c>
      <c r="BA103" s="129">
        <f>'04770003a.1 - ÚT - ostatn...'!F34</f>
        <v>0</v>
      </c>
      <c r="BB103" s="129">
        <f>'04770003a.1 - ÚT - ostatn...'!F35</f>
        <v>0</v>
      </c>
      <c r="BC103" s="129">
        <f>'04770003a.1 - ÚT - ostatn...'!F36</f>
        <v>0</v>
      </c>
      <c r="BD103" s="131">
        <f>'04770003a.1 - ÚT - ostatn...'!F37</f>
        <v>0</v>
      </c>
      <c r="BE103" s="7"/>
      <c r="BT103" s="132" t="s">
        <v>86</v>
      </c>
      <c r="BV103" s="132" t="s">
        <v>80</v>
      </c>
      <c r="BW103" s="132" t="s">
        <v>110</v>
      </c>
      <c r="BX103" s="132" t="s">
        <v>5</v>
      </c>
      <c r="CL103" s="132" t="s">
        <v>1</v>
      </c>
      <c r="CM103" s="132" t="s">
        <v>88</v>
      </c>
    </row>
    <row r="104" spans="1:91" s="7" customFormat="1" ht="24.75" customHeight="1">
      <c r="A104" s="120" t="s">
        <v>82</v>
      </c>
      <c r="B104" s="121"/>
      <c r="C104" s="122"/>
      <c r="D104" s="123" t="s">
        <v>111</v>
      </c>
      <c r="E104" s="123"/>
      <c r="F104" s="123"/>
      <c r="G104" s="123"/>
      <c r="H104" s="123"/>
      <c r="I104" s="124"/>
      <c r="J104" s="123" t="s">
        <v>109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'04770003a.2 - ÚT - ostatn...'!J30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85</v>
      </c>
      <c r="AR104" s="127"/>
      <c r="AS104" s="128">
        <v>0</v>
      </c>
      <c r="AT104" s="129">
        <f>ROUND(SUM(AV104:AW104),2)</f>
        <v>0</v>
      </c>
      <c r="AU104" s="130">
        <f>'04770003a.2 - ÚT - ostatn...'!P120</f>
        <v>0</v>
      </c>
      <c r="AV104" s="129">
        <f>'04770003a.2 - ÚT - ostatn...'!J33</f>
        <v>0</v>
      </c>
      <c r="AW104" s="129">
        <f>'04770003a.2 - ÚT - ostatn...'!J34</f>
        <v>0</v>
      </c>
      <c r="AX104" s="129">
        <f>'04770003a.2 - ÚT - ostatn...'!J35</f>
        <v>0</v>
      </c>
      <c r="AY104" s="129">
        <f>'04770003a.2 - ÚT - ostatn...'!J36</f>
        <v>0</v>
      </c>
      <c r="AZ104" s="129">
        <f>'04770003a.2 - ÚT - ostatn...'!F33</f>
        <v>0</v>
      </c>
      <c r="BA104" s="129">
        <f>'04770003a.2 - ÚT - ostatn...'!F34</f>
        <v>0</v>
      </c>
      <c r="BB104" s="129">
        <f>'04770003a.2 - ÚT - ostatn...'!F35</f>
        <v>0</v>
      </c>
      <c r="BC104" s="129">
        <f>'04770003a.2 - ÚT - ostatn...'!F36</f>
        <v>0</v>
      </c>
      <c r="BD104" s="131">
        <f>'04770003a.2 - ÚT - ostatn...'!F37</f>
        <v>0</v>
      </c>
      <c r="BE104" s="7"/>
      <c r="BT104" s="132" t="s">
        <v>86</v>
      </c>
      <c r="BV104" s="132" t="s">
        <v>80</v>
      </c>
      <c r="BW104" s="132" t="s">
        <v>112</v>
      </c>
      <c r="BX104" s="132" t="s">
        <v>5</v>
      </c>
      <c r="CL104" s="132" t="s">
        <v>1</v>
      </c>
      <c r="CM104" s="132" t="s">
        <v>88</v>
      </c>
    </row>
    <row r="105" spans="1:91" s="7" customFormat="1" ht="24.75" customHeight="1">
      <c r="A105" s="120" t="s">
        <v>82</v>
      </c>
      <c r="B105" s="121"/>
      <c r="C105" s="122"/>
      <c r="D105" s="123" t="s">
        <v>113</v>
      </c>
      <c r="E105" s="123"/>
      <c r="F105" s="123"/>
      <c r="G105" s="123"/>
      <c r="H105" s="123"/>
      <c r="I105" s="124"/>
      <c r="J105" s="123" t="s">
        <v>114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'04770004.1 - Elektroinsta...'!J30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85</v>
      </c>
      <c r="AR105" s="127"/>
      <c r="AS105" s="128">
        <v>0</v>
      </c>
      <c r="AT105" s="129">
        <f>ROUND(SUM(AV105:AW105),2)</f>
        <v>0</v>
      </c>
      <c r="AU105" s="130">
        <f>'04770004.1 - Elektroinsta...'!P118</f>
        <v>0</v>
      </c>
      <c r="AV105" s="129">
        <f>'04770004.1 - Elektroinsta...'!J33</f>
        <v>0</v>
      </c>
      <c r="AW105" s="129">
        <f>'04770004.1 - Elektroinsta...'!J34</f>
        <v>0</v>
      </c>
      <c r="AX105" s="129">
        <f>'04770004.1 - Elektroinsta...'!J35</f>
        <v>0</v>
      </c>
      <c r="AY105" s="129">
        <f>'04770004.1 - Elektroinsta...'!J36</f>
        <v>0</v>
      </c>
      <c r="AZ105" s="129">
        <f>'04770004.1 - Elektroinsta...'!F33</f>
        <v>0</v>
      </c>
      <c r="BA105" s="129">
        <f>'04770004.1 - Elektroinsta...'!F34</f>
        <v>0</v>
      </c>
      <c r="BB105" s="129">
        <f>'04770004.1 - Elektroinsta...'!F35</f>
        <v>0</v>
      </c>
      <c r="BC105" s="129">
        <f>'04770004.1 - Elektroinsta...'!F36</f>
        <v>0</v>
      </c>
      <c r="BD105" s="131">
        <f>'04770004.1 - Elektroinsta...'!F37</f>
        <v>0</v>
      </c>
      <c r="BE105" s="7"/>
      <c r="BT105" s="132" t="s">
        <v>86</v>
      </c>
      <c r="BV105" s="132" t="s">
        <v>80</v>
      </c>
      <c r="BW105" s="132" t="s">
        <v>115</v>
      </c>
      <c r="BX105" s="132" t="s">
        <v>5</v>
      </c>
      <c r="CL105" s="132" t="s">
        <v>1</v>
      </c>
      <c r="CM105" s="132" t="s">
        <v>88</v>
      </c>
    </row>
    <row r="106" spans="1:91" s="7" customFormat="1" ht="24.75" customHeight="1">
      <c r="A106" s="120" t="s">
        <v>82</v>
      </c>
      <c r="B106" s="121"/>
      <c r="C106" s="122"/>
      <c r="D106" s="123" t="s">
        <v>116</v>
      </c>
      <c r="E106" s="123"/>
      <c r="F106" s="123"/>
      <c r="G106" s="123"/>
      <c r="H106" s="123"/>
      <c r="I106" s="124"/>
      <c r="J106" s="123" t="s">
        <v>117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'04770004a.1 - Elektroinst...'!J30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85</v>
      </c>
      <c r="AR106" s="127"/>
      <c r="AS106" s="128">
        <v>0</v>
      </c>
      <c r="AT106" s="129">
        <f>ROUND(SUM(AV106:AW106),2)</f>
        <v>0</v>
      </c>
      <c r="AU106" s="130">
        <f>'04770004a.1 - Elektroinst...'!P118</f>
        <v>0</v>
      </c>
      <c r="AV106" s="129">
        <f>'04770004a.1 - Elektroinst...'!J33</f>
        <v>0</v>
      </c>
      <c r="AW106" s="129">
        <f>'04770004a.1 - Elektroinst...'!J34</f>
        <v>0</v>
      </c>
      <c r="AX106" s="129">
        <f>'04770004a.1 - Elektroinst...'!J35</f>
        <v>0</v>
      </c>
      <c r="AY106" s="129">
        <f>'04770004a.1 - Elektroinst...'!J36</f>
        <v>0</v>
      </c>
      <c r="AZ106" s="129">
        <f>'04770004a.1 - Elektroinst...'!F33</f>
        <v>0</v>
      </c>
      <c r="BA106" s="129">
        <f>'04770004a.1 - Elektroinst...'!F34</f>
        <v>0</v>
      </c>
      <c r="BB106" s="129">
        <f>'04770004a.1 - Elektroinst...'!F35</f>
        <v>0</v>
      </c>
      <c r="BC106" s="129">
        <f>'04770004a.1 - Elektroinst...'!F36</f>
        <v>0</v>
      </c>
      <c r="BD106" s="131">
        <f>'04770004a.1 - Elektroinst...'!F37</f>
        <v>0</v>
      </c>
      <c r="BE106" s="7"/>
      <c r="BT106" s="132" t="s">
        <v>86</v>
      </c>
      <c r="BV106" s="132" t="s">
        <v>80</v>
      </c>
      <c r="BW106" s="132" t="s">
        <v>118</v>
      </c>
      <c r="BX106" s="132" t="s">
        <v>5</v>
      </c>
      <c r="CL106" s="132" t="s">
        <v>1</v>
      </c>
      <c r="CM106" s="132" t="s">
        <v>88</v>
      </c>
    </row>
    <row r="107" spans="1:91" s="7" customFormat="1" ht="24.75" customHeight="1">
      <c r="A107" s="120" t="s">
        <v>82</v>
      </c>
      <c r="B107" s="121"/>
      <c r="C107" s="122"/>
      <c r="D107" s="123" t="s">
        <v>119</v>
      </c>
      <c r="E107" s="123"/>
      <c r="F107" s="123"/>
      <c r="G107" s="123"/>
      <c r="H107" s="123"/>
      <c r="I107" s="124"/>
      <c r="J107" s="123" t="s">
        <v>120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'04770005.1 - Elektroinsta...'!J30</f>
        <v>0</v>
      </c>
      <c r="AH107" s="124"/>
      <c r="AI107" s="124"/>
      <c r="AJ107" s="124"/>
      <c r="AK107" s="124"/>
      <c r="AL107" s="124"/>
      <c r="AM107" s="124"/>
      <c r="AN107" s="125">
        <f>SUM(AG107,AT107)</f>
        <v>0</v>
      </c>
      <c r="AO107" s="124"/>
      <c r="AP107" s="124"/>
      <c r="AQ107" s="126" t="s">
        <v>85</v>
      </c>
      <c r="AR107" s="127"/>
      <c r="AS107" s="128">
        <v>0</v>
      </c>
      <c r="AT107" s="129">
        <f>ROUND(SUM(AV107:AW107),2)</f>
        <v>0</v>
      </c>
      <c r="AU107" s="130">
        <f>'04770005.1 - Elektroinsta...'!P118</f>
        <v>0</v>
      </c>
      <c r="AV107" s="129">
        <f>'04770005.1 - Elektroinsta...'!J33</f>
        <v>0</v>
      </c>
      <c r="AW107" s="129">
        <f>'04770005.1 - Elektroinsta...'!J34</f>
        <v>0</v>
      </c>
      <c r="AX107" s="129">
        <f>'04770005.1 - Elektroinsta...'!J35</f>
        <v>0</v>
      </c>
      <c r="AY107" s="129">
        <f>'04770005.1 - Elektroinsta...'!J36</f>
        <v>0</v>
      </c>
      <c r="AZ107" s="129">
        <f>'04770005.1 - Elektroinsta...'!F33</f>
        <v>0</v>
      </c>
      <c r="BA107" s="129">
        <f>'04770005.1 - Elektroinsta...'!F34</f>
        <v>0</v>
      </c>
      <c r="BB107" s="129">
        <f>'04770005.1 - Elektroinsta...'!F35</f>
        <v>0</v>
      </c>
      <c r="BC107" s="129">
        <f>'04770005.1 - Elektroinsta...'!F36</f>
        <v>0</v>
      </c>
      <c r="BD107" s="131">
        <f>'04770005.1 - Elektroinsta...'!F37</f>
        <v>0</v>
      </c>
      <c r="BE107" s="7"/>
      <c r="BT107" s="132" t="s">
        <v>86</v>
      </c>
      <c r="BV107" s="132" t="s">
        <v>80</v>
      </c>
      <c r="BW107" s="132" t="s">
        <v>121</v>
      </c>
      <c r="BX107" s="132" t="s">
        <v>5</v>
      </c>
      <c r="CL107" s="132" t="s">
        <v>1</v>
      </c>
      <c r="CM107" s="132" t="s">
        <v>88</v>
      </c>
    </row>
    <row r="108" spans="1:91" s="7" customFormat="1" ht="24.75" customHeight="1">
      <c r="A108" s="120" t="s">
        <v>82</v>
      </c>
      <c r="B108" s="121"/>
      <c r="C108" s="122"/>
      <c r="D108" s="123" t="s">
        <v>122</v>
      </c>
      <c r="E108" s="123"/>
      <c r="F108" s="123"/>
      <c r="G108" s="123"/>
      <c r="H108" s="123"/>
      <c r="I108" s="124"/>
      <c r="J108" s="123" t="s">
        <v>123</v>
      </c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5">
        <f>'04770005a.1 - Elektroinst...'!J30</f>
        <v>0</v>
      </c>
      <c r="AH108" s="124"/>
      <c r="AI108" s="124"/>
      <c r="AJ108" s="124"/>
      <c r="AK108" s="124"/>
      <c r="AL108" s="124"/>
      <c r="AM108" s="124"/>
      <c r="AN108" s="125">
        <f>SUM(AG108,AT108)</f>
        <v>0</v>
      </c>
      <c r="AO108" s="124"/>
      <c r="AP108" s="124"/>
      <c r="AQ108" s="126" t="s">
        <v>85</v>
      </c>
      <c r="AR108" s="127"/>
      <c r="AS108" s="128">
        <v>0</v>
      </c>
      <c r="AT108" s="129">
        <f>ROUND(SUM(AV108:AW108),2)</f>
        <v>0</v>
      </c>
      <c r="AU108" s="130">
        <f>'04770005a.1 - Elektroinst...'!P118</f>
        <v>0</v>
      </c>
      <c r="AV108" s="129">
        <f>'04770005a.1 - Elektroinst...'!J33</f>
        <v>0</v>
      </c>
      <c r="AW108" s="129">
        <f>'04770005a.1 - Elektroinst...'!J34</f>
        <v>0</v>
      </c>
      <c r="AX108" s="129">
        <f>'04770005a.1 - Elektroinst...'!J35</f>
        <v>0</v>
      </c>
      <c r="AY108" s="129">
        <f>'04770005a.1 - Elektroinst...'!J36</f>
        <v>0</v>
      </c>
      <c r="AZ108" s="129">
        <f>'04770005a.1 - Elektroinst...'!F33</f>
        <v>0</v>
      </c>
      <c r="BA108" s="129">
        <f>'04770005a.1 - Elektroinst...'!F34</f>
        <v>0</v>
      </c>
      <c r="BB108" s="129">
        <f>'04770005a.1 - Elektroinst...'!F35</f>
        <v>0</v>
      </c>
      <c r="BC108" s="129">
        <f>'04770005a.1 - Elektroinst...'!F36</f>
        <v>0</v>
      </c>
      <c r="BD108" s="131">
        <f>'04770005a.1 - Elektroinst...'!F37</f>
        <v>0</v>
      </c>
      <c r="BE108" s="7"/>
      <c r="BT108" s="132" t="s">
        <v>86</v>
      </c>
      <c r="BV108" s="132" t="s">
        <v>80</v>
      </c>
      <c r="BW108" s="132" t="s">
        <v>124</v>
      </c>
      <c r="BX108" s="132" t="s">
        <v>5</v>
      </c>
      <c r="CL108" s="132" t="s">
        <v>1</v>
      </c>
      <c r="CM108" s="132" t="s">
        <v>88</v>
      </c>
    </row>
    <row r="109" spans="1:91" s="7" customFormat="1" ht="24.75" customHeight="1">
      <c r="A109" s="120" t="s">
        <v>82</v>
      </c>
      <c r="B109" s="121"/>
      <c r="C109" s="122"/>
      <c r="D109" s="123" t="s">
        <v>125</v>
      </c>
      <c r="E109" s="123"/>
      <c r="F109" s="123"/>
      <c r="G109" s="123"/>
      <c r="H109" s="123"/>
      <c r="I109" s="124"/>
      <c r="J109" s="123" t="s">
        <v>126</v>
      </c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5">
        <f>'04770006.1 - Hromosvod - ...'!J30</f>
        <v>0</v>
      </c>
      <c r="AH109" s="124"/>
      <c r="AI109" s="124"/>
      <c r="AJ109" s="124"/>
      <c r="AK109" s="124"/>
      <c r="AL109" s="124"/>
      <c r="AM109" s="124"/>
      <c r="AN109" s="125">
        <f>SUM(AG109,AT109)</f>
        <v>0</v>
      </c>
      <c r="AO109" s="124"/>
      <c r="AP109" s="124"/>
      <c r="AQ109" s="126" t="s">
        <v>85</v>
      </c>
      <c r="AR109" s="127"/>
      <c r="AS109" s="128">
        <v>0</v>
      </c>
      <c r="AT109" s="129">
        <f>ROUND(SUM(AV109:AW109),2)</f>
        <v>0</v>
      </c>
      <c r="AU109" s="130">
        <f>'04770006.1 - Hromosvod - ...'!P118</f>
        <v>0</v>
      </c>
      <c r="AV109" s="129">
        <f>'04770006.1 - Hromosvod - ...'!J33</f>
        <v>0</v>
      </c>
      <c r="AW109" s="129">
        <f>'04770006.1 - Hromosvod - ...'!J34</f>
        <v>0</v>
      </c>
      <c r="AX109" s="129">
        <f>'04770006.1 - Hromosvod - ...'!J35</f>
        <v>0</v>
      </c>
      <c r="AY109" s="129">
        <f>'04770006.1 - Hromosvod - ...'!J36</f>
        <v>0</v>
      </c>
      <c r="AZ109" s="129">
        <f>'04770006.1 - Hromosvod - ...'!F33</f>
        <v>0</v>
      </c>
      <c r="BA109" s="129">
        <f>'04770006.1 - Hromosvod - ...'!F34</f>
        <v>0</v>
      </c>
      <c r="BB109" s="129">
        <f>'04770006.1 - Hromosvod - ...'!F35</f>
        <v>0</v>
      </c>
      <c r="BC109" s="129">
        <f>'04770006.1 - Hromosvod - ...'!F36</f>
        <v>0</v>
      </c>
      <c r="BD109" s="131">
        <f>'04770006.1 - Hromosvod - ...'!F37</f>
        <v>0</v>
      </c>
      <c r="BE109" s="7"/>
      <c r="BT109" s="132" t="s">
        <v>86</v>
      </c>
      <c r="BV109" s="132" t="s">
        <v>80</v>
      </c>
      <c r="BW109" s="132" t="s">
        <v>127</v>
      </c>
      <c r="BX109" s="132" t="s">
        <v>5</v>
      </c>
      <c r="CL109" s="132" t="s">
        <v>1</v>
      </c>
      <c r="CM109" s="132" t="s">
        <v>88</v>
      </c>
    </row>
    <row r="110" spans="1:91" s="7" customFormat="1" ht="24.75" customHeight="1">
      <c r="A110" s="120" t="s">
        <v>82</v>
      </c>
      <c r="B110" s="121"/>
      <c r="C110" s="122"/>
      <c r="D110" s="123" t="s">
        <v>128</v>
      </c>
      <c r="E110" s="123"/>
      <c r="F110" s="123"/>
      <c r="G110" s="123"/>
      <c r="H110" s="123"/>
      <c r="I110" s="124"/>
      <c r="J110" s="123" t="s">
        <v>129</v>
      </c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5">
        <f>'04770007.1 - FVE 9,84kWp ...'!J30</f>
        <v>0</v>
      </c>
      <c r="AH110" s="124"/>
      <c r="AI110" s="124"/>
      <c r="AJ110" s="124"/>
      <c r="AK110" s="124"/>
      <c r="AL110" s="124"/>
      <c r="AM110" s="124"/>
      <c r="AN110" s="125">
        <f>SUM(AG110,AT110)</f>
        <v>0</v>
      </c>
      <c r="AO110" s="124"/>
      <c r="AP110" s="124"/>
      <c r="AQ110" s="126" t="s">
        <v>85</v>
      </c>
      <c r="AR110" s="127"/>
      <c r="AS110" s="128">
        <v>0</v>
      </c>
      <c r="AT110" s="129">
        <f>ROUND(SUM(AV110:AW110),2)</f>
        <v>0</v>
      </c>
      <c r="AU110" s="130">
        <f>'04770007.1 - FVE 9,84kWp ...'!P117</f>
        <v>0</v>
      </c>
      <c r="AV110" s="129">
        <f>'04770007.1 - FVE 9,84kWp ...'!J33</f>
        <v>0</v>
      </c>
      <c r="AW110" s="129">
        <f>'04770007.1 - FVE 9,84kWp ...'!J34</f>
        <v>0</v>
      </c>
      <c r="AX110" s="129">
        <f>'04770007.1 - FVE 9,84kWp ...'!J35</f>
        <v>0</v>
      </c>
      <c r="AY110" s="129">
        <f>'04770007.1 - FVE 9,84kWp ...'!J36</f>
        <v>0</v>
      </c>
      <c r="AZ110" s="129">
        <f>'04770007.1 - FVE 9,84kWp ...'!F33</f>
        <v>0</v>
      </c>
      <c r="BA110" s="129">
        <f>'04770007.1 - FVE 9,84kWp ...'!F34</f>
        <v>0</v>
      </c>
      <c r="BB110" s="129">
        <f>'04770007.1 - FVE 9,84kWp ...'!F35</f>
        <v>0</v>
      </c>
      <c r="BC110" s="129">
        <f>'04770007.1 - FVE 9,84kWp ...'!F36</f>
        <v>0</v>
      </c>
      <c r="BD110" s="131">
        <f>'04770007.1 - FVE 9,84kWp ...'!F37</f>
        <v>0</v>
      </c>
      <c r="BE110" s="7"/>
      <c r="BT110" s="132" t="s">
        <v>86</v>
      </c>
      <c r="BV110" s="132" t="s">
        <v>80</v>
      </c>
      <c r="BW110" s="132" t="s">
        <v>130</v>
      </c>
      <c r="BX110" s="132" t="s">
        <v>5</v>
      </c>
      <c r="CL110" s="132" t="s">
        <v>1</v>
      </c>
      <c r="CM110" s="132" t="s">
        <v>88</v>
      </c>
    </row>
    <row r="111" spans="1:91" s="7" customFormat="1" ht="24.75" customHeight="1">
      <c r="A111" s="120" t="s">
        <v>82</v>
      </c>
      <c r="B111" s="121"/>
      <c r="C111" s="122"/>
      <c r="D111" s="123" t="s">
        <v>131</v>
      </c>
      <c r="E111" s="123"/>
      <c r="F111" s="123"/>
      <c r="G111" s="123"/>
      <c r="H111" s="123"/>
      <c r="I111" s="124"/>
      <c r="J111" s="123" t="s">
        <v>132</v>
      </c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5">
        <f>'04770008.1 - VZT - položk...'!J30</f>
        <v>0</v>
      </c>
      <c r="AH111" s="124"/>
      <c r="AI111" s="124"/>
      <c r="AJ111" s="124"/>
      <c r="AK111" s="124"/>
      <c r="AL111" s="124"/>
      <c r="AM111" s="124"/>
      <c r="AN111" s="125">
        <f>SUM(AG111,AT111)</f>
        <v>0</v>
      </c>
      <c r="AO111" s="124"/>
      <c r="AP111" s="124"/>
      <c r="AQ111" s="126" t="s">
        <v>85</v>
      </c>
      <c r="AR111" s="127"/>
      <c r="AS111" s="128">
        <v>0</v>
      </c>
      <c r="AT111" s="129">
        <f>ROUND(SUM(AV111:AW111),2)</f>
        <v>0</v>
      </c>
      <c r="AU111" s="130">
        <f>'04770008.1 - VZT - položk...'!P118</f>
        <v>0</v>
      </c>
      <c r="AV111" s="129">
        <f>'04770008.1 - VZT - položk...'!J33</f>
        <v>0</v>
      </c>
      <c r="AW111" s="129">
        <f>'04770008.1 - VZT - položk...'!J34</f>
        <v>0</v>
      </c>
      <c r="AX111" s="129">
        <f>'04770008.1 - VZT - položk...'!J35</f>
        <v>0</v>
      </c>
      <c r="AY111" s="129">
        <f>'04770008.1 - VZT - položk...'!J36</f>
        <v>0</v>
      </c>
      <c r="AZ111" s="129">
        <f>'04770008.1 - VZT - položk...'!F33</f>
        <v>0</v>
      </c>
      <c r="BA111" s="129">
        <f>'04770008.1 - VZT - položk...'!F34</f>
        <v>0</v>
      </c>
      <c r="BB111" s="129">
        <f>'04770008.1 - VZT - položk...'!F35</f>
        <v>0</v>
      </c>
      <c r="BC111" s="129">
        <f>'04770008.1 - VZT - položk...'!F36</f>
        <v>0</v>
      </c>
      <c r="BD111" s="131">
        <f>'04770008.1 - VZT - položk...'!F37</f>
        <v>0</v>
      </c>
      <c r="BE111" s="7"/>
      <c r="BT111" s="132" t="s">
        <v>86</v>
      </c>
      <c r="BV111" s="132" t="s">
        <v>80</v>
      </c>
      <c r="BW111" s="132" t="s">
        <v>133</v>
      </c>
      <c r="BX111" s="132" t="s">
        <v>5</v>
      </c>
      <c r="CL111" s="132" t="s">
        <v>1</v>
      </c>
      <c r="CM111" s="132" t="s">
        <v>88</v>
      </c>
    </row>
    <row r="112" spans="1:91" s="7" customFormat="1" ht="24.75" customHeight="1">
      <c r="A112" s="120" t="s">
        <v>82</v>
      </c>
      <c r="B112" s="121"/>
      <c r="C112" s="122"/>
      <c r="D112" s="123" t="s">
        <v>134</v>
      </c>
      <c r="E112" s="123"/>
      <c r="F112" s="123"/>
      <c r="G112" s="123"/>
      <c r="H112" s="123"/>
      <c r="I112" s="124"/>
      <c r="J112" s="123" t="s">
        <v>135</v>
      </c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5">
        <f>'04770009 - Dešťová kanali...'!J30</f>
        <v>0</v>
      </c>
      <c r="AH112" s="124"/>
      <c r="AI112" s="124"/>
      <c r="AJ112" s="124"/>
      <c r="AK112" s="124"/>
      <c r="AL112" s="124"/>
      <c r="AM112" s="124"/>
      <c r="AN112" s="125">
        <f>SUM(AG112,AT112)</f>
        <v>0</v>
      </c>
      <c r="AO112" s="124"/>
      <c r="AP112" s="124"/>
      <c r="AQ112" s="126" t="s">
        <v>85</v>
      </c>
      <c r="AR112" s="127"/>
      <c r="AS112" s="128">
        <v>0</v>
      </c>
      <c r="AT112" s="129">
        <f>ROUND(SUM(AV112:AW112),2)</f>
        <v>0</v>
      </c>
      <c r="AU112" s="130">
        <f>'04770009 - Dešťová kanali...'!P125</f>
        <v>0</v>
      </c>
      <c r="AV112" s="129">
        <f>'04770009 - Dešťová kanali...'!J33</f>
        <v>0</v>
      </c>
      <c r="AW112" s="129">
        <f>'04770009 - Dešťová kanali...'!J34</f>
        <v>0</v>
      </c>
      <c r="AX112" s="129">
        <f>'04770009 - Dešťová kanali...'!J35</f>
        <v>0</v>
      </c>
      <c r="AY112" s="129">
        <f>'04770009 - Dešťová kanali...'!J36</f>
        <v>0</v>
      </c>
      <c r="AZ112" s="129">
        <f>'04770009 - Dešťová kanali...'!F33</f>
        <v>0</v>
      </c>
      <c r="BA112" s="129">
        <f>'04770009 - Dešťová kanali...'!F34</f>
        <v>0</v>
      </c>
      <c r="BB112" s="129">
        <f>'04770009 - Dešťová kanali...'!F35</f>
        <v>0</v>
      </c>
      <c r="BC112" s="129">
        <f>'04770009 - Dešťová kanali...'!F36</f>
        <v>0</v>
      </c>
      <c r="BD112" s="131">
        <f>'04770009 - Dešťová kanali...'!F37</f>
        <v>0</v>
      </c>
      <c r="BE112" s="7"/>
      <c r="BT112" s="132" t="s">
        <v>86</v>
      </c>
      <c r="BV112" s="132" t="s">
        <v>80</v>
      </c>
      <c r="BW112" s="132" t="s">
        <v>136</v>
      </c>
      <c r="BX112" s="132" t="s">
        <v>5</v>
      </c>
      <c r="CL112" s="132" t="s">
        <v>1</v>
      </c>
      <c r="CM112" s="132" t="s">
        <v>88</v>
      </c>
    </row>
    <row r="113" spans="1:91" s="7" customFormat="1" ht="24.75" customHeight="1">
      <c r="A113" s="120" t="s">
        <v>82</v>
      </c>
      <c r="B113" s="121"/>
      <c r="C113" s="122"/>
      <c r="D113" s="123" t="s">
        <v>137</v>
      </c>
      <c r="E113" s="123"/>
      <c r="F113" s="123"/>
      <c r="G113" s="123"/>
      <c r="H113" s="123"/>
      <c r="I113" s="124"/>
      <c r="J113" s="123" t="s">
        <v>138</v>
      </c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5">
        <f>'04770009.1 - Dešťová kana...'!J30</f>
        <v>0</v>
      </c>
      <c r="AH113" s="124"/>
      <c r="AI113" s="124"/>
      <c r="AJ113" s="124"/>
      <c r="AK113" s="124"/>
      <c r="AL113" s="124"/>
      <c r="AM113" s="124"/>
      <c r="AN113" s="125">
        <f>SUM(AG113,AT113)</f>
        <v>0</v>
      </c>
      <c r="AO113" s="124"/>
      <c r="AP113" s="124"/>
      <c r="AQ113" s="126" t="s">
        <v>85</v>
      </c>
      <c r="AR113" s="127"/>
      <c r="AS113" s="128">
        <v>0</v>
      </c>
      <c r="AT113" s="129">
        <f>ROUND(SUM(AV113:AW113),2)</f>
        <v>0</v>
      </c>
      <c r="AU113" s="130">
        <f>'04770009.1 - Dešťová kana...'!P120</f>
        <v>0</v>
      </c>
      <c r="AV113" s="129">
        <f>'04770009.1 - Dešťová kana...'!J33</f>
        <v>0</v>
      </c>
      <c r="AW113" s="129">
        <f>'04770009.1 - Dešťová kana...'!J34</f>
        <v>0</v>
      </c>
      <c r="AX113" s="129">
        <f>'04770009.1 - Dešťová kana...'!J35</f>
        <v>0</v>
      </c>
      <c r="AY113" s="129">
        <f>'04770009.1 - Dešťová kana...'!J36</f>
        <v>0</v>
      </c>
      <c r="AZ113" s="129">
        <f>'04770009.1 - Dešťová kana...'!F33</f>
        <v>0</v>
      </c>
      <c r="BA113" s="129">
        <f>'04770009.1 - Dešťová kana...'!F34</f>
        <v>0</v>
      </c>
      <c r="BB113" s="129">
        <f>'04770009.1 - Dešťová kana...'!F35</f>
        <v>0</v>
      </c>
      <c r="BC113" s="129">
        <f>'04770009.1 - Dešťová kana...'!F36</f>
        <v>0</v>
      </c>
      <c r="BD113" s="131">
        <f>'04770009.1 - Dešťová kana...'!F37</f>
        <v>0</v>
      </c>
      <c r="BE113" s="7"/>
      <c r="BT113" s="132" t="s">
        <v>86</v>
      </c>
      <c r="BV113" s="132" t="s">
        <v>80</v>
      </c>
      <c r="BW113" s="132" t="s">
        <v>139</v>
      </c>
      <c r="BX113" s="132" t="s">
        <v>5</v>
      </c>
      <c r="CL113" s="132" t="s">
        <v>1</v>
      </c>
      <c r="CM113" s="132" t="s">
        <v>88</v>
      </c>
    </row>
    <row r="114" spans="1:91" s="7" customFormat="1" ht="24.75" customHeight="1">
      <c r="A114" s="120" t="s">
        <v>82</v>
      </c>
      <c r="B114" s="121"/>
      <c r="C114" s="122"/>
      <c r="D114" s="123" t="s">
        <v>140</v>
      </c>
      <c r="E114" s="123"/>
      <c r="F114" s="123"/>
      <c r="G114" s="123"/>
      <c r="H114" s="123"/>
      <c r="I114" s="124"/>
      <c r="J114" s="123" t="s">
        <v>141</v>
      </c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5">
        <f>'04770010 - VRN'!J30</f>
        <v>0</v>
      </c>
      <c r="AH114" s="124"/>
      <c r="AI114" s="124"/>
      <c r="AJ114" s="124"/>
      <c r="AK114" s="124"/>
      <c r="AL114" s="124"/>
      <c r="AM114" s="124"/>
      <c r="AN114" s="125">
        <f>SUM(AG114,AT114)</f>
        <v>0</v>
      </c>
      <c r="AO114" s="124"/>
      <c r="AP114" s="124"/>
      <c r="AQ114" s="126" t="s">
        <v>85</v>
      </c>
      <c r="AR114" s="127"/>
      <c r="AS114" s="133">
        <v>0</v>
      </c>
      <c r="AT114" s="134">
        <f>ROUND(SUM(AV114:AW114),2)</f>
        <v>0</v>
      </c>
      <c r="AU114" s="135">
        <f>'04770010 - VRN'!P119</f>
        <v>0</v>
      </c>
      <c r="AV114" s="134">
        <f>'04770010 - VRN'!J33</f>
        <v>0</v>
      </c>
      <c r="AW114" s="134">
        <f>'04770010 - VRN'!J34</f>
        <v>0</v>
      </c>
      <c r="AX114" s="134">
        <f>'04770010 - VRN'!J35</f>
        <v>0</v>
      </c>
      <c r="AY114" s="134">
        <f>'04770010 - VRN'!J36</f>
        <v>0</v>
      </c>
      <c r="AZ114" s="134">
        <f>'04770010 - VRN'!F33</f>
        <v>0</v>
      </c>
      <c r="BA114" s="134">
        <f>'04770010 - VRN'!F34</f>
        <v>0</v>
      </c>
      <c r="BB114" s="134">
        <f>'04770010 - VRN'!F35</f>
        <v>0</v>
      </c>
      <c r="BC114" s="134">
        <f>'04770010 - VRN'!F36</f>
        <v>0</v>
      </c>
      <c r="BD114" s="136">
        <f>'04770010 - VRN'!F37</f>
        <v>0</v>
      </c>
      <c r="BE114" s="7"/>
      <c r="BT114" s="132" t="s">
        <v>86</v>
      </c>
      <c r="BV114" s="132" t="s">
        <v>80</v>
      </c>
      <c r="BW114" s="132" t="s">
        <v>142</v>
      </c>
      <c r="BX114" s="132" t="s">
        <v>5</v>
      </c>
      <c r="CL114" s="132" t="s">
        <v>1</v>
      </c>
      <c r="CM114" s="132" t="s">
        <v>88</v>
      </c>
    </row>
    <row r="115" spans="1:57" s="2" customFormat="1" ht="30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5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s="2" customFormat="1" ht="6.95" customHeight="1">
      <c r="A116" s="39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45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</sheetData>
  <sheetProtection password="CC35" sheet="1" objects="1" scenarios="1" formatColumns="0" formatRows="0"/>
  <mergeCells count="11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D113:H113"/>
    <mergeCell ref="J113:AF113"/>
    <mergeCell ref="D114:H114"/>
    <mergeCell ref="J114:AF11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N114:AP114"/>
    <mergeCell ref="AG114:AM114"/>
    <mergeCell ref="AG94:AM94"/>
    <mergeCell ref="AN94:AP94"/>
  </mergeCells>
  <hyperlinks>
    <hyperlink ref="A95" location="'04770001 - Střešní dostav...'!C2" display="/"/>
    <hyperlink ref="A96" location="'04770001.1 - Střešní dost...'!C2" display="/"/>
    <hyperlink ref="A97" location="'04770001.2 - Střešní dost...'!C2" display="/"/>
    <hyperlink ref="A98" location="'04770001a - Střešní dosta...'!C2" display="/"/>
    <hyperlink ref="A99" location="'04770001a.1 - Střešní dos...'!C2" display="/"/>
    <hyperlink ref="A100" location="'04770001a.2 - Střešní dos...'!C2" display="/"/>
    <hyperlink ref="A101" location="'04770002 - ZTI - ostatní'!C2" display="/"/>
    <hyperlink ref="A102" location="'04770003 - ÚT - energetic...'!C2" display="/"/>
    <hyperlink ref="A103" location="'04770003a.1 - ÚT - ostatn...'!C2" display="/"/>
    <hyperlink ref="A104" location="'04770003a.2 - ÚT - ostatn...'!C2" display="/"/>
    <hyperlink ref="A105" location="'04770004.1 - Elektroinsta...'!C2" display="/"/>
    <hyperlink ref="A106" location="'04770004a.1 - Elektroinst...'!C2" display="/"/>
    <hyperlink ref="A107" location="'04770005.1 - Elektroinsta...'!C2" display="/"/>
    <hyperlink ref="A108" location="'04770005a.1 - Elektroinst...'!C2" display="/"/>
    <hyperlink ref="A109" location="'04770006.1 - Hromosvod - ...'!C2" display="/"/>
    <hyperlink ref="A110" location="'04770007.1 - FVE 9,84kWp ...'!C2" display="/"/>
    <hyperlink ref="A111" location="'04770008.1 - VZT - položk...'!C2" display="/"/>
    <hyperlink ref="A112" location="'04770009 - Dešťová kanali...'!C2" display="/"/>
    <hyperlink ref="A113" location="'04770009.1 - Dešťová kana...'!C2" display="/"/>
    <hyperlink ref="A114" location="'0477001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2805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ROUND((SUM(BE121:BE250)),2)</f>
        <v>0</v>
      </c>
      <c r="G33" s="39"/>
      <c r="H33" s="39"/>
      <c r="I33" s="156">
        <v>0.21</v>
      </c>
      <c r="J33" s="155">
        <f>ROUND(((SUM(BE121:BE250))*I33),2)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ROUND((SUM(BF121:BF250)),2)</f>
        <v>0</v>
      </c>
      <c r="G34" s="39"/>
      <c r="H34" s="39"/>
      <c r="I34" s="156">
        <v>0.12</v>
      </c>
      <c r="J34" s="155">
        <f>ROUND(((SUM(BF121:BF250))*I34),2)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ROUND((SUM(BG121:BG250)),2)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ROUND((SUM(BH121:BH250)),2)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ROUND((SUM(BI121:BI250)),2)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04770003a.1 - ÚT - ostatní - položky mimo soustavu URS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157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2806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2729</v>
      </c>
      <c r="E99" s="189"/>
      <c r="F99" s="189"/>
      <c r="G99" s="189"/>
      <c r="H99" s="189"/>
      <c r="I99" s="189"/>
      <c r="J99" s="190">
        <f>J126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2730</v>
      </c>
      <c r="E100" s="189"/>
      <c r="F100" s="189"/>
      <c r="G100" s="189"/>
      <c r="H100" s="189"/>
      <c r="I100" s="189"/>
      <c r="J100" s="190">
        <f>J157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2807</v>
      </c>
      <c r="E101" s="189"/>
      <c r="F101" s="189"/>
      <c r="G101" s="189"/>
      <c r="H101" s="189"/>
      <c r="I101" s="189"/>
      <c r="J101" s="190">
        <f>J186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167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6.25" customHeight="1">
      <c r="A111" s="39"/>
      <c r="B111" s="40"/>
      <c r="C111" s="41"/>
      <c r="D111" s="41"/>
      <c r="E111" s="175" t="str">
        <f>E7</f>
        <v>Střešní dostavba a stavební úpravy objektu denního stacionáře Jasněnka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144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04770003a.1 - ÚT - ostatní - položky mimo soustavu URS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Uničov</v>
      </c>
      <c r="G115" s="41"/>
      <c r="H115" s="41"/>
      <c r="I115" s="33" t="s">
        <v>22</v>
      </c>
      <c r="J115" s="80" t="str">
        <f>IF(J12="","",J12)</f>
        <v>6. 2. 2024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spolek Jasněnka, o.z.</v>
      </c>
      <c r="G117" s="41"/>
      <c r="H117" s="41"/>
      <c r="I117" s="33" t="s">
        <v>31</v>
      </c>
      <c r="J117" s="37" t="str">
        <f>E21</f>
        <v xml:space="preserve"> SPZ DESIGN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29</v>
      </c>
      <c r="D118" s="41"/>
      <c r="E118" s="41"/>
      <c r="F118" s="28" t="str">
        <f>IF(E18="","",E18)</f>
        <v>Vyplň údaj</v>
      </c>
      <c r="G118" s="41"/>
      <c r="H118" s="41"/>
      <c r="I118" s="33" t="s">
        <v>35</v>
      </c>
      <c r="J118" s="37" t="str">
        <f>E24</f>
        <v xml:space="preserve"> Ing. Petr Zavadil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168</v>
      </c>
      <c r="D120" s="195" t="s">
        <v>63</v>
      </c>
      <c r="E120" s="195" t="s">
        <v>59</v>
      </c>
      <c r="F120" s="195" t="s">
        <v>60</v>
      </c>
      <c r="G120" s="195" t="s">
        <v>169</v>
      </c>
      <c r="H120" s="195" t="s">
        <v>170</v>
      </c>
      <c r="I120" s="195" t="s">
        <v>171</v>
      </c>
      <c r="J120" s="196" t="s">
        <v>148</v>
      </c>
      <c r="K120" s="197" t="s">
        <v>172</v>
      </c>
      <c r="L120" s="198"/>
      <c r="M120" s="101" t="s">
        <v>1</v>
      </c>
      <c r="N120" s="102" t="s">
        <v>42</v>
      </c>
      <c r="O120" s="102" t="s">
        <v>173</v>
      </c>
      <c r="P120" s="102" t="s">
        <v>174</v>
      </c>
      <c r="Q120" s="102" t="s">
        <v>175</v>
      </c>
      <c r="R120" s="102" t="s">
        <v>176</v>
      </c>
      <c r="S120" s="102" t="s">
        <v>177</v>
      </c>
      <c r="T120" s="103" t="s">
        <v>178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179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2.039825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77</v>
      </c>
      <c r="AU121" s="18" t="s">
        <v>150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77</v>
      </c>
      <c r="E122" s="207" t="s">
        <v>757</v>
      </c>
      <c r="F122" s="207" t="s">
        <v>758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P123+P126+P157+P186</f>
        <v>0</v>
      </c>
      <c r="Q122" s="212"/>
      <c r="R122" s="213">
        <f>R123+R126+R157+R186</f>
        <v>2.039825</v>
      </c>
      <c r="S122" s="212"/>
      <c r="T122" s="214">
        <f>T123+T126+T157+T186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88</v>
      </c>
      <c r="AT122" s="216" t="s">
        <v>77</v>
      </c>
      <c r="AU122" s="216" t="s">
        <v>78</v>
      </c>
      <c r="AY122" s="215" t="s">
        <v>182</v>
      </c>
      <c r="BK122" s="217">
        <f>BK123+BK126+BK157+BK186</f>
        <v>0</v>
      </c>
    </row>
    <row r="123" spans="1:63" s="12" customFormat="1" ht="22.8" customHeight="1">
      <c r="A123" s="12"/>
      <c r="B123" s="204"/>
      <c r="C123" s="205"/>
      <c r="D123" s="206" t="s">
        <v>77</v>
      </c>
      <c r="E123" s="218" t="s">
        <v>2808</v>
      </c>
      <c r="F123" s="218" t="s">
        <v>2809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SUM(P124:P125)</f>
        <v>0</v>
      </c>
      <c r="Q123" s="212"/>
      <c r="R123" s="213">
        <f>SUM(R124:R125)</f>
        <v>0</v>
      </c>
      <c r="S123" s="212"/>
      <c r="T123" s="214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88</v>
      </c>
      <c r="AT123" s="216" t="s">
        <v>77</v>
      </c>
      <c r="AU123" s="216" t="s">
        <v>86</v>
      </c>
      <c r="AY123" s="215" t="s">
        <v>182</v>
      </c>
      <c r="BK123" s="217">
        <f>SUM(BK124:BK125)</f>
        <v>0</v>
      </c>
    </row>
    <row r="124" spans="1:65" s="2" customFormat="1" ht="33" customHeight="1">
      <c r="A124" s="39"/>
      <c r="B124" s="40"/>
      <c r="C124" s="220" t="s">
        <v>86</v>
      </c>
      <c r="D124" s="220" t="s">
        <v>185</v>
      </c>
      <c r="E124" s="221" t="s">
        <v>2810</v>
      </c>
      <c r="F124" s="222" t="s">
        <v>2811</v>
      </c>
      <c r="G124" s="223" t="s">
        <v>2382</v>
      </c>
      <c r="H124" s="224">
        <v>115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43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351</v>
      </c>
      <c r="AT124" s="232" t="s">
        <v>185</v>
      </c>
      <c r="AU124" s="232" t="s">
        <v>88</v>
      </c>
      <c r="AY124" s="18" t="s">
        <v>182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86</v>
      </c>
      <c r="BK124" s="233">
        <f>ROUND(I124*H124,2)</f>
        <v>0</v>
      </c>
      <c r="BL124" s="18" t="s">
        <v>351</v>
      </c>
      <c r="BM124" s="232" t="s">
        <v>2812</v>
      </c>
    </row>
    <row r="125" spans="1:65" s="2" customFormat="1" ht="16.5" customHeight="1">
      <c r="A125" s="39"/>
      <c r="B125" s="40"/>
      <c r="C125" s="220" t="s">
        <v>88</v>
      </c>
      <c r="D125" s="220" t="s">
        <v>185</v>
      </c>
      <c r="E125" s="221" t="s">
        <v>2813</v>
      </c>
      <c r="F125" s="222" t="s">
        <v>2814</v>
      </c>
      <c r="G125" s="223" t="s">
        <v>2405</v>
      </c>
      <c r="H125" s="224">
        <v>1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43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351</v>
      </c>
      <c r="AT125" s="232" t="s">
        <v>185</v>
      </c>
      <c r="AU125" s="232" t="s">
        <v>88</v>
      </c>
      <c r="AY125" s="18" t="s">
        <v>182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86</v>
      </c>
      <c r="BK125" s="233">
        <f>ROUND(I125*H125,2)</f>
        <v>0</v>
      </c>
      <c r="BL125" s="18" t="s">
        <v>351</v>
      </c>
      <c r="BM125" s="232" t="s">
        <v>2815</v>
      </c>
    </row>
    <row r="126" spans="1:63" s="12" customFormat="1" ht="22.8" customHeight="1">
      <c r="A126" s="12"/>
      <c r="B126" s="204"/>
      <c r="C126" s="205"/>
      <c r="D126" s="206" t="s">
        <v>77</v>
      </c>
      <c r="E126" s="218" t="s">
        <v>2741</v>
      </c>
      <c r="F126" s="218" t="s">
        <v>2742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SUM(P127:P156)</f>
        <v>0</v>
      </c>
      <c r="Q126" s="212"/>
      <c r="R126" s="213">
        <f>SUM(R127:R156)</f>
        <v>0.5521450000000001</v>
      </c>
      <c r="S126" s="212"/>
      <c r="T126" s="214">
        <f>SUM(T127:T156)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88</v>
      </c>
      <c r="AT126" s="216" t="s">
        <v>77</v>
      </c>
      <c r="AU126" s="216" t="s">
        <v>86</v>
      </c>
      <c r="AY126" s="215" t="s">
        <v>182</v>
      </c>
      <c r="BK126" s="217">
        <f>SUM(BK127:BK156)</f>
        <v>0</v>
      </c>
    </row>
    <row r="127" spans="1:65" s="2" customFormat="1" ht="33" customHeight="1">
      <c r="A127" s="39"/>
      <c r="B127" s="40"/>
      <c r="C127" s="220" t="s">
        <v>8</v>
      </c>
      <c r="D127" s="220" t="s">
        <v>185</v>
      </c>
      <c r="E127" s="221" t="s">
        <v>2816</v>
      </c>
      <c r="F127" s="222" t="s">
        <v>2817</v>
      </c>
      <c r="G127" s="223" t="s">
        <v>2405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43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351</v>
      </c>
      <c r="AT127" s="232" t="s">
        <v>185</v>
      </c>
      <c r="AU127" s="232" t="s">
        <v>88</v>
      </c>
      <c r="AY127" s="18" t="s">
        <v>182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86</v>
      </c>
      <c r="BK127" s="233">
        <f>ROUND(I127*H127,2)</f>
        <v>0</v>
      </c>
      <c r="BL127" s="18" t="s">
        <v>351</v>
      </c>
      <c r="BM127" s="232" t="s">
        <v>2818</v>
      </c>
    </row>
    <row r="128" spans="1:65" s="2" customFormat="1" ht="33" customHeight="1">
      <c r="A128" s="39"/>
      <c r="B128" s="40"/>
      <c r="C128" s="220" t="s">
        <v>288</v>
      </c>
      <c r="D128" s="220" t="s">
        <v>185</v>
      </c>
      <c r="E128" s="221" t="s">
        <v>2819</v>
      </c>
      <c r="F128" s="222" t="s">
        <v>2820</v>
      </c>
      <c r="G128" s="223" t="s">
        <v>2405</v>
      </c>
      <c r="H128" s="224">
        <v>1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43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351</v>
      </c>
      <c r="AT128" s="232" t="s">
        <v>185</v>
      </c>
      <c r="AU128" s="232" t="s">
        <v>88</v>
      </c>
      <c r="AY128" s="18" t="s">
        <v>182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86</v>
      </c>
      <c r="BK128" s="233">
        <f>ROUND(I128*H128,2)</f>
        <v>0</v>
      </c>
      <c r="BL128" s="18" t="s">
        <v>351</v>
      </c>
      <c r="BM128" s="232" t="s">
        <v>2821</v>
      </c>
    </row>
    <row r="129" spans="1:65" s="2" customFormat="1" ht="24.15" customHeight="1">
      <c r="A129" s="39"/>
      <c r="B129" s="40"/>
      <c r="C129" s="220" t="s">
        <v>200</v>
      </c>
      <c r="D129" s="220" t="s">
        <v>185</v>
      </c>
      <c r="E129" s="221" t="s">
        <v>2743</v>
      </c>
      <c r="F129" s="222" t="s">
        <v>2744</v>
      </c>
      <c r="G129" s="223" t="s">
        <v>320</v>
      </c>
      <c r="H129" s="224">
        <v>537.5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43</v>
      </c>
      <c r="O129" s="92"/>
      <c r="P129" s="230">
        <f>O129*H129</f>
        <v>0</v>
      </c>
      <c r="Q129" s="230">
        <v>0.00048</v>
      </c>
      <c r="R129" s="230">
        <f>Q129*H129</f>
        <v>0.258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351</v>
      </c>
      <c r="AT129" s="232" t="s">
        <v>185</v>
      </c>
      <c r="AU129" s="232" t="s">
        <v>88</v>
      </c>
      <c r="AY129" s="18" t="s">
        <v>182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86</v>
      </c>
      <c r="BK129" s="233">
        <f>ROUND(I129*H129,2)</f>
        <v>0</v>
      </c>
      <c r="BL129" s="18" t="s">
        <v>351</v>
      </c>
      <c r="BM129" s="232" t="s">
        <v>2822</v>
      </c>
    </row>
    <row r="130" spans="1:51" s="13" customFormat="1" ht="12">
      <c r="A130" s="13"/>
      <c r="B130" s="234"/>
      <c r="C130" s="235"/>
      <c r="D130" s="236" t="s">
        <v>191</v>
      </c>
      <c r="E130" s="237" t="s">
        <v>1</v>
      </c>
      <c r="F130" s="238" t="s">
        <v>2823</v>
      </c>
      <c r="G130" s="235"/>
      <c r="H130" s="239">
        <v>537.5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191</v>
      </c>
      <c r="AU130" s="245" t="s">
        <v>88</v>
      </c>
      <c r="AV130" s="13" t="s">
        <v>88</v>
      </c>
      <c r="AW130" s="13" t="s">
        <v>34</v>
      </c>
      <c r="AX130" s="13" t="s">
        <v>78</v>
      </c>
      <c r="AY130" s="245" t="s">
        <v>182</v>
      </c>
    </row>
    <row r="131" spans="1:51" s="14" customFormat="1" ht="12">
      <c r="A131" s="14"/>
      <c r="B131" s="246"/>
      <c r="C131" s="247"/>
      <c r="D131" s="236" t="s">
        <v>191</v>
      </c>
      <c r="E131" s="248" t="s">
        <v>1</v>
      </c>
      <c r="F131" s="249" t="s">
        <v>195</v>
      </c>
      <c r="G131" s="247"/>
      <c r="H131" s="250">
        <v>537.5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191</v>
      </c>
      <c r="AU131" s="256" t="s">
        <v>88</v>
      </c>
      <c r="AV131" s="14" t="s">
        <v>189</v>
      </c>
      <c r="AW131" s="14" t="s">
        <v>34</v>
      </c>
      <c r="AX131" s="14" t="s">
        <v>86</v>
      </c>
      <c r="AY131" s="256" t="s">
        <v>182</v>
      </c>
    </row>
    <row r="132" spans="1:65" s="2" customFormat="1" ht="24.15" customHeight="1">
      <c r="A132" s="39"/>
      <c r="B132" s="40"/>
      <c r="C132" s="220" t="s">
        <v>189</v>
      </c>
      <c r="D132" s="220" t="s">
        <v>185</v>
      </c>
      <c r="E132" s="221" t="s">
        <v>2747</v>
      </c>
      <c r="F132" s="222" t="s">
        <v>2748</v>
      </c>
      <c r="G132" s="223" t="s">
        <v>320</v>
      </c>
      <c r="H132" s="224">
        <v>69.5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43</v>
      </c>
      <c r="O132" s="92"/>
      <c r="P132" s="230">
        <f>O132*H132</f>
        <v>0</v>
      </c>
      <c r="Q132" s="230">
        <v>0.00059</v>
      </c>
      <c r="R132" s="230">
        <f>Q132*H132</f>
        <v>0.041005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351</v>
      </c>
      <c r="AT132" s="232" t="s">
        <v>185</v>
      </c>
      <c r="AU132" s="232" t="s">
        <v>88</v>
      </c>
      <c r="AY132" s="18" t="s">
        <v>182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86</v>
      </c>
      <c r="BK132" s="233">
        <f>ROUND(I132*H132,2)</f>
        <v>0</v>
      </c>
      <c r="BL132" s="18" t="s">
        <v>351</v>
      </c>
      <c r="BM132" s="232" t="s">
        <v>2824</v>
      </c>
    </row>
    <row r="133" spans="1:51" s="13" customFormat="1" ht="12">
      <c r="A133" s="13"/>
      <c r="B133" s="234"/>
      <c r="C133" s="235"/>
      <c r="D133" s="236" t="s">
        <v>191</v>
      </c>
      <c r="E133" s="237" t="s">
        <v>1</v>
      </c>
      <c r="F133" s="238" t="s">
        <v>2825</v>
      </c>
      <c r="G133" s="235"/>
      <c r="H133" s="239">
        <v>69.5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191</v>
      </c>
      <c r="AU133" s="245" t="s">
        <v>88</v>
      </c>
      <c r="AV133" s="13" t="s">
        <v>88</v>
      </c>
      <c r="AW133" s="13" t="s">
        <v>34</v>
      </c>
      <c r="AX133" s="13" t="s">
        <v>78</v>
      </c>
      <c r="AY133" s="245" t="s">
        <v>182</v>
      </c>
    </row>
    <row r="134" spans="1:51" s="14" customFormat="1" ht="12">
      <c r="A134" s="14"/>
      <c r="B134" s="246"/>
      <c r="C134" s="247"/>
      <c r="D134" s="236" t="s">
        <v>191</v>
      </c>
      <c r="E134" s="248" t="s">
        <v>1</v>
      </c>
      <c r="F134" s="249" t="s">
        <v>195</v>
      </c>
      <c r="G134" s="247"/>
      <c r="H134" s="250">
        <v>69.5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191</v>
      </c>
      <c r="AU134" s="256" t="s">
        <v>88</v>
      </c>
      <c r="AV134" s="14" t="s">
        <v>189</v>
      </c>
      <c r="AW134" s="14" t="s">
        <v>34</v>
      </c>
      <c r="AX134" s="14" t="s">
        <v>86</v>
      </c>
      <c r="AY134" s="256" t="s">
        <v>182</v>
      </c>
    </row>
    <row r="135" spans="1:65" s="2" customFormat="1" ht="24.15" customHeight="1">
      <c r="A135" s="39"/>
      <c r="B135" s="40"/>
      <c r="C135" s="220" t="s">
        <v>211</v>
      </c>
      <c r="D135" s="220" t="s">
        <v>185</v>
      </c>
      <c r="E135" s="221" t="s">
        <v>2751</v>
      </c>
      <c r="F135" s="222" t="s">
        <v>2752</v>
      </c>
      <c r="G135" s="223" t="s">
        <v>320</v>
      </c>
      <c r="H135" s="224">
        <v>97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43</v>
      </c>
      <c r="O135" s="92"/>
      <c r="P135" s="230">
        <f>O135*H135</f>
        <v>0</v>
      </c>
      <c r="Q135" s="230">
        <v>0.00075</v>
      </c>
      <c r="R135" s="230">
        <f>Q135*H135</f>
        <v>0.07275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351</v>
      </c>
      <c r="AT135" s="232" t="s">
        <v>185</v>
      </c>
      <c r="AU135" s="232" t="s">
        <v>88</v>
      </c>
      <c r="AY135" s="18" t="s">
        <v>182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86</v>
      </c>
      <c r="BK135" s="233">
        <f>ROUND(I135*H135,2)</f>
        <v>0</v>
      </c>
      <c r="BL135" s="18" t="s">
        <v>351</v>
      </c>
      <c r="BM135" s="232" t="s">
        <v>2826</v>
      </c>
    </row>
    <row r="136" spans="1:51" s="13" customFormat="1" ht="12">
      <c r="A136" s="13"/>
      <c r="B136" s="234"/>
      <c r="C136" s="235"/>
      <c r="D136" s="236" t="s">
        <v>191</v>
      </c>
      <c r="E136" s="237" t="s">
        <v>1</v>
      </c>
      <c r="F136" s="238" t="s">
        <v>2827</v>
      </c>
      <c r="G136" s="235"/>
      <c r="H136" s="239">
        <v>97</v>
      </c>
      <c r="I136" s="240"/>
      <c r="J136" s="235"/>
      <c r="K136" s="235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191</v>
      </c>
      <c r="AU136" s="245" t="s">
        <v>88</v>
      </c>
      <c r="AV136" s="13" t="s">
        <v>88</v>
      </c>
      <c r="AW136" s="13" t="s">
        <v>34</v>
      </c>
      <c r="AX136" s="13" t="s">
        <v>78</v>
      </c>
      <c r="AY136" s="245" t="s">
        <v>182</v>
      </c>
    </row>
    <row r="137" spans="1:51" s="14" customFormat="1" ht="12">
      <c r="A137" s="14"/>
      <c r="B137" s="246"/>
      <c r="C137" s="247"/>
      <c r="D137" s="236" t="s">
        <v>191</v>
      </c>
      <c r="E137" s="248" t="s">
        <v>1</v>
      </c>
      <c r="F137" s="249" t="s">
        <v>195</v>
      </c>
      <c r="G137" s="247"/>
      <c r="H137" s="250">
        <v>97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191</v>
      </c>
      <c r="AU137" s="256" t="s">
        <v>88</v>
      </c>
      <c r="AV137" s="14" t="s">
        <v>189</v>
      </c>
      <c r="AW137" s="14" t="s">
        <v>34</v>
      </c>
      <c r="AX137" s="14" t="s">
        <v>86</v>
      </c>
      <c r="AY137" s="256" t="s">
        <v>182</v>
      </c>
    </row>
    <row r="138" spans="1:65" s="2" customFormat="1" ht="24.15" customHeight="1">
      <c r="A138" s="39"/>
      <c r="B138" s="40"/>
      <c r="C138" s="220" t="s">
        <v>183</v>
      </c>
      <c r="D138" s="220" t="s">
        <v>185</v>
      </c>
      <c r="E138" s="221" t="s">
        <v>2755</v>
      </c>
      <c r="F138" s="222" t="s">
        <v>2756</v>
      </c>
      <c r="G138" s="223" t="s">
        <v>320</v>
      </c>
      <c r="H138" s="224">
        <v>49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43</v>
      </c>
      <c r="O138" s="92"/>
      <c r="P138" s="230">
        <f>O138*H138</f>
        <v>0</v>
      </c>
      <c r="Q138" s="230">
        <v>0.00129</v>
      </c>
      <c r="R138" s="230">
        <f>Q138*H138</f>
        <v>0.06321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351</v>
      </c>
      <c r="AT138" s="232" t="s">
        <v>185</v>
      </c>
      <c r="AU138" s="232" t="s">
        <v>88</v>
      </c>
      <c r="AY138" s="18" t="s">
        <v>182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86</v>
      </c>
      <c r="BK138" s="233">
        <f>ROUND(I138*H138,2)</f>
        <v>0</v>
      </c>
      <c r="BL138" s="18" t="s">
        <v>351</v>
      </c>
      <c r="BM138" s="232" t="s">
        <v>2828</v>
      </c>
    </row>
    <row r="139" spans="1:51" s="13" customFormat="1" ht="12">
      <c r="A139" s="13"/>
      <c r="B139" s="234"/>
      <c r="C139" s="235"/>
      <c r="D139" s="236" t="s">
        <v>191</v>
      </c>
      <c r="E139" s="237" t="s">
        <v>1</v>
      </c>
      <c r="F139" s="238" t="s">
        <v>2829</v>
      </c>
      <c r="G139" s="235"/>
      <c r="H139" s="239">
        <v>49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191</v>
      </c>
      <c r="AU139" s="245" t="s">
        <v>88</v>
      </c>
      <c r="AV139" s="13" t="s">
        <v>88</v>
      </c>
      <c r="AW139" s="13" t="s">
        <v>34</v>
      </c>
      <c r="AX139" s="13" t="s">
        <v>78</v>
      </c>
      <c r="AY139" s="245" t="s">
        <v>182</v>
      </c>
    </row>
    <row r="140" spans="1:51" s="14" customFormat="1" ht="12">
      <c r="A140" s="14"/>
      <c r="B140" s="246"/>
      <c r="C140" s="247"/>
      <c r="D140" s="236" t="s">
        <v>191</v>
      </c>
      <c r="E140" s="248" t="s">
        <v>1</v>
      </c>
      <c r="F140" s="249" t="s">
        <v>195</v>
      </c>
      <c r="G140" s="247"/>
      <c r="H140" s="250">
        <v>49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191</v>
      </c>
      <c r="AU140" s="256" t="s">
        <v>88</v>
      </c>
      <c r="AV140" s="14" t="s">
        <v>189</v>
      </c>
      <c r="AW140" s="14" t="s">
        <v>34</v>
      </c>
      <c r="AX140" s="14" t="s">
        <v>86</v>
      </c>
      <c r="AY140" s="256" t="s">
        <v>182</v>
      </c>
    </row>
    <row r="141" spans="1:65" s="2" customFormat="1" ht="16.5" customHeight="1">
      <c r="A141" s="39"/>
      <c r="B141" s="40"/>
      <c r="C141" s="220" t="s">
        <v>280</v>
      </c>
      <c r="D141" s="220" t="s">
        <v>185</v>
      </c>
      <c r="E141" s="221" t="s">
        <v>2778</v>
      </c>
      <c r="F141" s="222" t="s">
        <v>2779</v>
      </c>
      <c r="G141" s="223" t="s">
        <v>320</v>
      </c>
      <c r="H141" s="224">
        <v>753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43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351</v>
      </c>
      <c r="AT141" s="232" t="s">
        <v>185</v>
      </c>
      <c r="AU141" s="232" t="s">
        <v>88</v>
      </c>
      <c r="AY141" s="18" t="s">
        <v>182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86</v>
      </c>
      <c r="BK141" s="233">
        <f>ROUND(I141*H141,2)</f>
        <v>0</v>
      </c>
      <c r="BL141" s="18" t="s">
        <v>351</v>
      </c>
      <c r="BM141" s="232" t="s">
        <v>2830</v>
      </c>
    </row>
    <row r="142" spans="1:51" s="13" customFormat="1" ht="12">
      <c r="A142" s="13"/>
      <c r="B142" s="234"/>
      <c r="C142" s="235"/>
      <c r="D142" s="236" t="s">
        <v>191</v>
      </c>
      <c r="E142" s="237" t="s">
        <v>1</v>
      </c>
      <c r="F142" s="238" t="s">
        <v>2831</v>
      </c>
      <c r="G142" s="235"/>
      <c r="H142" s="239">
        <v>753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191</v>
      </c>
      <c r="AU142" s="245" t="s">
        <v>88</v>
      </c>
      <c r="AV142" s="13" t="s">
        <v>88</v>
      </c>
      <c r="AW142" s="13" t="s">
        <v>34</v>
      </c>
      <c r="AX142" s="13" t="s">
        <v>78</v>
      </c>
      <c r="AY142" s="245" t="s">
        <v>182</v>
      </c>
    </row>
    <row r="143" spans="1:51" s="14" customFormat="1" ht="12">
      <c r="A143" s="14"/>
      <c r="B143" s="246"/>
      <c r="C143" s="247"/>
      <c r="D143" s="236" t="s">
        <v>191</v>
      </c>
      <c r="E143" s="248" t="s">
        <v>1</v>
      </c>
      <c r="F143" s="249" t="s">
        <v>195</v>
      </c>
      <c r="G143" s="247"/>
      <c r="H143" s="250">
        <v>753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191</v>
      </c>
      <c r="AU143" s="256" t="s">
        <v>88</v>
      </c>
      <c r="AV143" s="14" t="s">
        <v>189</v>
      </c>
      <c r="AW143" s="14" t="s">
        <v>34</v>
      </c>
      <c r="AX143" s="14" t="s">
        <v>86</v>
      </c>
      <c r="AY143" s="256" t="s">
        <v>182</v>
      </c>
    </row>
    <row r="144" spans="1:65" s="2" customFormat="1" ht="24.15" customHeight="1">
      <c r="A144" s="39"/>
      <c r="B144" s="40"/>
      <c r="C144" s="220" t="s">
        <v>237</v>
      </c>
      <c r="D144" s="220" t="s">
        <v>185</v>
      </c>
      <c r="E144" s="221" t="s">
        <v>2763</v>
      </c>
      <c r="F144" s="222" t="s">
        <v>2764</v>
      </c>
      <c r="G144" s="223" t="s">
        <v>320</v>
      </c>
      <c r="H144" s="224">
        <v>461.5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43</v>
      </c>
      <c r="O144" s="92"/>
      <c r="P144" s="230">
        <f>O144*H144</f>
        <v>0</v>
      </c>
      <c r="Q144" s="230">
        <v>0.00018</v>
      </c>
      <c r="R144" s="230">
        <f>Q144*H144</f>
        <v>0.08307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351</v>
      </c>
      <c r="AT144" s="232" t="s">
        <v>185</v>
      </c>
      <c r="AU144" s="232" t="s">
        <v>88</v>
      </c>
      <c r="AY144" s="18" t="s">
        <v>182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86</v>
      </c>
      <c r="BK144" s="233">
        <f>ROUND(I144*H144,2)</f>
        <v>0</v>
      </c>
      <c r="BL144" s="18" t="s">
        <v>351</v>
      </c>
      <c r="BM144" s="232" t="s">
        <v>2832</v>
      </c>
    </row>
    <row r="145" spans="1:51" s="13" customFormat="1" ht="12">
      <c r="A145" s="13"/>
      <c r="B145" s="234"/>
      <c r="C145" s="235"/>
      <c r="D145" s="236" t="s">
        <v>191</v>
      </c>
      <c r="E145" s="237" t="s">
        <v>1</v>
      </c>
      <c r="F145" s="238" t="s">
        <v>2833</v>
      </c>
      <c r="G145" s="235"/>
      <c r="H145" s="239">
        <v>461.5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191</v>
      </c>
      <c r="AU145" s="245" t="s">
        <v>88</v>
      </c>
      <c r="AV145" s="13" t="s">
        <v>88</v>
      </c>
      <c r="AW145" s="13" t="s">
        <v>34</v>
      </c>
      <c r="AX145" s="13" t="s">
        <v>78</v>
      </c>
      <c r="AY145" s="245" t="s">
        <v>182</v>
      </c>
    </row>
    <row r="146" spans="1:51" s="14" customFormat="1" ht="12">
      <c r="A146" s="14"/>
      <c r="B146" s="246"/>
      <c r="C146" s="247"/>
      <c r="D146" s="236" t="s">
        <v>191</v>
      </c>
      <c r="E146" s="248" t="s">
        <v>1</v>
      </c>
      <c r="F146" s="249" t="s">
        <v>195</v>
      </c>
      <c r="G146" s="247"/>
      <c r="H146" s="250">
        <v>461.5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191</v>
      </c>
      <c r="AU146" s="256" t="s">
        <v>88</v>
      </c>
      <c r="AV146" s="14" t="s">
        <v>189</v>
      </c>
      <c r="AW146" s="14" t="s">
        <v>34</v>
      </c>
      <c r="AX146" s="14" t="s">
        <v>86</v>
      </c>
      <c r="AY146" s="256" t="s">
        <v>182</v>
      </c>
    </row>
    <row r="147" spans="1:65" s="2" customFormat="1" ht="24.15" customHeight="1">
      <c r="A147" s="39"/>
      <c r="B147" s="40"/>
      <c r="C147" s="220" t="s">
        <v>207</v>
      </c>
      <c r="D147" s="220" t="s">
        <v>185</v>
      </c>
      <c r="E147" s="221" t="s">
        <v>2766</v>
      </c>
      <c r="F147" s="222" t="s">
        <v>2767</v>
      </c>
      <c r="G147" s="223" t="s">
        <v>320</v>
      </c>
      <c r="H147" s="224">
        <v>43.5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43</v>
      </c>
      <c r="O147" s="92"/>
      <c r="P147" s="230">
        <f>O147*H147</f>
        <v>0</v>
      </c>
      <c r="Q147" s="230">
        <v>0.00018</v>
      </c>
      <c r="R147" s="230">
        <f>Q147*H147</f>
        <v>0.00783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351</v>
      </c>
      <c r="AT147" s="232" t="s">
        <v>185</v>
      </c>
      <c r="AU147" s="232" t="s">
        <v>88</v>
      </c>
      <c r="AY147" s="18" t="s">
        <v>182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86</v>
      </c>
      <c r="BK147" s="233">
        <f>ROUND(I147*H147,2)</f>
        <v>0</v>
      </c>
      <c r="BL147" s="18" t="s">
        <v>351</v>
      </c>
      <c r="BM147" s="232" t="s">
        <v>2834</v>
      </c>
    </row>
    <row r="148" spans="1:51" s="13" customFormat="1" ht="12">
      <c r="A148" s="13"/>
      <c r="B148" s="234"/>
      <c r="C148" s="235"/>
      <c r="D148" s="236" t="s">
        <v>191</v>
      </c>
      <c r="E148" s="237" t="s">
        <v>1</v>
      </c>
      <c r="F148" s="238" t="s">
        <v>2835</v>
      </c>
      <c r="G148" s="235"/>
      <c r="H148" s="239">
        <v>43.5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191</v>
      </c>
      <c r="AU148" s="245" t="s">
        <v>88</v>
      </c>
      <c r="AV148" s="13" t="s">
        <v>88</v>
      </c>
      <c r="AW148" s="13" t="s">
        <v>34</v>
      </c>
      <c r="AX148" s="13" t="s">
        <v>78</v>
      </c>
      <c r="AY148" s="245" t="s">
        <v>182</v>
      </c>
    </row>
    <row r="149" spans="1:51" s="14" customFormat="1" ht="12">
      <c r="A149" s="14"/>
      <c r="B149" s="246"/>
      <c r="C149" s="247"/>
      <c r="D149" s="236" t="s">
        <v>191</v>
      </c>
      <c r="E149" s="248" t="s">
        <v>1</v>
      </c>
      <c r="F149" s="249" t="s">
        <v>195</v>
      </c>
      <c r="G149" s="247"/>
      <c r="H149" s="250">
        <v>43.5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191</v>
      </c>
      <c r="AU149" s="256" t="s">
        <v>88</v>
      </c>
      <c r="AV149" s="14" t="s">
        <v>189</v>
      </c>
      <c r="AW149" s="14" t="s">
        <v>34</v>
      </c>
      <c r="AX149" s="14" t="s">
        <v>86</v>
      </c>
      <c r="AY149" s="256" t="s">
        <v>182</v>
      </c>
    </row>
    <row r="150" spans="1:65" s="2" customFormat="1" ht="24.15" customHeight="1">
      <c r="A150" s="39"/>
      <c r="B150" s="40"/>
      <c r="C150" s="220" t="s">
        <v>271</v>
      </c>
      <c r="D150" s="220" t="s">
        <v>185</v>
      </c>
      <c r="E150" s="221" t="s">
        <v>2769</v>
      </c>
      <c r="F150" s="222" t="s">
        <v>2770</v>
      </c>
      <c r="G150" s="223" t="s">
        <v>320</v>
      </c>
      <c r="H150" s="224">
        <v>97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43</v>
      </c>
      <c r="O150" s="92"/>
      <c r="P150" s="230">
        <f>O150*H150</f>
        <v>0</v>
      </c>
      <c r="Q150" s="230">
        <v>0.00018</v>
      </c>
      <c r="R150" s="230">
        <f>Q150*H150</f>
        <v>0.01746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351</v>
      </c>
      <c r="AT150" s="232" t="s">
        <v>185</v>
      </c>
      <c r="AU150" s="232" t="s">
        <v>88</v>
      </c>
      <c r="AY150" s="18" t="s">
        <v>182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86</v>
      </c>
      <c r="BK150" s="233">
        <f>ROUND(I150*H150,2)</f>
        <v>0</v>
      </c>
      <c r="BL150" s="18" t="s">
        <v>351</v>
      </c>
      <c r="BM150" s="232" t="s">
        <v>2836</v>
      </c>
    </row>
    <row r="151" spans="1:51" s="13" customFormat="1" ht="12">
      <c r="A151" s="13"/>
      <c r="B151" s="234"/>
      <c r="C151" s="235"/>
      <c r="D151" s="236" t="s">
        <v>191</v>
      </c>
      <c r="E151" s="237" t="s">
        <v>1</v>
      </c>
      <c r="F151" s="238" t="s">
        <v>2827</v>
      </c>
      <c r="G151" s="235"/>
      <c r="H151" s="239">
        <v>97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191</v>
      </c>
      <c r="AU151" s="245" t="s">
        <v>88</v>
      </c>
      <c r="AV151" s="13" t="s">
        <v>88</v>
      </c>
      <c r="AW151" s="13" t="s">
        <v>34</v>
      </c>
      <c r="AX151" s="13" t="s">
        <v>78</v>
      </c>
      <c r="AY151" s="245" t="s">
        <v>182</v>
      </c>
    </row>
    <row r="152" spans="1:51" s="14" customFormat="1" ht="12">
      <c r="A152" s="14"/>
      <c r="B152" s="246"/>
      <c r="C152" s="247"/>
      <c r="D152" s="236" t="s">
        <v>191</v>
      </c>
      <c r="E152" s="248" t="s">
        <v>1</v>
      </c>
      <c r="F152" s="249" t="s">
        <v>195</v>
      </c>
      <c r="G152" s="247"/>
      <c r="H152" s="250">
        <v>97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191</v>
      </c>
      <c r="AU152" s="256" t="s">
        <v>88</v>
      </c>
      <c r="AV152" s="14" t="s">
        <v>189</v>
      </c>
      <c r="AW152" s="14" t="s">
        <v>34</v>
      </c>
      <c r="AX152" s="14" t="s">
        <v>86</v>
      </c>
      <c r="AY152" s="256" t="s">
        <v>182</v>
      </c>
    </row>
    <row r="153" spans="1:65" s="2" customFormat="1" ht="24.15" customHeight="1">
      <c r="A153" s="39"/>
      <c r="B153" s="40"/>
      <c r="C153" s="220" t="s">
        <v>275</v>
      </c>
      <c r="D153" s="220" t="s">
        <v>185</v>
      </c>
      <c r="E153" s="221" t="s">
        <v>2772</v>
      </c>
      <c r="F153" s="222" t="s">
        <v>2773</v>
      </c>
      <c r="G153" s="223" t="s">
        <v>320</v>
      </c>
      <c r="H153" s="224">
        <v>49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43</v>
      </c>
      <c r="O153" s="92"/>
      <c r="P153" s="230">
        <f>O153*H153</f>
        <v>0</v>
      </c>
      <c r="Q153" s="230">
        <v>0.00018</v>
      </c>
      <c r="R153" s="230">
        <f>Q153*H153</f>
        <v>0.00882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351</v>
      </c>
      <c r="AT153" s="232" t="s">
        <v>185</v>
      </c>
      <c r="AU153" s="232" t="s">
        <v>88</v>
      </c>
      <c r="AY153" s="18" t="s">
        <v>182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86</v>
      </c>
      <c r="BK153" s="233">
        <f>ROUND(I153*H153,2)</f>
        <v>0</v>
      </c>
      <c r="BL153" s="18" t="s">
        <v>351</v>
      </c>
      <c r="BM153" s="232" t="s">
        <v>2837</v>
      </c>
    </row>
    <row r="154" spans="1:51" s="13" customFormat="1" ht="12">
      <c r="A154" s="13"/>
      <c r="B154" s="234"/>
      <c r="C154" s="235"/>
      <c r="D154" s="236" t="s">
        <v>191</v>
      </c>
      <c r="E154" s="237" t="s">
        <v>1</v>
      </c>
      <c r="F154" s="238" t="s">
        <v>2829</v>
      </c>
      <c r="G154" s="235"/>
      <c r="H154" s="239">
        <v>49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191</v>
      </c>
      <c r="AU154" s="245" t="s">
        <v>88</v>
      </c>
      <c r="AV154" s="13" t="s">
        <v>88</v>
      </c>
      <c r="AW154" s="13" t="s">
        <v>34</v>
      </c>
      <c r="AX154" s="13" t="s">
        <v>78</v>
      </c>
      <c r="AY154" s="245" t="s">
        <v>182</v>
      </c>
    </row>
    <row r="155" spans="1:51" s="14" customFormat="1" ht="12">
      <c r="A155" s="14"/>
      <c r="B155" s="246"/>
      <c r="C155" s="247"/>
      <c r="D155" s="236" t="s">
        <v>191</v>
      </c>
      <c r="E155" s="248" t="s">
        <v>1</v>
      </c>
      <c r="F155" s="249" t="s">
        <v>195</v>
      </c>
      <c r="G155" s="247"/>
      <c r="H155" s="250">
        <v>49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191</v>
      </c>
      <c r="AU155" s="256" t="s">
        <v>88</v>
      </c>
      <c r="AV155" s="14" t="s">
        <v>189</v>
      </c>
      <c r="AW155" s="14" t="s">
        <v>34</v>
      </c>
      <c r="AX155" s="14" t="s">
        <v>86</v>
      </c>
      <c r="AY155" s="256" t="s">
        <v>182</v>
      </c>
    </row>
    <row r="156" spans="1:65" s="2" customFormat="1" ht="24.15" customHeight="1">
      <c r="A156" s="39"/>
      <c r="B156" s="40"/>
      <c r="C156" s="220" t="s">
        <v>317</v>
      </c>
      <c r="D156" s="220" t="s">
        <v>185</v>
      </c>
      <c r="E156" s="221" t="s">
        <v>2782</v>
      </c>
      <c r="F156" s="222" t="s">
        <v>2783</v>
      </c>
      <c r="G156" s="223" t="s">
        <v>570</v>
      </c>
      <c r="H156" s="224">
        <v>0.537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43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351</v>
      </c>
      <c r="AT156" s="232" t="s">
        <v>185</v>
      </c>
      <c r="AU156" s="232" t="s">
        <v>88</v>
      </c>
      <c r="AY156" s="18" t="s">
        <v>182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86</v>
      </c>
      <c r="BK156" s="233">
        <f>ROUND(I156*H156,2)</f>
        <v>0</v>
      </c>
      <c r="BL156" s="18" t="s">
        <v>351</v>
      </c>
      <c r="BM156" s="232" t="s">
        <v>2838</v>
      </c>
    </row>
    <row r="157" spans="1:63" s="12" customFormat="1" ht="22.8" customHeight="1">
      <c r="A157" s="12"/>
      <c r="B157" s="204"/>
      <c r="C157" s="205"/>
      <c r="D157" s="206" t="s">
        <v>77</v>
      </c>
      <c r="E157" s="218" t="s">
        <v>2785</v>
      </c>
      <c r="F157" s="218" t="s">
        <v>2786</v>
      </c>
      <c r="G157" s="205"/>
      <c r="H157" s="205"/>
      <c r="I157" s="208"/>
      <c r="J157" s="219">
        <f>BK157</f>
        <v>0</v>
      </c>
      <c r="K157" s="205"/>
      <c r="L157" s="210"/>
      <c r="M157" s="211"/>
      <c r="N157" s="212"/>
      <c r="O157" s="212"/>
      <c r="P157" s="213">
        <f>SUM(P158:P185)</f>
        <v>0</v>
      </c>
      <c r="Q157" s="212"/>
      <c r="R157" s="213">
        <f>SUM(R158:R185)</f>
        <v>0</v>
      </c>
      <c r="S157" s="212"/>
      <c r="T157" s="214">
        <f>SUM(T158:T185)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5" t="s">
        <v>88</v>
      </c>
      <c r="AT157" s="216" t="s">
        <v>77</v>
      </c>
      <c r="AU157" s="216" t="s">
        <v>86</v>
      </c>
      <c r="AY157" s="215" t="s">
        <v>182</v>
      </c>
      <c r="BK157" s="217">
        <f>SUM(BK158:BK185)</f>
        <v>0</v>
      </c>
    </row>
    <row r="158" spans="1:65" s="2" customFormat="1" ht="24.15" customHeight="1">
      <c r="A158" s="39"/>
      <c r="B158" s="40"/>
      <c r="C158" s="220" t="s">
        <v>346</v>
      </c>
      <c r="D158" s="220" t="s">
        <v>185</v>
      </c>
      <c r="E158" s="221" t="s">
        <v>2839</v>
      </c>
      <c r="F158" s="222" t="s">
        <v>2840</v>
      </c>
      <c r="G158" s="223" t="s">
        <v>1543</v>
      </c>
      <c r="H158" s="224">
        <v>4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43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351</v>
      </c>
      <c r="AT158" s="232" t="s">
        <v>185</v>
      </c>
      <c r="AU158" s="232" t="s">
        <v>88</v>
      </c>
      <c r="AY158" s="18" t="s">
        <v>182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86</v>
      </c>
      <c r="BK158" s="233">
        <f>ROUND(I158*H158,2)</f>
        <v>0</v>
      </c>
      <c r="BL158" s="18" t="s">
        <v>351</v>
      </c>
      <c r="BM158" s="232" t="s">
        <v>2841</v>
      </c>
    </row>
    <row r="159" spans="1:51" s="13" customFormat="1" ht="12">
      <c r="A159" s="13"/>
      <c r="B159" s="234"/>
      <c r="C159" s="235"/>
      <c r="D159" s="236" t="s">
        <v>191</v>
      </c>
      <c r="E159" s="237" t="s">
        <v>1</v>
      </c>
      <c r="F159" s="238" t="s">
        <v>189</v>
      </c>
      <c r="G159" s="235"/>
      <c r="H159" s="239">
        <v>4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191</v>
      </c>
      <c r="AU159" s="245" t="s">
        <v>88</v>
      </c>
      <c r="AV159" s="13" t="s">
        <v>88</v>
      </c>
      <c r="AW159" s="13" t="s">
        <v>34</v>
      </c>
      <c r="AX159" s="13" t="s">
        <v>78</v>
      </c>
      <c r="AY159" s="245" t="s">
        <v>182</v>
      </c>
    </row>
    <row r="160" spans="1:51" s="14" customFormat="1" ht="12">
      <c r="A160" s="14"/>
      <c r="B160" s="246"/>
      <c r="C160" s="247"/>
      <c r="D160" s="236" t="s">
        <v>191</v>
      </c>
      <c r="E160" s="248" t="s">
        <v>1</v>
      </c>
      <c r="F160" s="249" t="s">
        <v>195</v>
      </c>
      <c r="G160" s="247"/>
      <c r="H160" s="250">
        <v>4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191</v>
      </c>
      <c r="AU160" s="256" t="s">
        <v>88</v>
      </c>
      <c r="AV160" s="14" t="s">
        <v>189</v>
      </c>
      <c r="AW160" s="14" t="s">
        <v>34</v>
      </c>
      <c r="AX160" s="14" t="s">
        <v>86</v>
      </c>
      <c r="AY160" s="256" t="s">
        <v>182</v>
      </c>
    </row>
    <row r="161" spans="1:65" s="2" customFormat="1" ht="24.15" customHeight="1">
      <c r="A161" s="39"/>
      <c r="B161" s="40"/>
      <c r="C161" s="220" t="s">
        <v>351</v>
      </c>
      <c r="D161" s="220" t="s">
        <v>185</v>
      </c>
      <c r="E161" s="221" t="s">
        <v>2842</v>
      </c>
      <c r="F161" s="222" t="s">
        <v>2843</v>
      </c>
      <c r="G161" s="223" t="s">
        <v>1543</v>
      </c>
      <c r="H161" s="224">
        <v>10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43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351</v>
      </c>
      <c r="AT161" s="232" t="s">
        <v>185</v>
      </c>
      <c r="AU161" s="232" t="s">
        <v>88</v>
      </c>
      <c r="AY161" s="18" t="s">
        <v>182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86</v>
      </c>
      <c r="BK161" s="233">
        <f>ROUND(I161*H161,2)</f>
        <v>0</v>
      </c>
      <c r="BL161" s="18" t="s">
        <v>351</v>
      </c>
      <c r="BM161" s="232" t="s">
        <v>2844</v>
      </c>
    </row>
    <row r="162" spans="1:51" s="13" customFormat="1" ht="12">
      <c r="A162" s="13"/>
      <c r="B162" s="234"/>
      <c r="C162" s="235"/>
      <c r="D162" s="236" t="s">
        <v>191</v>
      </c>
      <c r="E162" s="237" t="s">
        <v>1</v>
      </c>
      <c r="F162" s="238" t="s">
        <v>275</v>
      </c>
      <c r="G162" s="235"/>
      <c r="H162" s="239">
        <v>10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191</v>
      </c>
      <c r="AU162" s="245" t="s">
        <v>88</v>
      </c>
      <c r="AV162" s="13" t="s">
        <v>88</v>
      </c>
      <c r="AW162" s="13" t="s">
        <v>34</v>
      </c>
      <c r="AX162" s="13" t="s">
        <v>78</v>
      </c>
      <c r="AY162" s="245" t="s">
        <v>182</v>
      </c>
    </row>
    <row r="163" spans="1:51" s="14" customFormat="1" ht="12">
      <c r="A163" s="14"/>
      <c r="B163" s="246"/>
      <c r="C163" s="247"/>
      <c r="D163" s="236" t="s">
        <v>191</v>
      </c>
      <c r="E163" s="248" t="s">
        <v>1</v>
      </c>
      <c r="F163" s="249" t="s">
        <v>195</v>
      </c>
      <c r="G163" s="247"/>
      <c r="H163" s="250">
        <v>10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191</v>
      </c>
      <c r="AU163" s="256" t="s">
        <v>88</v>
      </c>
      <c r="AV163" s="14" t="s">
        <v>189</v>
      </c>
      <c r="AW163" s="14" t="s">
        <v>34</v>
      </c>
      <c r="AX163" s="14" t="s">
        <v>86</v>
      </c>
      <c r="AY163" s="256" t="s">
        <v>182</v>
      </c>
    </row>
    <row r="164" spans="1:65" s="2" customFormat="1" ht="21.75" customHeight="1">
      <c r="A164" s="39"/>
      <c r="B164" s="40"/>
      <c r="C164" s="220" t="s">
        <v>358</v>
      </c>
      <c r="D164" s="220" t="s">
        <v>185</v>
      </c>
      <c r="E164" s="221" t="s">
        <v>2796</v>
      </c>
      <c r="F164" s="222" t="s">
        <v>2797</v>
      </c>
      <c r="G164" s="223" t="s">
        <v>1543</v>
      </c>
      <c r="H164" s="224">
        <v>16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43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351</v>
      </c>
      <c r="AT164" s="232" t="s">
        <v>185</v>
      </c>
      <c r="AU164" s="232" t="s">
        <v>88</v>
      </c>
      <c r="AY164" s="18" t="s">
        <v>182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86</v>
      </c>
      <c r="BK164" s="233">
        <f>ROUND(I164*H164,2)</f>
        <v>0</v>
      </c>
      <c r="BL164" s="18" t="s">
        <v>351</v>
      </c>
      <c r="BM164" s="232" t="s">
        <v>2845</v>
      </c>
    </row>
    <row r="165" spans="1:51" s="13" customFormat="1" ht="12">
      <c r="A165" s="13"/>
      <c r="B165" s="234"/>
      <c r="C165" s="235"/>
      <c r="D165" s="236" t="s">
        <v>191</v>
      </c>
      <c r="E165" s="237" t="s">
        <v>1</v>
      </c>
      <c r="F165" s="238" t="s">
        <v>351</v>
      </c>
      <c r="G165" s="235"/>
      <c r="H165" s="239">
        <v>16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191</v>
      </c>
      <c r="AU165" s="245" t="s">
        <v>88</v>
      </c>
      <c r="AV165" s="13" t="s">
        <v>88</v>
      </c>
      <c r="AW165" s="13" t="s">
        <v>34</v>
      </c>
      <c r="AX165" s="13" t="s">
        <v>78</v>
      </c>
      <c r="AY165" s="245" t="s">
        <v>182</v>
      </c>
    </row>
    <row r="166" spans="1:51" s="14" customFormat="1" ht="12">
      <c r="A166" s="14"/>
      <c r="B166" s="246"/>
      <c r="C166" s="247"/>
      <c r="D166" s="236" t="s">
        <v>191</v>
      </c>
      <c r="E166" s="248" t="s">
        <v>1</v>
      </c>
      <c r="F166" s="249" t="s">
        <v>195</v>
      </c>
      <c r="G166" s="247"/>
      <c r="H166" s="250">
        <v>16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6" t="s">
        <v>191</v>
      </c>
      <c r="AU166" s="256" t="s">
        <v>88</v>
      </c>
      <c r="AV166" s="14" t="s">
        <v>189</v>
      </c>
      <c r="AW166" s="14" t="s">
        <v>34</v>
      </c>
      <c r="AX166" s="14" t="s">
        <v>86</v>
      </c>
      <c r="AY166" s="256" t="s">
        <v>182</v>
      </c>
    </row>
    <row r="167" spans="1:65" s="2" customFormat="1" ht="16.5" customHeight="1">
      <c r="A167" s="39"/>
      <c r="B167" s="40"/>
      <c r="C167" s="220" t="s">
        <v>362</v>
      </c>
      <c r="D167" s="220" t="s">
        <v>185</v>
      </c>
      <c r="E167" s="221" t="s">
        <v>2846</v>
      </c>
      <c r="F167" s="222" t="s">
        <v>2847</v>
      </c>
      <c r="G167" s="223" t="s">
        <v>1543</v>
      </c>
      <c r="H167" s="224">
        <v>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43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351</v>
      </c>
      <c r="AT167" s="232" t="s">
        <v>185</v>
      </c>
      <c r="AU167" s="232" t="s">
        <v>88</v>
      </c>
      <c r="AY167" s="18" t="s">
        <v>182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86</v>
      </c>
      <c r="BK167" s="233">
        <f>ROUND(I167*H167,2)</f>
        <v>0</v>
      </c>
      <c r="BL167" s="18" t="s">
        <v>351</v>
      </c>
      <c r="BM167" s="232" t="s">
        <v>2848</v>
      </c>
    </row>
    <row r="168" spans="1:51" s="13" customFormat="1" ht="12">
      <c r="A168" s="13"/>
      <c r="B168" s="234"/>
      <c r="C168" s="235"/>
      <c r="D168" s="236" t="s">
        <v>191</v>
      </c>
      <c r="E168" s="237" t="s">
        <v>1</v>
      </c>
      <c r="F168" s="238" t="s">
        <v>86</v>
      </c>
      <c r="G168" s="235"/>
      <c r="H168" s="239">
        <v>1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191</v>
      </c>
      <c r="AU168" s="245" t="s">
        <v>88</v>
      </c>
      <c r="AV168" s="13" t="s">
        <v>88</v>
      </c>
      <c r="AW168" s="13" t="s">
        <v>34</v>
      </c>
      <c r="AX168" s="13" t="s">
        <v>78</v>
      </c>
      <c r="AY168" s="245" t="s">
        <v>182</v>
      </c>
    </row>
    <row r="169" spans="1:51" s="14" customFormat="1" ht="12">
      <c r="A169" s="14"/>
      <c r="B169" s="246"/>
      <c r="C169" s="247"/>
      <c r="D169" s="236" t="s">
        <v>191</v>
      </c>
      <c r="E169" s="248" t="s">
        <v>1</v>
      </c>
      <c r="F169" s="249" t="s">
        <v>195</v>
      </c>
      <c r="G169" s="247"/>
      <c r="H169" s="250">
        <v>1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191</v>
      </c>
      <c r="AU169" s="256" t="s">
        <v>88</v>
      </c>
      <c r="AV169" s="14" t="s">
        <v>189</v>
      </c>
      <c r="AW169" s="14" t="s">
        <v>34</v>
      </c>
      <c r="AX169" s="14" t="s">
        <v>86</v>
      </c>
      <c r="AY169" s="256" t="s">
        <v>182</v>
      </c>
    </row>
    <row r="170" spans="1:65" s="2" customFormat="1" ht="24.15" customHeight="1">
      <c r="A170" s="39"/>
      <c r="B170" s="40"/>
      <c r="C170" s="220" t="s">
        <v>384</v>
      </c>
      <c r="D170" s="220" t="s">
        <v>185</v>
      </c>
      <c r="E170" s="221" t="s">
        <v>2849</v>
      </c>
      <c r="F170" s="222" t="s">
        <v>2850</v>
      </c>
      <c r="G170" s="223" t="s">
        <v>1543</v>
      </c>
      <c r="H170" s="224">
        <v>78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43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351</v>
      </c>
      <c r="AT170" s="232" t="s">
        <v>185</v>
      </c>
      <c r="AU170" s="232" t="s">
        <v>88</v>
      </c>
      <c r="AY170" s="18" t="s">
        <v>182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86</v>
      </c>
      <c r="BK170" s="233">
        <f>ROUND(I170*H170,2)</f>
        <v>0</v>
      </c>
      <c r="BL170" s="18" t="s">
        <v>351</v>
      </c>
      <c r="BM170" s="232" t="s">
        <v>2851</v>
      </c>
    </row>
    <row r="171" spans="1:51" s="13" customFormat="1" ht="12">
      <c r="A171" s="13"/>
      <c r="B171" s="234"/>
      <c r="C171" s="235"/>
      <c r="D171" s="236" t="s">
        <v>191</v>
      </c>
      <c r="E171" s="237" t="s">
        <v>1</v>
      </c>
      <c r="F171" s="238" t="s">
        <v>849</v>
      </c>
      <c r="G171" s="235"/>
      <c r="H171" s="239">
        <v>78</v>
      </c>
      <c r="I171" s="240"/>
      <c r="J171" s="235"/>
      <c r="K171" s="235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191</v>
      </c>
      <c r="AU171" s="245" t="s">
        <v>88</v>
      </c>
      <c r="AV171" s="13" t="s">
        <v>88</v>
      </c>
      <c r="AW171" s="13" t="s">
        <v>34</v>
      </c>
      <c r="AX171" s="13" t="s">
        <v>78</v>
      </c>
      <c r="AY171" s="245" t="s">
        <v>182</v>
      </c>
    </row>
    <row r="172" spans="1:51" s="14" customFormat="1" ht="12">
      <c r="A172" s="14"/>
      <c r="B172" s="246"/>
      <c r="C172" s="247"/>
      <c r="D172" s="236" t="s">
        <v>191</v>
      </c>
      <c r="E172" s="248" t="s">
        <v>1</v>
      </c>
      <c r="F172" s="249" t="s">
        <v>195</v>
      </c>
      <c r="G172" s="247"/>
      <c r="H172" s="250">
        <v>78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191</v>
      </c>
      <c r="AU172" s="256" t="s">
        <v>88</v>
      </c>
      <c r="AV172" s="14" t="s">
        <v>189</v>
      </c>
      <c r="AW172" s="14" t="s">
        <v>34</v>
      </c>
      <c r="AX172" s="14" t="s">
        <v>86</v>
      </c>
      <c r="AY172" s="256" t="s">
        <v>182</v>
      </c>
    </row>
    <row r="173" spans="1:65" s="2" customFormat="1" ht="24.15" customHeight="1">
      <c r="A173" s="39"/>
      <c r="B173" s="40"/>
      <c r="C173" s="220" t="s">
        <v>389</v>
      </c>
      <c r="D173" s="220" t="s">
        <v>185</v>
      </c>
      <c r="E173" s="221" t="s">
        <v>2852</v>
      </c>
      <c r="F173" s="222" t="s">
        <v>2853</v>
      </c>
      <c r="G173" s="223" t="s">
        <v>1543</v>
      </c>
      <c r="H173" s="224">
        <v>10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43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351</v>
      </c>
      <c r="AT173" s="232" t="s">
        <v>185</v>
      </c>
      <c r="AU173" s="232" t="s">
        <v>88</v>
      </c>
      <c r="AY173" s="18" t="s">
        <v>182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86</v>
      </c>
      <c r="BK173" s="233">
        <f>ROUND(I173*H173,2)</f>
        <v>0</v>
      </c>
      <c r="BL173" s="18" t="s">
        <v>351</v>
      </c>
      <c r="BM173" s="232" t="s">
        <v>2854</v>
      </c>
    </row>
    <row r="174" spans="1:51" s="13" customFormat="1" ht="12">
      <c r="A174" s="13"/>
      <c r="B174" s="234"/>
      <c r="C174" s="235"/>
      <c r="D174" s="236" t="s">
        <v>191</v>
      </c>
      <c r="E174" s="237" t="s">
        <v>1</v>
      </c>
      <c r="F174" s="238" t="s">
        <v>275</v>
      </c>
      <c r="G174" s="235"/>
      <c r="H174" s="239">
        <v>10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191</v>
      </c>
      <c r="AU174" s="245" t="s">
        <v>88</v>
      </c>
      <c r="AV174" s="13" t="s">
        <v>88</v>
      </c>
      <c r="AW174" s="13" t="s">
        <v>34</v>
      </c>
      <c r="AX174" s="13" t="s">
        <v>78</v>
      </c>
      <c r="AY174" s="245" t="s">
        <v>182</v>
      </c>
    </row>
    <row r="175" spans="1:51" s="14" customFormat="1" ht="12">
      <c r="A175" s="14"/>
      <c r="B175" s="246"/>
      <c r="C175" s="247"/>
      <c r="D175" s="236" t="s">
        <v>191</v>
      </c>
      <c r="E175" s="248" t="s">
        <v>1</v>
      </c>
      <c r="F175" s="249" t="s">
        <v>195</v>
      </c>
      <c r="G175" s="247"/>
      <c r="H175" s="250">
        <v>10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191</v>
      </c>
      <c r="AU175" s="256" t="s">
        <v>88</v>
      </c>
      <c r="AV175" s="14" t="s">
        <v>189</v>
      </c>
      <c r="AW175" s="14" t="s">
        <v>34</v>
      </c>
      <c r="AX175" s="14" t="s">
        <v>86</v>
      </c>
      <c r="AY175" s="256" t="s">
        <v>182</v>
      </c>
    </row>
    <row r="176" spans="1:65" s="2" customFormat="1" ht="24.15" customHeight="1">
      <c r="A176" s="39"/>
      <c r="B176" s="40"/>
      <c r="C176" s="220" t="s">
        <v>7</v>
      </c>
      <c r="D176" s="220" t="s">
        <v>185</v>
      </c>
      <c r="E176" s="221" t="s">
        <v>2855</v>
      </c>
      <c r="F176" s="222" t="s">
        <v>2856</v>
      </c>
      <c r="G176" s="223" t="s">
        <v>1543</v>
      </c>
      <c r="H176" s="224">
        <v>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43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351</v>
      </c>
      <c r="AT176" s="232" t="s">
        <v>185</v>
      </c>
      <c r="AU176" s="232" t="s">
        <v>88</v>
      </c>
      <c r="AY176" s="18" t="s">
        <v>182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86</v>
      </c>
      <c r="BK176" s="233">
        <f>ROUND(I176*H176,2)</f>
        <v>0</v>
      </c>
      <c r="BL176" s="18" t="s">
        <v>351</v>
      </c>
      <c r="BM176" s="232" t="s">
        <v>2857</v>
      </c>
    </row>
    <row r="177" spans="1:51" s="13" customFormat="1" ht="12">
      <c r="A177" s="13"/>
      <c r="B177" s="234"/>
      <c r="C177" s="235"/>
      <c r="D177" s="236" t="s">
        <v>191</v>
      </c>
      <c r="E177" s="237" t="s">
        <v>1</v>
      </c>
      <c r="F177" s="238" t="s">
        <v>86</v>
      </c>
      <c r="G177" s="235"/>
      <c r="H177" s="239">
        <v>1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191</v>
      </c>
      <c r="AU177" s="245" t="s">
        <v>88</v>
      </c>
      <c r="AV177" s="13" t="s">
        <v>88</v>
      </c>
      <c r="AW177" s="13" t="s">
        <v>34</v>
      </c>
      <c r="AX177" s="13" t="s">
        <v>78</v>
      </c>
      <c r="AY177" s="245" t="s">
        <v>182</v>
      </c>
    </row>
    <row r="178" spans="1:51" s="14" customFormat="1" ht="12">
      <c r="A178" s="14"/>
      <c r="B178" s="246"/>
      <c r="C178" s="247"/>
      <c r="D178" s="236" t="s">
        <v>191</v>
      </c>
      <c r="E178" s="248" t="s">
        <v>1</v>
      </c>
      <c r="F178" s="249" t="s">
        <v>195</v>
      </c>
      <c r="G178" s="247"/>
      <c r="H178" s="250">
        <v>1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191</v>
      </c>
      <c r="AU178" s="256" t="s">
        <v>88</v>
      </c>
      <c r="AV178" s="14" t="s">
        <v>189</v>
      </c>
      <c r="AW178" s="14" t="s">
        <v>34</v>
      </c>
      <c r="AX178" s="14" t="s">
        <v>86</v>
      </c>
      <c r="AY178" s="256" t="s">
        <v>182</v>
      </c>
    </row>
    <row r="179" spans="1:65" s="2" customFormat="1" ht="16.5" customHeight="1">
      <c r="A179" s="39"/>
      <c r="B179" s="40"/>
      <c r="C179" s="220" t="s">
        <v>452</v>
      </c>
      <c r="D179" s="220" t="s">
        <v>185</v>
      </c>
      <c r="E179" s="221" t="s">
        <v>2858</v>
      </c>
      <c r="F179" s="222" t="s">
        <v>2859</v>
      </c>
      <c r="G179" s="223" t="s">
        <v>1543</v>
      </c>
      <c r="H179" s="224">
        <v>176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43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351</v>
      </c>
      <c r="AT179" s="232" t="s">
        <v>185</v>
      </c>
      <c r="AU179" s="232" t="s">
        <v>88</v>
      </c>
      <c r="AY179" s="18" t="s">
        <v>182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86</v>
      </c>
      <c r="BK179" s="233">
        <f>ROUND(I179*H179,2)</f>
        <v>0</v>
      </c>
      <c r="BL179" s="18" t="s">
        <v>351</v>
      </c>
      <c r="BM179" s="232" t="s">
        <v>2860</v>
      </c>
    </row>
    <row r="180" spans="1:51" s="13" customFormat="1" ht="12">
      <c r="A180" s="13"/>
      <c r="B180" s="234"/>
      <c r="C180" s="235"/>
      <c r="D180" s="236" t="s">
        <v>191</v>
      </c>
      <c r="E180" s="237" t="s">
        <v>1</v>
      </c>
      <c r="F180" s="238" t="s">
        <v>2272</v>
      </c>
      <c r="G180" s="235"/>
      <c r="H180" s="239">
        <v>176</v>
      </c>
      <c r="I180" s="240"/>
      <c r="J180" s="235"/>
      <c r="K180" s="235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191</v>
      </c>
      <c r="AU180" s="245" t="s">
        <v>88</v>
      </c>
      <c r="AV180" s="13" t="s">
        <v>88</v>
      </c>
      <c r="AW180" s="13" t="s">
        <v>34</v>
      </c>
      <c r="AX180" s="13" t="s">
        <v>78</v>
      </c>
      <c r="AY180" s="245" t="s">
        <v>182</v>
      </c>
    </row>
    <row r="181" spans="1:51" s="14" customFormat="1" ht="12">
      <c r="A181" s="14"/>
      <c r="B181" s="246"/>
      <c r="C181" s="247"/>
      <c r="D181" s="236" t="s">
        <v>191</v>
      </c>
      <c r="E181" s="248" t="s">
        <v>1</v>
      </c>
      <c r="F181" s="249" t="s">
        <v>195</v>
      </c>
      <c r="G181" s="247"/>
      <c r="H181" s="250">
        <v>176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6" t="s">
        <v>191</v>
      </c>
      <c r="AU181" s="256" t="s">
        <v>88</v>
      </c>
      <c r="AV181" s="14" t="s">
        <v>189</v>
      </c>
      <c r="AW181" s="14" t="s">
        <v>34</v>
      </c>
      <c r="AX181" s="14" t="s">
        <v>86</v>
      </c>
      <c r="AY181" s="256" t="s">
        <v>182</v>
      </c>
    </row>
    <row r="182" spans="1:65" s="2" customFormat="1" ht="16.5" customHeight="1">
      <c r="A182" s="39"/>
      <c r="B182" s="40"/>
      <c r="C182" s="220" t="s">
        <v>457</v>
      </c>
      <c r="D182" s="220" t="s">
        <v>185</v>
      </c>
      <c r="E182" s="221" t="s">
        <v>2861</v>
      </c>
      <c r="F182" s="222" t="s">
        <v>2862</v>
      </c>
      <c r="G182" s="223" t="s">
        <v>1543</v>
      </c>
      <c r="H182" s="224">
        <v>88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43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351</v>
      </c>
      <c r="AT182" s="232" t="s">
        <v>185</v>
      </c>
      <c r="AU182" s="232" t="s">
        <v>88</v>
      </c>
      <c r="AY182" s="18" t="s">
        <v>182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86</v>
      </c>
      <c r="BK182" s="233">
        <f>ROUND(I182*H182,2)</f>
        <v>0</v>
      </c>
      <c r="BL182" s="18" t="s">
        <v>351</v>
      </c>
      <c r="BM182" s="232" t="s">
        <v>2863</v>
      </c>
    </row>
    <row r="183" spans="1:51" s="13" customFormat="1" ht="12">
      <c r="A183" s="13"/>
      <c r="B183" s="234"/>
      <c r="C183" s="235"/>
      <c r="D183" s="236" t="s">
        <v>191</v>
      </c>
      <c r="E183" s="237" t="s">
        <v>1</v>
      </c>
      <c r="F183" s="238" t="s">
        <v>900</v>
      </c>
      <c r="G183" s="235"/>
      <c r="H183" s="239">
        <v>88</v>
      </c>
      <c r="I183" s="240"/>
      <c r="J183" s="235"/>
      <c r="K183" s="235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191</v>
      </c>
      <c r="AU183" s="245" t="s">
        <v>88</v>
      </c>
      <c r="AV183" s="13" t="s">
        <v>88</v>
      </c>
      <c r="AW183" s="13" t="s">
        <v>34</v>
      </c>
      <c r="AX183" s="13" t="s">
        <v>78</v>
      </c>
      <c r="AY183" s="245" t="s">
        <v>182</v>
      </c>
    </row>
    <row r="184" spans="1:51" s="14" customFormat="1" ht="12">
      <c r="A184" s="14"/>
      <c r="B184" s="246"/>
      <c r="C184" s="247"/>
      <c r="D184" s="236" t="s">
        <v>191</v>
      </c>
      <c r="E184" s="248" t="s">
        <v>1</v>
      </c>
      <c r="F184" s="249" t="s">
        <v>195</v>
      </c>
      <c r="G184" s="247"/>
      <c r="H184" s="250">
        <v>88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6" t="s">
        <v>191</v>
      </c>
      <c r="AU184" s="256" t="s">
        <v>88</v>
      </c>
      <c r="AV184" s="14" t="s">
        <v>189</v>
      </c>
      <c r="AW184" s="14" t="s">
        <v>34</v>
      </c>
      <c r="AX184" s="14" t="s">
        <v>86</v>
      </c>
      <c r="AY184" s="256" t="s">
        <v>182</v>
      </c>
    </row>
    <row r="185" spans="1:65" s="2" customFormat="1" ht="24.15" customHeight="1">
      <c r="A185" s="39"/>
      <c r="B185" s="40"/>
      <c r="C185" s="220" t="s">
        <v>462</v>
      </c>
      <c r="D185" s="220" t="s">
        <v>185</v>
      </c>
      <c r="E185" s="221" t="s">
        <v>2802</v>
      </c>
      <c r="F185" s="222" t="s">
        <v>2803</v>
      </c>
      <c r="G185" s="223" t="s">
        <v>570</v>
      </c>
      <c r="H185" s="224">
        <v>0.039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43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351</v>
      </c>
      <c r="AT185" s="232" t="s">
        <v>185</v>
      </c>
      <c r="AU185" s="232" t="s">
        <v>88</v>
      </c>
      <c r="AY185" s="18" t="s">
        <v>182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86</v>
      </c>
      <c r="BK185" s="233">
        <f>ROUND(I185*H185,2)</f>
        <v>0</v>
      </c>
      <c r="BL185" s="18" t="s">
        <v>351</v>
      </c>
      <c r="BM185" s="232" t="s">
        <v>2864</v>
      </c>
    </row>
    <row r="186" spans="1:63" s="12" customFormat="1" ht="22.8" customHeight="1">
      <c r="A186" s="12"/>
      <c r="B186" s="204"/>
      <c r="C186" s="205"/>
      <c r="D186" s="206" t="s">
        <v>77</v>
      </c>
      <c r="E186" s="218" t="s">
        <v>2865</v>
      </c>
      <c r="F186" s="218" t="s">
        <v>2866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SUM(P187:P250)</f>
        <v>0</v>
      </c>
      <c r="Q186" s="212"/>
      <c r="R186" s="213">
        <f>SUM(R187:R250)</f>
        <v>1.48768</v>
      </c>
      <c r="S186" s="212"/>
      <c r="T186" s="214">
        <f>SUM(T187:T250)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88</v>
      </c>
      <c r="AT186" s="216" t="s">
        <v>77</v>
      </c>
      <c r="AU186" s="216" t="s">
        <v>86</v>
      </c>
      <c r="AY186" s="215" t="s">
        <v>182</v>
      </c>
      <c r="BK186" s="217">
        <f>SUM(BK187:BK250)</f>
        <v>0</v>
      </c>
    </row>
    <row r="187" spans="1:65" s="2" customFormat="1" ht="33" customHeight="1">
      <c r="A187" s="39"/>
      <c r="B187" s="40"/>
      <c r="C187" s="220" t="s">
        <v>493</v>
      </c>
      <c r="D187" s="220" t="s">
        <v>185</v>
      </c>
      <c r="E187" s="221" t="s">
        <v>2867</v>
      </c>
      <c r="F187" s="222" t="s">
        <v>2868</v>
      </c>
      <c r="G187" s="223" t="s">
        <v>1272</v>
      </c>
      <c r="H187" s="224">
        <v>5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43</v>
      </c>
      <c r="O187" s="92"/>
      <c r="P187" s="230">
        <f>O187*H187</f>
        <v>0</v>
      </c>
      <c r="Q187" s="230">
        <v>0.01324</v>
      </c>
      <c r="R187" s="230">
        <f>Q187*H187</f>
        <v>0.0662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351</v>
      </c>
      <c r="AT187" s="232" t="s">
        <v>185</v>
      </c>
      <c r="AU187" s="232" t="s">
        <v>88</v>
      </c>
      <c r="AY187" s="18" t="s">
        <v>182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86</v>
      </c>
      <c r="BK187" s="233">
        <f>ROUND(I187*H187,2)</f>
        <v>0</v>
      </c>
      <c r="BL187" s="18" t="s">
        <v>351</v>
      </c>
      <c r="BM187" s="232" t="s">
        <v>2869</v>
      </c>
    </row>
    <row r="188" spans="1:51" s="13" customFormat="1" ht="12">
      <c r="A188" s="13"/>
      <c r="B188" s="234"/>
      <c r="C188" s="235"/>
      <c r="D188" s="236" t="s">
        <v>191</v>
      </c>
      <c r="E188" s="237" t="s">
        <v>1</v>
      </c>
      <c r="F188" s="238" t="s">
        <v>211</v>
      </c>
      <c r="G188" s="235"/>
      <c r="H188" s="239">
        <v>5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191</v>
      </c>
      <c r="AU188" s="245" t="s">
        <v>88</v>
      </c>
      <c r="AV188" s="13" t="s">
        <v>88</v>
      </c>
      <c r="AW188" s="13" t="s">
        <v>34</v>
      </c>
      <c r="AX188" s="13" t="s">
        <v>78</v>
      </c>
      <c r="AY188" s="245" t="s">
        <v>182</v>
      </c>
    </row>
    <row r="189" spans="1:51" s="14" customFormat="1" ht="12">
      <c r="A189" s="14"/>
      <c r="B189" s="246"/>
      <c r="C189" s="247"/>
      <c r="D189" s="236" t="s">
        <v>191</v>
      </c>
      <c r="E189" s="248" t="s">
        <v>1</v>
      </c>
      <c r="F189" s="249" t="s">
        <v>195</v>
      </c>
      <c r="G189" s="247"/>
      <c r="H189" s="250">
        <v>5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191</v>
      </c>
      <c r="AU189" s="256" t="s">
        <v>88</v>
      </c>
      <c r="AV189" s="14" t="s">
        <v>189</v>
      </c>
      <c r="AW189" s="14" t="s">
        <v>34</v>
      </c>
      <c r="AX189" s="14" t="s">
        <v>86</v>
      </c>
      <c r="AY189" s="256" t="s">
        <v>182</v>
      </c>
    </row>
    <row r="190" spans="1:65" s="2" customFormat="1" ht="33" customHeight="1">
      <c r="A190" s="39"/>
      <c r="B190" s="40"/>
      <c r="C190" s="220" t="s">
        <v>467</v>
      </c>
      <c r="D190" s="220" t="s">
        <v>185</v>
      </c>
      <c r="E190" s="221" t="s">
        <v>2870</v>
      </c>
      <c r="F190" s="222" t="s">
        <v>2871</v>
      </c>
      <c r="G190" s="223" t="s">
        <v>1272</v>
      </c>
      <c r="H190" s="224">
        <v>1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43</v>
      </c>
      <c r="O190" s="92"/>
      <c r="P190" s="230">
        <f>O190*H190</f>
        <v>0</v>
      </c>
      <c r="Q190" s="230">
        <v>0.0084</v>
      </c>
      <c r="R190" s="230">
        <f>Q190*H190</f>
        <v>0.0084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351</v>
      </c>
      <c r="AT190" s="232" t="s">
        <v>185</v>
      </c>
      <c r="AU190" s="232" t="s">
        <v>88</v>
      </c>
      <c r="AY190" s="18" t="s">
        <v>182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86</v>
      </c>
      <c r="BK190" s="233">
        <f>ROUND(I190*H190,2)</f>
        <v>0</v>
      </c>
      <c r="BL190" s="18" t="s">
        <v>351</v>
      </c>
      <c r="BM190" s="232" t="s">
        <v>2872</v>
      </c>
    </row>
    <row r="191" spans="1:51" s="13" customFormat="1" ht="12">
      <c r="A191" s="13"/>
      <c r="B191" s="234"/>
      <c r="C191" s="235"/>
      <c r="D191" s="236" t="s">
        <v>191</v>
      </c>
      <c r="E191" s="237" t="s">
        <v>1</v>
      </c>
      <c r="F191" s="238" t="s">
        <v>86</v>
      </c>
      <c r="G191" s="235"/>
      <c r="H191" s="239">
        <v>1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191</v>
      </c>
      <c r="AU191" s="245" t="s">
        <v>88</v>
      </c>
      <c r="AV191" s="13" t="s">
        <v>88</v>
      </c>
      <c r="AW191" s="13" t="s">
        <v>34</v>
      </c>
      <c r="AX191" s="13" t="s">
        <v>78</v>
      </c>
      <c r="AY191" s="245" t="s">
        <v>182</v>
      </c>
    </row>
    <row r="192" spans="1:51" s="14" customFormat="1" ht="12">
      <c r="A192" s="14"/>
      <c r="B192" s="246"/>
      <c r="C192" s="247"/>
      <c r="D192" s="236" t="s">
        <v>191</v>
      </c>
      <c r="E192" s="248" t="s">
        <v>1</v>
      </c>
      <c r="F192" s="249" t="s">
        <v>195</v>
      </c>
      <c r="G192" s="247"/>
      <c r="H192" s="250">
        <v>1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191</v>
      </c>
      <c r="AU192" s="256" t="s">
        <v>88</v>
      </c>
      <c r="AV192" s="14" t="s">
        <v>189</v>
      </c>
      <c r="AW192" s="14" t="s">
        <v>34</v>
      </c>
      <c r="AX192" s="14" t="s">
        <v>86</v>
      </c>
      <c r="AY192" s="256" t="s">
        <v>182</v>
      </c>
    </row>
    <row r="193" spans="1:65" s="2" customFormat="1" ht="33" customHeight="1">
      <c r="A193" s="39"/>
      <c r="B193" s="40"/>
      <c r="C193" s="220" t="s">
        <v>535</v>
      </c>
      <c r="D193" s="220" t="s">
        <v>185</v>
      </c>
      <c r="E193" s="221" t="s">
        <v>2873</v>
      </c>
      <c r="F193" s="222" t="s">
        <v>2874</v>
      </c>
      <c r="G193" s="223" t="s">
        <v>1272</v>
      </c>
      <c r="H193" s="224">
        <v>2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43</v>
      </c>
      <c r="O193" s="92"/>
      <c r="P193" s="230">
        <f>O193*H193</f>
        <v>0</v>
      </c>
      <c r="Q193" s="230">
        <v>0.01035</v>
      </c>
      <c r="R193" s="230">
        <f>Q193*H193</f>
        <v>0.0207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351</v>
      </c>
      <c r="AT193" s="232" t="s">
        <v>185</v>
      </c>
      <c r="AU193" s="232" t="s">
        <v>88</v>
      </c>
      <c r="AY193" s="18" t="s">
        <v>182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86</v>
      </c>
      <c r="BK193" s="233">
        <f>ROUND(I193*H193,2)</f>
        <v>0</v>
      </c>
      <c r="BL193" s="18" t="s">
        <v>351</v>
      </c>
      <c r="BM193" s="232" t="s">
        <v>2875</v>
      </c>
    </row>
    <row r="194" spans="1:51" s="13" customFormat="1" ht="12">
      <c r="A194" s="13"/>
      <c r="B194" s="234"/>
      <c r="C194" s="235"/>
      <c r="D194" s="236" t="s">
        <v>191</v>
      </c>
      <c r="E194" s="237" t="s">
        <v>1</v>
      </c>
      <c r="F194" s="238" t="s">
        <v>88</v>
      </c>
      <c r="G194" s="235"/>
      <c r="H194" s="239">
        <v>2</v>
      </c>
      <c r="I194" s="240"/>
      <c r="J194" s="235"/>
      <c r="K194" s="235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191</v>
      </c>
      <c r="AU194" s="245" t="s">
        <v>88</v>
      </c>
      <c r="AV194" s="13" t="s">
        <v>88</v>
      </c>
      <c r="AW194" s="13" t="s">
        <v>34</v>
      </c>
      <c r="AX194" s="13" t="s">
        <v>78</v>
      </c>
      <c r="AY194" s="245" t="s">
        <v>182</v>
      </c>
    </row>
    <row r="195" spans="1:51" s="14" customFormat="1" ht="12">
      <c r="A195" s="14"/>
      <c r="B195" s="246"/>
      <c r="C195" s="247"/>
      <c r="D195" s="236" t="s">
        <v>191</v>
      </c>
      <c r="E195" s="248" t="s">
        <v>1</v>
      </c>
      <c r="F195" s="249" t="s">
        <v>195</v>
      </c>
      <c r="G195" s="247"/>
      <c r="H195" s="250">
        <v>2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6" t="s">
        <v>191</v>
      </c>
      <c r="AU195" s="256" t="s">
        <v>88</v>
      </c>
      <c r="AV195" s="14" t="s">
        <v>189</v>
      </c>
      <c r="AW195" s="14" t="s">
        <v>34</v>
      </c>
      <c r="AX195" s="14" t="s">
        <v>86</v>
      </c>
      <c r="AY195" s="256" t="s">
        <v>182</v>
      </c>
    </row>
    <row r="196" spans="1:65" s="2" customFormat="1" ht="33" customHeight="1">
      <c r="A196" s="39"/>
      <c r="B196" s="40"/>
      <c r="C196" s="220" t="s">
        <v>539</v>
      </c>
      <c r="D196" s="220" t="s">
        <v>185</v>
      </c>
      <c r="E196" s="221" t="s">
        <v>2876</v>
      </c>
      <c r="F196" s="222" t="s">
        <v>2877</v>
      </c>
      <c r="G196" s="223" t="s">
        <v>1272</v>
      </c>
      <c r="H196" s="224">
        <v>3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43</v>
      </c>
      <c r="O196" s="92"/>
      <c r="P196" s="230">
        <f>O196*H196</f>
        <v>0</v>
      </c>
      <c r="Q196" s="230">
        <v>0.0145</v>
      </c>
      <c r="R196" s="230">
        <f>Q196*H196</f>
        <v>0.043500000000000004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351</v>
      </c>
      <c r="AT196" s="232" t="s">
        <v>185</v>
      </c>
      <c r="AU196" s="232" t="s">
        <v>88</v>
      </c>
      <c r="AY196" s="18" t="s">
        <v>182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86</v>
      </c>
      <c r="BK196" s="233">
        <f>ROUND(I196*H196,2)</f>
        <v>0</v>
      </c>
      <c r="BL196" s="18" t="s">
        <v>351</v>
      </c>
      <c r="BM196" s="232" t="s">
        <v>2878</v>
      </c>
    </row>
    <row r="197" spans="1:51" s="13" customFormat="1" ht="12">
      <c r="A197" s="13"/>
      <c r="B197" s="234"/>
      <c r="C197" s="235"/>
      <c r="D197" s="236" t="s">
        <v>191</v>
      </c>
      <c r="E197" s="237" t="s">
        <v>1</v>
      </c>
      <c r="F197" s="238" t="s">
        <v>200</v>
      </c>
      <c r="G197" s="235"/>
      <c r="H197" s="239">
        <v>3</v>
      </c>
      <c r="I197" s="240"/>
      <c r="J197" s="235"/>
      <c r="K197" s="235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191</v>
      </c>
      <c r="AU197" s="245" t="s">
        <v>88</v>
      </c>
      <c r="AV197" s="13" t="s">
        <v>88</v>
      </c>
      <c r="AW197" s="13" t="s">
        <v>34</v>
      </c>
      <c r="AX197" s="13" t="s">
        <v>78</v>
      </c>
      <c r="AY197" s="245" t="s">
        <v>182</v>
      </c>
    </row>
    <row r="198" spans="1:51" s="14" customFormat="1" ht="12">
      <c r="A198" s="14"/>
      <c r="B198" s="246"/>
      <c r="C198" s="247"/>
      <c r="D198" s="236" t="s">
        <v>191</v>
      </c>
      <c r="E198" s="248" t="s">
        <v>1</v>
      </c>
      <c r="F198" s="249" t="s">
        <v>195</v>
      </c>
      <c r="G198" s="247"/>
      <c r="H198" s="250">
        <v>3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6" t="s">
        <v>191</v>
      </c>
      <c r="AU198" s="256" t="s">
        <v>88</v>
      </c>
      <c r="AV198" s="14" t="s">
        <v>189</v>
      </c>
      <c r="AW198" s="14" t="s">
        <v>34</v>
      </c>
      <c r="AX198" s="14" t="s">
        <v>86</v>
      </c>
      <c r="AY198" s="256" t="s">
        <v>182</v>
      </c>
    </row>
    <row r="199" spans="1:65" s="2" customFormat="1" ht="33" customHeight="1">
      <c r="A199" s="39"/>
      <c r="B199" s="40"/>
      <c r="C199" s="220" t="s">
        <v>547</v>
      </c>
      <c r="D199" s="220" t="s">
        <v>185</v>
      </c>
      <c r="E199" s="221" t="s">
        <v>2879</v>
      </c>
      <c r="F199" s="222" t="s">
        <v>2880</v>
      </c>
      <c r="G199" s="223" t="s">
        <v>1272</v>
      </c>
      <c r="H199" s="224">
        <v>4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43</v>
      </c>
      <c r="O199" s="92"/>
      <c r="P199" s="230">
        <f>O199*H199</f>
        <v>0</v>
      </c>
      <c r="Q199" s="230">
        <v>0.01655</v>
      </c>
      <c r="R199" s="230">
        <f>Q199*H199</f>
        <v>0.0662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351</v>
      </c>
      <c r="AT199" s="232" t="s">
        <v>185</v>
      </c>
      <c r="AU199" s="232" t="s">
        <v>88</v>
      </c>
      <c r="AY199" s="18" t="s">
        <v>182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86</v>
      </c>
      <c r="BK199" s="233">
        <f>ROUND(I199*H199,2)</f>
        <v>0</v>
      </c>
      <c r="BL199" s="18" t="s">
        <v>351</v>
      </c>
      <c r="BM199" s="232" t="s">
        <v>2881</v>
      </c>
    </row>
    <row r="200" spans="1:51" s="13" customFormat="1" ht="12">
      <c r="A200" s="13"/>
      <c r="B200" s="234"/>
      <c r="C200" s="235"/>
      <c r="D200" s="236" t="s">
        <v>191</v>
      </c>
      <c r="E200" s="237" t="s">
        <v>1</v>
      </c>
      <c r="F200" s="238" t="s">
        <v>189</v>
      </c>
      <c r="G200" s="235"/>
      <c r="H200" s="239">
        <v>4</v>
      </c>
      <c r="I200" s="240"/>
      <c r="J200" s="235"/>
      <c r="K200" s="235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191</v>
      </c>
      <c r="AU200" s="245" t="s">
        <v>88</v>
      </c>
      <c r="AV200" s="13" t="s">
        <v>88</v>
      </c>
      <c r="AW200" s="13" t="s">
        <v>34</v>
      </c>
      <c r="AX200" s="13" t="s">
        <v>78</v>
      </c>
      <c r="AY200" s="245" t="s">
        <v>182</v>
      </c>
    </row>
    <row r="201" spans="1:51" s="14" customFormat="1" ht="12">
      <c r="A201" s="14"/>
      <c r="B201" s="246"/>
      <c r="C201" s="247"/>
      <c r="D201" s="236" t="s">
        <v>191</v>
      </c>
      <c r="E201" s="248" t="s">
        <v>1</v>
      </c>
      <c r="F201" s="249" t="s">
        <v>195</v>
      </c>
      <c r="G201" s="247"/>
      <c r="H201" s="250">
        <v>4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191</v>
      </c>
      <c r="AU201" s="256" t="s">
        <v>88</v>
      </c>
      <c r="AV201" s="14" t="s">
        <v>189</v>
      </c>
      <c r="AW201" s="14" t="s">
        <v>34</v>
      </c>
      <c r="AX201" s="14" t="s">
        <v>86</v>
      </c>
      <c r="AY201" s="256" t="s">
        <v>182</v>
      </c>
    </row>
    <row r="202" spans="1:65" s="2" customFormat="1" ht="33" customHeight="1">
      <c r="A202" s="39"/>
      <c r="B202" s="40"/>
      <c r="C202" s="220" t="s">
        <v>554</v>
      </c>
      <c r="D202" s="220" t="s">
        <v>185</v>
      </c>
      <c r="E202" s="221" t="s">
        <v>2882</v>
      </c>
      <c r="F202" s="222" t="s">
        <v>2883</v>
      </c>
      <c r="G202" s="223" t="s">
        <v>1272</v>
      </c>
      <c r="H202" s="224">
        <v>15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43</v>
      </c>
      <c r="O202" s="92"/>
      <c r="P202" s="230">
        <f>O202*H202</f>
        <v>0</v>
      </c>
      <c r="Q202" s="230">
        <v>0.0186</v>
      </c>
      <c r="R202" s="230">
        <f>Q202*H202</f>
        <v>0.27899999999999997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351</v>
      </c>
      <c r="AT202" s="232" t="s">
        <v>185</v>
      </c>
      <c r="AU202" s="232" t="s">
        <v>88</v>
      </c>
      <c r="AY202" s="18" t="s">
        <v>182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86</v>
      </c>
      <c r="BK202" s="233">
        <f>ROUND(I202*H202,2)</f>
        <v>0</v>
      </c>
      <c r="BL202" s="18" t="s">
        <v>351</v>
      </c>
      <c r="BM202" s="232" t="s">
        <v>2884</v>
      </c>
    </row>
    <row r="203" spans="1:51" s="13" customFormat="1" ht="12">
      <c r="A203" s="13"/>
      <c r="B203" s="234"/>
      <c r="C203" s="235"/>
      <c r="D203" s="236" t="s">
        <v>191</v>
      </c>
      <c r="E203" s="237" t="s">
        <v>1</v>
      </c>
      <c r="F203" s="238" t="s">
        <v>346</v>
      </c>
      <c r="G203" s="235"/>
      <c r="H203" s="239">
        <v>15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191</v>
      </c>
      <c r="AU203" s="245" t="s">
        <v>88</v>
      </c>
      <c r="AV203" s="13" t="s">
        <v>88</v>
      </c>
      <c r="AW203" s="13" t="s">
        <v>34</v>
      </c>
      <c r="AX203" s="13" t="s">
        <v>78</v>
      </c>
      <c r="AY203" s="245" t="s">
        <v>182</v>
      </c>
    </row>
    <row r="204" spans="1:51" s="14" customFormat="1" ht="12">
      <c r="A204" s="14"/>
      <c r="B204" s="246"/>
      <c r="C204" s="247"/>
      <c r="D204" s="236" t="s">
        <v>191</v>
      </c>
      <c r="E204" s="248" t="s">
        <v>1</v>
      </c>
      <c r="F204" s="249" t="s">
        <v>195</v>
      </c>
      <c r="G204" s="247"/>
      <c r="H204" s="250">
        <v>15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6" t="s">
        <v>191</v>
      </c>
      <c r="AU204" s="256" t="s">
        <v>88</v>
      </c>
      <c r="AV204" s="14" t="s">
        <v>189</v>
      </c>
      <c r="AW204" s="14" t="s">
        <v>34</v>
      </c>
      <c r="AX204" s="14" t="s">
        <v>86</v>
      </c>
      <c r="AY204" s="256" t="s">
        <v>182</v>
      </c>
    </row>
    <row r="205" spans="1:65" s="2" customFormat="1" ht="33" customHeight="1">
      <c r="A205" s="39"/>
      <c r="B205" s="40"/>
      <c r="C205" s="220" t="s">
        <v>558</v>
      </c>
      <c r="D205" s="220" t="s">
        <v>185</v>
      </c>
      <c r="E205" s="221" t="s">
        <v>2885</v>
      </c>
      <c r="F205" s="222" t="s">
        <v>2886</v>
      </c>
      <c r="G205" s="223" t="s">
        <v>1272</v>
      </c>
      <c r="H205" s="224">
        <v>11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43</v>
      </c>
      <c r="O205" s="92"/>
      <c r="P205" s="230">
        <f>O205*H205</f>
        <v>0</v>
      </c>
      <c r="Q205" s="230">
        <v>0.02065</v>
      </c>
      <c r="R205" s="230">
        <f>Q205*H205</f>
        <v>0.22715000000000002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351</v>
      </c>
      <c r="AT205" s="232" t="s">
        <v>185</v>
      </c>
      <c r="AU205" s="232" t="s">
        <v>88</v>
      </c>
      <c r="AY205" s="18" t="s">
        <v>182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86</v>
      </c>
      <c r="BK205" s="233">
        <f>ROUND(I205*H205,2)</f>
        <v>0</v>
      </c>
      <c r="BL205" s="18" t="s">
        <v>351</v>
      </c>
      <c r="BM205" s="232" t="s">
        <v>2887</v>
      </c>
    </row>
    <row r="206" spans="1:51" s="13" customFormat="1" ht="12">
      <c r="A206" s="13"/>
      <c r="B206" s="234"/>
      <c r="C206" s="235"/>
      <c r="D206" s="236" t="s">
        <v>191</v>
      </c>
      <c r="E206" s="237" t="s">
        <v>1</v>
      </c>
      <c r="F206" s="238" t="s">
        <v>280</v>
      </c>
      <c r="G206" s="235"/>
      <c r="H206" s="239">
        <v>11</v>
      </c>
      <c r="I206" s="240"/>
      <c r="J206" s="235"/>
      <c r="K206" s="235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191</v>
      </c>
      <c r="AU206" s="245" t="s">
        <v>88</v>
      </c>
      <c r="AV206" s="13" t="s">
        <v>88</v>
      </c>
      <c r="AW206" s="13" t="s">
        <v>34</v>
      </c>
      <c r="AX206" s="13" t="s">
        <v>78</v>
      </c>
      <c r="AY206" s="245" t="s">
        <v>182</v>
      </c>
    </row>
    <row r="207" spans="1:51" s="14" customFormat="1" ht="12">
      <c r="A207" s="14"/>
      <c r="B207" s="246"/>
      <c r="C207" s="247"/>
      <c r="D207" s="236" t="s">
        <v>191</v>
      </c>
      <c r="E207" s="248" t="s">
        <v>1</v>
      </c>
      <c r="F207" s="249" t="s">
        <v>195</v>
      </c>
      <c r="G207" s="247"/>
      <c r="H207" s="250">
        <v>11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6" t="s">
        <v>191</v>
      </c>
      <c r="AU207" s="256" t="s">
        <v>88</v>
      </c>
      <c r="AV207" s="14" t="s">
        <v>189</v>
      </c>
      <c r="AW207" s="14" t="s">
        <v>34</v>
      </c>
      <c r="AX207" s="14" t="s">
        <v>86</v>
      </c>
      <c r="AY207" s="256" t="s">
        <v>182</v>
      </c>
    </row>
    <row r="208" spans="1:65" s="2" customFormat="1" ht="37.8" customHeight="1">
      <c r="A208" s="39"/>
      <c r="B208" s="40"/>
      <c r="C208" s="220" t="s">
        <v>563</v>
      </c>
      <c r="D208" s="220" t="s">
        <v>185</v>
      </c>
      <c r="E208" s="221" t="s">
        <v>2888</v>
      </c>
      <c r="F208" s="222" t="s">
        <v>2889</v>
      </c>
      <c r="G208" s="223" t="s">
        <v>1272</v>
      </c>
      <c r="H208" s="224">
        <v>3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43</v>
      </c>
      <c r="O208" s="92"/>
      <c r="P208" s="230">
        <f>O208*H208</f>
        <v>0</v>
      </c>
      <c r="Q208" s="230">
        <v>0.0227</v>
      </c>
      <c r="R208" s="230">
        <f>Q208*H208</f>
        <v>0.06810000000000001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351</v>
      </c>
      <c r="AT208" s="232" t="s">
        <v>185</v>
      </c>
      <c r="AU208" s="232" t="s">
        <v>88</v>
      </c>
      <c r="AY208" s="18" t="s">
        <v>182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86</v>
      </c>
      <c r="BK208" s="233">
        <f>ROUND(I208*H208,2)</f>
        <v>0</v>
      </c>
      <c r="BL208" s="18" t="s">
        <v>351</v>
      </c>
      <c r="BM208" s="232" t="s">
        <v>2890</v>
      </c>
    </row>
    <row r="209" spans="1:51" s="13" customFormat="1" ht="12">
      <c r="A209" s="13"/>
      <c r="B209" s="234"/>
      <c r="C209" s="235"/>
      <c r="D209" s="236" t="s">
        <v>191</v>
      </c>
      <c r="E209" s="237" t="s">
        <v>1</v>
      </c>
      <c r="F209" s="238" t="s">
        <v>200</v>
      </c>
      <c r="G209" s="235"/>
      <c r="H209" s="239">
        <v>3</v>
      </c>
      <c r="I209" s="240"/>
      <c r="J209" s="235"/>
      <c r="K209" s="235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191</v>
      </c>
      <c r="AU209" s="245" t="s">
        <v>88</v>
      </c>
      <c r="AV209" s="13" t="s">
        <v>88</v>
      </c>
      <c r="AW209" s="13" t="s">
        <v>34</v>
      </c>
      <c r="AX209" s="13" t="s">
        <v>78</v>
      </c>
      <c r="AY209" s="245" t="s">
        <v>182</v>
      </c>
    </row>
    <row r="210" spans="1:51" s="14" customFormat="1" ht="12">
      <c r="A210" s="14"/>
      <c r="B210" s="246"/>
      <c r="C210" s="247"/>
      <c r="D210" s="236" t="s">
        <v>191</v>
      </c>
      <c r="E210" s="248" t="s">
        <v>1</v>
      </c>
      <c r="F210" s="249" t="s">
        <v>195</v>
      </c>
      <c r="G210" s="247"/>
      <c r="H210" s="250">
        <v>3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6" t="s">
        <v>191</v>
      </c>
      <c r="AU210" s="256" t="s">
        <v>88</v>
      </c>
      <c r="AV210" s="14" t="s">
        <v>189</v>
      </c>
      <c r="AW210" s="14" t="s">
        <v>34</v>
      </c>
      <c r="AX210" s="14" t="s">
        <v>86</v>
      </c>
      <c r="AY210" s="256" t="s">
        <v>182</v>
      </c>
    </row>
    <row r="211" spans="1:65" s="2" customFormat="1" ht="37.8" customHeight="1">
      <c r="A211" s="39"/>
      <c r="B211" s="40"/>
      <c r="C211" s="220" t="s">
        <v>567</v>
      </c>
      <c r="D211" s="220" t="s">
        <v>185</v>
      </c>
      <c r="E211" s="221" t="s">
        <v>2891</v>
      </c>
      <c r="F211" s="222" t="s">
        <v>2892</v>
      </c>
      <c r="G211" s="223" t="s">
        <v>1272</v>
      </c>
      <c r="H211" s="224">
        <v>4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43</v>
      </c>
      <c r="O211" s="92"/>
      <c r="P211" s="230">
        <f>O211*H211</f>
        <v>0</v>
      </c>
      <c r="Q211" s="230">
        <v>0.0268</v>
      </c>
      <c r="R211" s="230">
        <f>Q211*H211</f>
        <v>0.1072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351</v>
      </c>
      <c r="AT211" s="232" t="s">
        <v>185</v>
      </c>
      <c r="AU211" s="232" t="s">
        <v>88</v>
      </c>
      <c r="AY211" s="18" t="s">
        <v>182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86</v>
      </c>
      <c r="BK211" s="233">
        <f>ROUND(I211*H211,2)</f>
        <v>0</v>
      </c>
      <c r="BL211" s="18" t="s">
        <v>351</v>
      </c>
      <c r="BM211" s="232" t="s">
        <v>2893</v>
      </c>
    </row>
    <row r="212" spans="1:51" s="13" customFormat="1" ht="12">
      <c r="A212" s="13"/>
      <c r="B212" s="234"/>
      <c r="C212" s="235"/>
      <c r="D212" s="236" t="s">
        <v>191</v>
      </c>
      <c r="E212" s="237" t="s">
        <v>1</v>
      </c>
      <c r="F212" s="238" t="s">
        <v>189</v>
      </c>
      <c r="G212" s="235"/>
      <c r="H212" s="239">
        <v>4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191</v>
      </c>
      <c r="AU212" s="245" t="s">
        <v>88</v>
      </c>
      <c r="AV212" s="13" t="s">
        <v>88</v>
      </c>
      <c r="AW212" s="13" t="s">
        <v>34</v>
      </c>
      <c r="AX212" s="13" t="s">
        <v>78</v>
      </c>
      <c r="AY212" s="245" t="s">
        <v>182</v>
      </c>
    </row>
    <row r="213" spans="1:51" s="14" customFormat="1" ht="12">
      <c r="A213" s="14"/>
      <c r="B213" s="246"/>
      <c r="C213" s="247"/>
      <c r="D213" s="236" t="s">
        <v>191</v>
      </c>
      <c r="E213" s="248" t="s">
        <v>1</v>
      </c>
      <c r="F213" s="249" t="s">
        <v>195</v>
      </c>
      <c r="G213" s="247"/>
      <c r="H213" s="250">
        <v>4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6" t="s">
        <v>191</v>
      </c>
      <c r="AU213" s="256" t="s">
        <v>88</v>
      </c>
      <c r="AV213" s="14" t="s">
        <v>189</v>
      </c>
      <c r="AW213" s="14" t="s">
        <v>34</v>
      </c>
      <c r="AX213" s="14" t="s">
        <v>86</v>
      </c>
      <c r="AY213" s="256" t="s">
        <v>182</v>
      </c>
    </row>
    <row r="214" spans="1:65" s="2" customFormat="1" ht="37.8" customHeight="1">
      <c r="A214" s="39"/>
      <c r="B214" s="40"/>
      <c r="C214" s="220" t="s">
        <v>575</v>
      </c>
      <c r="D214" s="220" t="s">
        <v>185</v>
      </c>
      <c r="E214" s="221" t="s">
        <v>2894</v>
      </c>
      <c r="F214" s="222" t="s">
        <v>2895</v>
      </c>
      <c r="G214" s="223" t="s">
        <v>1272</v>
      </c>
      <c r="H214" s="224">
        <v>3</v>
      </c>
      <c r="I214" s="225"/>
      <c r="J214" s="226">
        <f>ROUND(I214*H214,2)</f>
        <v>0</v>
      </c>
      <c r="K214" s="227"/>
      <c r="L214" s="45"/>
      <c r="M214" s="228" t="s">
        <v>1</v>
      </c>
      <c r="N214" s="229" t="s">
        <v>43</v>
      </c>
      <c r="O214" s="92"/>
      <c r="P214" s="230">
        <f>O214*H214</f>
        <v>0</v>
      </c>
      <c r="Q214" s="230">
        <v>0.0309</v>
      </c>
      <c r="R214" s="230">
        <f>Q214*H214</f>
        <v>0.0927</v>
      </c>
      <c r="S214" s="230">
        <v>0</v>
      </c>
      <c r="T214" s="23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351</v>
      </c>
      <c r="AT214" s="232" t="s">
        <v>185</v>
      </c>
      <c r="AU214" s="232" t="s">
        <v>88</v>
      </c>
      <c r="AY214" s="18" t="s">
        <v>182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86</v>
      </c>
      <c r="BK214" s="233">
        <f>ROUND(I214*H214,2)</f>
        <v>0</v>
      </c>
      <c r="BL214" s="18" t="s">
        <v>351</v>
      </c>
      <c r="BM214" s="232" t="s">
        <v>2896</v>
      </c>
    </row>
    <row r="215" spans="1:51" s="13" customFormat="1" ht="12">
      <c r="A215" s="13"/>
      <c r="B215" s="234"/>
      <c r="C215" s="235"/>
      <c r="D215" s="236" t="s">
        <v>191</v>
      </c>
      <c r="E215" s="237" t="s">
        <v>1</v>
      </c>
      <c r="F215" s="238" t="s">
        <v>200</v>
      </c>
      <c r="G215" s="235"/>
      <c r="H215" s="239">
        <v>3</v>
      </c>
      <c r="I215" s="240"/>
      <c r="J215" s="235"/>
      <c r="K215" s="235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191</v>
      </c>
      <c r="AU215" s="245" t="s">
        <v>88</v>
      </c>
      <c r="AV215" s="13" t="s">
        <v>88</v>
      </c>
      <c r="AW215" s="13" t="s">
        <v>34</v>
      </c>
      <c r="AX215" s="13" t="s">
        <v>78</v>
      </c>
      <c r="AY215" s="245" t="s">
        <v>182</v>
      </c>
    </row>
    <row r="216" spans="1:51" s="14" customFormat="1" ht="12">
      <c r="A216" s="14"/>
      <c r="B216" s="246"/>
      <c r="C216" s="247"/>
      <c r="D216" s="236" t="s">
        <v>191</v>
      </c>
      <c r="E216" s="248" t="s">
        <v>1</v>
      </c>
      <c r="F216" s="249" t="s">
        <v>195</v>
      </c>
      <c r="G216" s="247"/>
      <c r="H216" s="250">
        <v>3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191</v>
      </c>
      <c r="AU216" s="256" t="s">
        <v>88</v>
      </c>
      <c r="AV216" s="14" t="s">
        <v>189</v>
      </c>
      <c r="AW216" s="14" t="s">
        <v>34</v>
      </c>
      <c r="AX216" s="14" t="s">
        <v>86</v>
      </c>
      <c r="AY216" s="256" t="s">
        <v>182</v>
      </c>
    </row>
    <row r="217" spans="1:65" s="2" customFormat="1" ht="37.8" customHeight="1">
      <c r="A217" s="39"/>
      <c r="B217" s="40"/>
      <c r="C217" s="220" t="s">
        <v>593</v>
      </c>
      <c r="D217" s="220" t="s">
        <v>185</v>
      </c>
      <c r="E217" s="221" t="s">
        <v>2897</v>
      </c>
      <c r="F217" s="222" t="s">
        <v>2898</v>
      </c>
      <c r="G217" s="223" t="s">
        <v>1272</v>
      </c>
      <c r="H217" s="224">
        <v>10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43</v>
      </c>
      <c r="O217" s="92"/>
      <c r="P217" s="230">
        <f>O217*H217</f>
        <v>0</v>
      </c>
      <c r="Q217" s="230">
        <v>0.0114</v>
      </c>
      <c r="R217" s="230">
        <f>Q217*H217</f>
        <v>0.114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351</v>
      </c>
      <c r="AT217" s="232" t="s">
        <v>185</v>
      </c>
      <c r="AU217" s="232" t="s">
        <v>88</v>
      </c>
      <c r="AY217" s="18" t="s">
        <v>182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86</v>
      </c>
      <c r="BK217" s="233">
        <f>ROUND(I217*H217,2)</f>
        <v>0</v>
      </c>
      <c r="BL217" s="18" t="s">
        <v>351</v>
      </c>
      <c r="BM217" s="232" t="s">
        <v>2899</v>
      </c>
    </row>
    <row r="218" spans="1:51" s="13" customFormat="1" ht="12">
      <c r="A218" s="13"/>
      <c r="B218" s="234"/>
      <c r="C218" s="235"/>
      <c r="D218" s="236" t="s">
        <v>191</v>
      </c>
      <c r="E218" s="237" t="s">
        <v>1</v>
      </c>
      <c r="F218" s="238" t="s">
        <v>275</v>
      </c>
      <c r="G218" s="235"/>
      <c r="H218" s="239">
        <v>10</v>
      </c>
      <c r="I218" s="240"/>
      <c r="J218" s="235"/>
      <c r="K218" s="235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191</v>
      </c>
      <c r="AU218" s="245" t="s">
        <v>88</v>
      </c>
      <c r="AV218" s="13" t="s">
        <v>88</v>
      </c>
      <c r="AW218" s="13" t="s">
        <v>34</v>
      </c>
      <c r="AX218" s="13" t="s">
        <v>78</v>
      </c>
      <c r="AY218" s="245" t="s">
        <v>182</v>
      </c>
    </row>
    <row r="219" spans="1:51" s="14" customFormat="1" ht="12">
      <c r="A219" s="14"/>
      <c r="B219" s="246"/>
      <c r="C219" s="247"/>
      <c r="D219" s="236" t="s">
        <v>191</v>
      </c>
      <c r="E219" s="248" t="s">
        <v>1</v>
      </c>
      <c r="F219" s="249" t="s">
        <v>195</v>
      </c>
      <c r="G219" s="247"/>
      <c r="H219" s="250">
        <v>10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191</v>
      </c>
      <c r="AU219" s="256" t="s">
        <v>88</v>
      </c>
      <c r="AV219" s="14" t="s">
        <v>189</v>
      </c>
      <c r="AW219" s="14" t="s">
        <v>34</v>
      </c>
      <c r="AX219" s="14" t="s">
        <v>86</v>
      </c>
      <c r="AY219" s="256" t="s">
        <v>182</v>
      </c>
    </row>
    <row r="220" spans="1:65" s="2" customFormat="1" ht="37.8" customHeight="1">
      <c r="A220" s="39"/>
      <c r="B220" s="40"/>
      <c r="C220" s="220" t="s">
        <v>603</v>
      </c>
      <c r="D220" s="220" t="s">
        <v>185</v>
      </c>
      <c r="E220" s="221" t="s">
        <v>2900</v>
      </c>
      <c r="F220" s="222" t="s">
        <v>2901</v>
      </c>
      <c r="G220" s="223" t="s">
        <v>1272</v>
      </c>
      <c r="H220" s="224">
        <v>4</v>
      </c>
      <c r="I220" s="225"/>
      <c r="J220" s="226">
        <f>ROUND(I220*H220,2)</f>
        <v>0</v>
      </c>
      <c r="K220" s="227"/>
      <c r="L220" s="45"/>
      <c r="M220" s="228" t="s">
        <v>1</v>
      </c>
      <c r="N220" s="229" t="s">
        <v>43</v>
      </c>
      <c r="O220" s="92"/>
      <c r="P220" s="230">
        <f>O220*H220</f>
        <v>0</v>
      </c>
      <c r="Q220" s="230">
        <v>0.0114</v>
      </c>
      <c r="R220" s="230">
        <f>Q220*H220</f>
        <v>0.0456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351</v>
      </c>
      <c r="AT220" s="232" t="s">
        <v>185</v>
      </c>
      <c r="AU220" s="232" t="s">
        <v>88</v>
      </c>
      <c r="AY220" s="18" t="s">
        <v>182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86</v>
      </c>
      <c r="BK220" s="233">
        <f>ROUND(I220*H220,2)</f>
        <v>0</v>
      </c>
      <c r="BL220" s="18" t="s">
        <v>351</v>
      </c>
      <c r="BM220" s="232" t="s">
        <v>2902</v>
      </c>
    </row>
    <row r="221" spans="1:51" s="13" customFormat="1" ht="12">
      <c r="A221" s="13"/>
      <c r="B221" s="234"/>
      <c r="C221" s="235"/>
      <c r="D221" s="236" t="s">
        <v>191</v>
      </c>
      <c r="E221" s="237" t="s">
        <v>1</v>
      </c>
      <c r="F221" s="238" t="s">
        <v>189</v>
      </c>
      <c r="G221" s="235"/>
      <c r="H221" s="239">
        <v>4</v>
      </c>
      <c r="I221" s="240"/>
      <c r="J221" s="235"/>
      <c r="K221" s="235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191</v>
      </c>
      <c r="AU221" s="245" t="s">
        <v>88</v>
      </c>
      <c r="AV221" s="13" t="s">
        <v>88</v>
      </c>
      <c r="AW221" s="13" t="s">
        <v>34</v>
      </c>
      <c r="AX221" s="13" t="s">
        <v>78</v>
      </c>
      <c r="AY221" s="245" t="s">
        <v>182</v>
      </c>
    </row>
    <row r="222" spans="1:51" s="14" customFormat="1" ht="12">
      <c r="A222" s="14"/>
      <c r="B222" s="246"/>
      <c r="C222" s="247"/>
      <c r="D222" s="236" t="s">
        <v>191</v>
      </c>
      <c r="E222" s="248" t="s">
        <v>1</v>
      </c>
      <c r="F222" s="249" t="s">
        <v>195</v>
      </c>
      <c r="G222" s="247"/>
      <c r="H222" s="250">
        <v>4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6" t="s">
        <v>191</v>
      </c>
      <c r="AU222" s="256" t="s">
        <v>88</v>
      </c>
      <c r="AV222" s="14" t="s">
        <v>189</v>
      </c>
      <c r="AW222" s="14" t="s">
        <v>34</v>
      </c>
      <c r="AX222" s="14" t="s">
        <v>86</v>
      </c>
      <c r="AY222" s="256" t="s">
        <v>182</v>
      </c>
    </row>
    <row r="223" spans="1:65" s="2" customFormat="1" ht="37.8" customHeight="1">
      <c r="A223" s="39"/>
      <c r="B223" s="40"/>
      <c r="C223" s="220" t="s">
        <v>610</v>
      </c>
      <c r="D223" s="220" t="s">
        <v>185</v>
      </c>
      <c r="E223" s="221" t="s">
        <v>2903</v>
      </c>
      <c r="F223" s="222" t="s">
        <v>2904</v>
      </c>
      <c r="G223" s="223" t="s">
        <v>1272</v>
      </c>
      <c r="H223" s="224">
        <v>1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43</v>
      </c>
      <c r="O223" s="92"/>
      <c r="P223" s="230">
        <f>O223*H223</f>
        <v>0</v>
      </c>
      <c r="Q223" s="230">
        <v>0.01942</v>
      </c>
      <c r="R223" s="230">
        <f>Q223*H223</f>
        <v>0.01942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351</v>
      </c>
      <c r="AT223" s="232" t="s">
        <v>185</v>
      </c>
      <c r="AU223" s="232" t="s">
        <v>88</v>
      </c>
      <c r="AY223" s="18" t="s">
        <v>182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86</v>
      </c>
      <c r="BK223" s="233">
        <f>ROUND(I223*H223,2)</f>
        <v>0</v>
      </c>
      <c r="BL223" s="18" t="s">
        <v>351</v>
      </c>
      <c r="BM223" s="232" t="s">
        <v>2905</v>
      </c>
    </row>
    <row r="224" spans="1:51" s="13" customFormat="1" ht="12">
      <c r="A224" s="13"/>
      <c r="B224" s="234"/>
      <c r="C224" s="235"/>
      <c r="D224" s="236" t="s">
        <v>191</v>
      </c>
      <c r="E224" s="237" t="s">
        <v>1</v>
      </c>
      <c r="F224" s="238" t="s">
        <v>86</v>
      </c>
      <c r="G224" s="235"/>
      <c r="H224" s="239">
        <v>1</v>
      </c>
      <c r="I224" s="240"/>
      <c r="J224" s="235"/>
      <c r="K224" s="235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191</v>
      </c>
      <c r="AU224" s="245" t="s">
        <v>88</v>
      </c>
      <c r="AV224" s="13" t="s">
        <v>88</v>
      </c>
      <c r="AW224" s="13" t="s">
        <v>34</v>
      </c>
      <c r="AX224" s="13" t="s">
        <v>78</v>
      </c>
      <c r="AY224" s="245" t="s">
        <v>182</v>
      </c>
    </row>
    <row r="225" spans="1:51" s="14" customFormat="1" ht="12">
      <c r="A225" s="14"/>
      <c r="B225" s="246"/>
      <c r="C225" s="247"/>
      <c r="D225" s="236" t="s">
        <v>191</v>
      </c>
      <c r="E225" s="248" t="s">
        <v>1</v>
      </c>
      <c r="F225" s="249" t="s">
        <v>195</v>
      </c>
      <c r="G225" s="247"/>
      <c r="H225" s="250">
        <v>1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6" t="s">
        <v>191</v>
      </c>
      <c r="AU225" s="256" t="s">
        <v>88</v>
      </c>
      <c r="AV225" s="14" t="s">
        <v>189</v>
      </c>
      <c r="AW225" s="14" t="s">
        <v>34</v>
      </c>
      <c r="AX225" s="14" t="s">
        <v>86</v>
      </c>
      <c r="AY225" s="256" t="s">
        <v>182</v>
      </c>
    </row>
    <row r="226" spans="1:65" s="2" customFormat="1" ht="37.8" customHeight="1">
      <c r="A226" s="39"/>
      <c r="B226" s="40"/>
      <c r="C226" s="220" t="s">
        <v>616</v>
      </c>
      <c r="D226" s="220" t="s">
        <v>185</v>
      </c>
      <c r="E226" s="221" t="s">
        <v>2906</v>
      </c>
      <c r="F226" s="222" t="s">
        <v>2907</v>
      </c>
      <c r="G226" s="223" t="s">
        <v>1272</v>
      </c>
      <c r="H226" s="224">
        <v>3</v>
      </c>
      <c r="I226" s="225"/>
      <c r="J226" s="226">
        <f>ROUND(I226*H226,2)</f>
        <v>0</v>
      </c>
      <c r="K226" s="227"/>
      <c r="L226" s="45"/>
      <c r="M226" s="228" t="s">
        <v>1</v>
      </c>
      <c r="N226" s="229" t="s">
        <v>43</v>
      </c>
      <c r="O226" s="92"/>
      <c r="P226" s="230">
        <f>O226*H226</f>
        <v>0</v>
      </c>
      <c r="Q226" s="230">
        <v>0.02229</v>
      </c>
      <c r="R226" s="230">
        <f>Q226*H226</f>
        <v>0.06687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351</v>
      </c>
      <c r="AT226" s="232" t="s">
        <v>185</v>
      </c>
      <c r="AU226" s="232" t="s">
        <v>88</v>
      </c>
      <c r="AY226" s="18" t="s">
        <v>182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86</v>
      </c>
      <c r="BK226" s="233">
        <f>ROUND(I226*H226,2)</f>
        <v>0</v>
      </c>
      <c r="BL226" s="18" t="s">
        <v>351</v>
      </c>
      <c r="BM226" s="232" t="s">
        <v>2908</v>
      </c>
    </row>
    <row r="227" spans="1:51" s="13" customFormat="1" ht="12">
      <c r="A227" s="13"/>
      <c r="B227" s="234"/>
      <c r="C227" s="235"/>
      <c r="D227" s="236" t="s">
        <v>191</v>
      </c>
      <c r="E227" s="237" t="s">
        <v>1</v>
      </c>
      <c r="F227" s="238" t="s">
        <v>200</v>
      </c>
      <c r="G227" s="235"/>
      <c r="H227" s="239">
        <v>3</v>
      </c>
      <c r="I227" s="240"/>
      <c r="J227" s="235"/>
      <c r="K227" s="235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191</v>
      </c>
      <c r="AU227" s="245" t="s">
        <v>88</v>
      </c>
      <c r="AV227" s="13" t="s">
        <v>88</v>
      </c>
      <c r="AW227" s="13" t="s">
        <v>34</v>
      </c>
      <c r="AX227" s="13" t="s">
        <v>78</v>
      </c>
      <c r="AY227" s="245" t="s">
        <v>182</v>
      </c>
    </row>
    <row r="228" spans="1:51" s="14" customFormat="1" ht="12">
      <c r="A228" s="14"/>
      <c r="B228" s="246"/>
      <c r="C228" s="247"/>
      <c r="D228" s="236" t="s">
        <v>191</v>
      </c>
      <c r="E228" s="248" t="s">
        <v>1</v>
      </c>
      <c r="F228" s="249" t="s">
        <v>195</v>
      </c>
      <c r="G228" s="247"/>
      <c r="H228" s="250">
        <v>3</v>
      </c>
      <c r="I228" s="251"/>
      <c r="J228" s="247"/>
      <c r="K228" s="247"/>
      <c r="L228" s="252"/>
      <c r="M228" s="253"/>
      <c r="N228" s="254"/>
      <c r="O228" s="254"/>
      <c r="P228" s="254"/>
      <c r="Q228" s="254"/>
      <c r="R228" s="254"/>
      <c r="S228" s="254"/>
      <c r="T228" s="25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6" t="s">
        <v>191</v>
      </c>
      <c r="AU228" s="256" t="s">
        <v>88</v>
      </c>
      <c r="AV228" s="14" t="s">
        <v>189</v>
      </c>
      <c r="AW228" s="14" t="s">
        <v>34</v>
      </c>
      <c r="AX228" s="14" t="s">
        <v>86</v>
      </c>
      <c r="AY228" s="256" t="s">
        <v>182</v>
      </c>
    </row>
    <row r="229" spans="1:65" s="2" customFormat="1" ht="37.8" customHeight="1">
      <c r="A229" s="39"/>
      <c r="B229" s="40"/>
      <c r="C229" s="220" t="s">
        <v>621</v>
      </c>
      <c r="D229" s="220" t="s">
        <v>185</v>
      </c>
      <c r="E229" s="221" t="s">
        <v>2909</v>
      </c>
      <c r="F229" s="222" t="s">
        <v>2910</v>
      </c>
      <c r="G229" s="223" t="s">
        <v>1272</v>
      </c>
      <c r="H229" s="224">
        <v>2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43</v>
      </c>
      <c r="O229" s="92"/>
      <c r="P229" s="230">
        <f>O229*H229</f>
        <v>0</v>
      </c>
      <c r="Q229" s="230">
        <v>0.02803</v>
      </c>
      <c r="R229" s="230">
        <f>Q229*H229</f>
        <v>0.05606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351</v>
      </c>
      <c r="AT229" s="232" t="s">
        <v>185</v>
      </c>
      <c r="AU229" s="232" t="s">
        <v>88</v>
      </c>
      <c r="AY229" s="18" t="s">
        <v>182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86</v>
      </c>
      <c r="BK229" s="233">
        <f>ROUND(I229*H229,2)</f>
        <v>0</v>
      </c>
      <c r="BL229" s="18" t="s">
        <v>351</v>
      </c>
      <c r="BM229" s="232" t="s">
        <v>2911</v>
      </c>
    </row>
    <row r="230" spans="1:51" s="13" customFormat="1" ht="12">
      <c r="A230" s="13"/>
      <c r="B230" s="234"/>
      <c r="C230" s="235"/>
      <c r="D230" s="236" t="s">
        <v>191</v>
      </c>
      <c r="E230" s="237" t="s">
        <v>1</v>
      </c>
      <c r="F230" s="238" t="s">
        <v>88</v>
      </c>
      <c r="G230" s="235"/>
      <c r="H230" s="239">
        <v>2</v>
      </c>
      <c r="I230" s="240"/>
      <c r="J230" s="235"/>
      <c r="K230" s="235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191</v>
      </c>
      <c r="AU230" s="245" t="s">
        <v>88</v>
      </c>
      <c r="AV230" s="13" t="s">
        <v>88</v>
      </c>
      <c r="AW230" s="13" t="s">
        <v>34</v>
      </c>
      <c r="AX230" s="13" t="s">
        <v>78</v>
      </c>
      <c r="AY230" s="245" t="s">
        <v>182</v>
      </c>
    </row>
    <row r="231" spans="1:51" s="14" customFormat="1" ht="12">
      <c r="A231" s="14"/>
      <c r="B231" s="246"/>
      <c r="C231" s="247"/>
      <c r="D231" s="236" t="s">
        <v>191</v>
      </c>
      <c r="E231" s="248" t="s">
        <v>1</v>
      </c>
      <c r="F231" s="249" t="s">
        <v>195</v>
      </c>
      <c r="G231" s="247"/>
      <c r="H231" s="250">
        <v>2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191</v>
      </c>
      <c r="AU231" s="256" t="s">
        <v>88</v>
      </c>
      <c r="AV231" s="14" t="s">
        <v>189</v>
      </c>
      <c r="AW231" s="14" t="s">
        <v>34</v>
      </c>
      <c r="AX231" s="14" t="s">
        <v>86</v>
      </c>
      <c r="AY231" s="256" t="s">
        <v>182</v>
      </c>
    </row>
    <row r="232" spans="1:65" s="2" customFormat="1" ht="37.8" customHeight="1">
      <c r="A232" s="39"/>
      <c r="B232" s="40"/>
      <c r="C232" s="220" t="s">
        <v>627</v>
      </c>
      <c r="D232" s="220" t="s">
        <v>185</v>
      </c>
      <c r="E232" s="221" t="s">
        <v>2912</v>
      </c>
      <c r="F232" s="222" t="s">
        <v>2913</v>
      </c>
      <c r="G232" s="223" t="s">
        <v>1272</v>
      </c>
      <c r="H232" s="224">
        <v>1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43</v>
      </c>
      <c r="O232" s="92"/>
      <c r="P232" s="230">
        <f>O232*H232</f>
        <v>0</v>
      </c>
      <c r="Q232" s="230">
        <v>0.0204</v>
      </c>
      <c r="R232" s="230">
        <f>Q232*H232</f>
        <v>0.0204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351</v>
      </c>
      <c r="AT232" s="232" t="s">
        <v>185</v>
      </c>
      <c r="AU232" s="232" t="s">
        <v>88</v>
      </c>
      <c r="AY232" s="18" t="s">
        <v>182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86</v>
      </c>
      <c r="BK232" s="233">
        <f>ROUND(I232*H232,2)</f>
        <v>0</v>
      </c>
      <c r="BL232" s="18" t="s">
        <v>351</v>
      </c>
      <c r="BM232" s="232" t="s">
        <v>2914</v>
      </c>
    </row>
    <row r="233" spans="1:51" s="13" customFormat="1" ht="12">
      <c r="A233" s="13"/>
      <c r="B233" s="234"/>
      <c r="C233" s="235"/>
      <c r="D233" s="236" t="s">
        <v>191</v>
      </c>
      <c r="E233" s="237" t="s">
        <v>1</v>
      </c>
      <c r="F233" s="238" t="s">
        <v>86</v>
      </c>
      <c r="G233" s="235"/>
      <c r="H233" s="239">
        <v>1</v>
      </c>
      <c r="I233" s="240"/>
      <c r="J233" s="235"/>
      <c r="K233" s="235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191</v>
      </c>
      <c r="AU233" s="245" t="s">
        <v>88</v>
      </c>
      <c r="AV233" s="13" t="s">
        <v>88</v>
      </c>
      <c r="AW233" s="13" t="s">
        <v>34</v>
      </c>
      <c r="AX233" s="13" t="s">
        <v>78</v>
      </c>
      <c r="AY233" s="245" t="s">
        <v>182</v>
      </c>
    </row>
    <row r="234" spans="1:51" s="14" customFormat="1" ht="12">
      <c r="A234" s="14"/>
      <c r="B234" s="246"/>
      <c r="C234" s="247"/>
      <c r="D234" s="236" t="s">
        <v>191</v>
      </c>
      <c r="E234" s="248" t="s">
        <v>1</v>
      </c>
      <c r="F234" s="249" t="s">
        <v>195</v>
      </c>
      <c r="G234" s="247"/>
      <c r="H234" s="250">
        <v>1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6" t="s">
        <v>191</v>
      </c>
      <c r="AU234" s="256" t="s">
        <v>88</v>
      </c>
      <c r="AV234" s="14" t="s">
        <v>189</v>
      </c>
      <c r="AW234" s="14" t="s">
        <v>34</v>
      </c>
      <c r="AX234" s="14" t="s">
        <v>86</v>
      </c>
      <c r="AY234" s="256" t="s">
        <v>182</v>
      </c>
    </row>
    <row r="235" spans="1:65" s="2" customFormat="1" ht="37.8" customHeight="1">
      <c r="A235" s="39"/>
      <c r="B235" s="40"/>
      <c r="C235" s="220" t="s">
        <v>633</v>
      </c>
      <c r="D235" s="220" t="s">
        <v>185</v>
      </c>
      <c r="E235" s="221" t="s">
        <v>2915</v>
      </c>
      <c r="F235" s="222" t="s">
        <v>2916</v>
      </c>
      <c r="G235" s="223" t="s">
        <v>1272</v>
      </c>
      <c r="H235" s="224">
        <v>4</v>
      </c>
      <c r="I235" s="225"/>
      <c r="J235" s="226">
        <f>ROUND(I235*H235,2)</f>
        <v>0</v>
      </c>
      <c r="K235" s="227"/>
      <c r="L235" s="45"/>
      <c r="M235" s="228" t="s">
        <v>1</v>
      </c>
      <c r="N235" s="229" t="s">
        <v>43</v>
      </c>
      <c r="O235" s="92"/>
      <c r="P235" s="230">
        <f>O235*H235</f>
        <v>0</v>
      </c>
      <c r="Q235" s="230">
        <v>0.0204</v>
      </c>
      <c r="R235" s="230">
        <f>Q235*H235</f>
        <v>0.0816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351</v>
      </c>
      <c r="AT235" s="232" t="s">
        <v>185</v>
      </c>
      <c r="AU235" s="232" t="s">
        <v>88</v>
      </c>
      <c r="AY235" s="18" t="s">
        <v>182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86</v>
      </c>
      <c r="BK235" s="233">
        <f>ROUND(I235*H235,2)</f>
        <v>0</v>
      </c>
      <c r="BL235" s="18" t="s">
        <v>351</v>
      </c>
      <c r="BM235" s="232" t="s">
        <v>2917</v>
      </c>
    </row>
    <row r="236" spans="1:51" s="13" customFormat="1" ht="12">
      <c r="A236" s="13"/>
      <c r="B236" s="234"/>
      <c r="C236" s="235"/>
      <c r="D236" s="236" t="s">
        <v>191</v>
      </c>
      <c r="E236" s="237" t="s">
        <v>1</v>
      </c>
      <c r="F236" s="238" t="s">
        <v>189</v>
      </c>
      <c r="G236" s="235"/>
      <c r="H236" s="239">
        <v>4</v>
      </c>
      <c r="I236" s="240"/>
      <c r="J236" s="235"/>
      <c r="K236" s="235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191</v>
      </c>
      <c r="AU236" s="245" t="s">
        <v>88</v>
      </c>
      <c r="AV236" s="13" t="s">
        <v>88</v>
      </c>
      <c r="AW236" s="13" t="s">
        <v>34</v>
      </c>
      <c r="AX236" s="13" t="s">
        <v>78</v>
      </c>
      <c r="AY236" s="245" t="s">
        <v>182</v>
      </c>
    </row>
    <row r="237" spans="1:51" s="14" customFormat="1" ht="12">
      <c r="A237" s="14"/>
      <c r="B237" s="246"/>
      <c r="C237" s="247"/>
      <c r="D237" s="236" t="s">
        <v>191</v>
      </c>
      <c r="E237" s="248" t="s">
        <v>1</v>
      </c>
      <c r="F237" s="249" t="s">
        <v>195</v>
      </c>
      <c r="G237" s="247"/>
      <c r="H237" s="250">
        <v>4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6" t="s">
        <v>191</v>
      </c>
      <c r="AU237" s="256" t="s">
        <v>88</v>
      </c>
      <c r="AV237" s="14" t="s">
        <v>189</v>
      </c>
      <c r="AW237" s="14" t="s">
        <v>34</v>
      </c>
      <c r="AX237" s="14" t="s">
        <v>86</v>
      </c>
      <c r="AY237" s="256" t="s">
        <v>182</v>
      </c>
    </row>
    <row r="238" spans="1:65" s="2" customFormat="1" ht="37.8" customHeight="1">
      <c r="A238" s="39"/>
      <c r="B238" s="40"/>
      <c r="C238" s="220" t="s">
        <v>644</v>
      </c>
      <c r="D238" s="220" t="s">
        <v>185</v>
      </c>
      <c r="E238" s="221" t="s">
        <v>2918</v>
      </c>
      <c r="F238" s="222" t="s">
        <v>2919</v>
      </c>
      <c r="G238" s="223" t="s">
        <v>1272</v>
      </c>
      <c r="H238" s="224">
        <v>2</v>
      </c>
      <c r="I238" s="225"/>
      <c r="J238" s="226">
        <f>ROUND(I238*H238,2)</f>
        <v>0</v>
      </c>
      <c r="K238" s="227"/>
      <c r="L238" s="45"/>
      <c r="M238" s="228" t="s">
        <v>1</v>
      </c>
      <c r="N238" s="229" t="s">
        <v>43</v>
      </c>
      <c r="O238" s="92"/>
      <c r="P238" s="230">
        <f>O238*H238</f>
        <v>0</v>
      </c>
      <c r="Q238" s="230">
        <v>0.02502</v>
      </c>
      <c r="R238" s="230">
        <f>Q238*H238</f>
        <v>0.05004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351</v>
      </c>
      <c r="AT238" s="232" t="s">
        <v>185</v>
      </c>
      <c r="AU238" s="232" t="s">
        <v>88</v>
      </c>
      <c r="AY238" s="18" t="s">
        <v>182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86</v>
      </c>
      <c r="BK238" s="233">
        <f>ROUND(I238*H238,2)</f>
        <v>0</v>
      </c>
      <c r="BL238" s="18" t="s">
        <v>351</v>
      </c>
      <c r="BM238" s="232" t="s">
        <v>2920</v>
      </c>
    </row>
    <row r="239" spans="1:51" s="13" customFormat="1" ht="12">
      <c r="A239" s="13"/>
      <c r="B239" s="234"/>
      <c r="C239" s="235"/>
      <c r="D239" s="236" t="s">
        <v>191</v>
      </c>
      <c r="E239" s="237" t="s">
        <v>1</v>
      </c>
      <c r="F239" s="238" t="s">
        <v>88</v>
      </c>
      <c r="G239" s="235"/>
      <c r="H239" s="239">
        <v>2</v>
      </c>
      <c r="I239" s="240"/>
      <c r="J239" s="235"/>
      <c r="K239" s="235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191</v>
      </c>
      <c r="AU239" s="245" t="s">
        <v>88</v>
      </c>
      <c r="AV239" s="13" t="s">
        <v>88</v>
      </c>
      <c r="AW239" s="13" t="s">
        <v>34</v>
      </c>
      <c r="AX239" s="13" t="s">
        <v>78</v>
      </c>
      <c r="AY239" s="245" t="s">
        <v>182</v>
      </c>
    </row>
    <row r="240" spans="1:51" s="14" customFormat="1" ht="12">
      <c r="A240" s="14"/>
      <c r="B240" s="246"/>
      <c r="C240" s="247"/>
      <c r="D240" s="236" t="s">
        <v>191</v>
      </c>
      <c r="E240" s="248" t="s">
        <v>1</v>
      </c>
      <c r="F240" s="249" t="s">
        <v>195</v>
      </c>
      <c r="G240" s="247"/>
      <c r="H240" s="250">
        <v>2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6" t="s">
        <v>191</v>
      </c>
      <c r="AU240" s="256" t="s">
        <v>88</v>
      </c>
      <c r="AV240" s="14" t="s">
        <v>189</v>
      </c>
      <c r="AW240" s="14" t="s">
        <v>34</v>
      </c>
      <c r="AX240" s="14" t="s">
        <v>86</v>
      </c>
      <c r="AY240" s="256" t="s">
        <v>182</v>
      </c>
    </row>
    <row r="241" spans="1:65" s="2" customFormat="1" ht="37.8" customHeight="1">
      <c r="A241" s="39"/>
      <c r="B241" s="40"/>
      <c r="C241" s="220" t="s">
        <v>649</v>
      </c>
      <c r="D241" s="220" t="s">
        <v>185</v>
      </c>
      <c r="E241" s="221" t="s">
        <v>2921</v>
      </c>
      <c r="F241" s="222" t="s">
        <v>2922</v>
      </c>
      <c r="G241" s="223" t="s">
        <v>1272</v>
      </c>
      <c r="H241" s="224">
        <v>1</v>
      </c>
      <c r="I241" s="225"/>
      <c r="J241" s="226">
        <f>ROUND(I241*H241,2)</f>
        <v>0</v>
      </c>
      <c r="K241" s="227"/>
      <c r="L241" s="45"/>
      <c r="M241" s="228" t="s">
        <v>1</v>
      </c>
      <c r="N241" s="229" t="s">
        <v>43</v>
      </c>
      <c r="O241" s="92"/>
      <c r="P241" s="230">
        <f>O241*H241</f>
        <v>0</v>
      </c>
      <c r="Q241" s="230">
        <v>0.03154</v>
      </c>
      <c r="R241" s="230">
        <f>Q241*H241</f>
        <v>0.03154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351</v>
      </c>
      <c r="AT241" s="232" t="s">
        <v>185</v>
      </c>
      <c r="AU241" s="232" t="s">
        <v>88</v>
      </c>
      <c r="AY241" s="18" t="s">
        <v>182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86</v>
      </c>
      <c r="BK241" s="233">
        <f>ROUND(I241*H241,2)</f>
        <v>0</v>
      </c>
      <c r="BL241" s="18" t="s">
        <v>351</v>
      </c>
      <c r="BM241" s="232" t="s">
        <v>2923</v>
      </c>
    </row>
    <row r="242" spans="1:51" s="13" customFormat="1" ht="12">
      <c r="A242" s="13"/>
      <c r="B242" s="234"/>
      <c r="C242" s="235"/>
      <c r="D242" s="236" t="s">
        <v>191</v>
      </c>
      <c r="E242" s="237" t="s">
        <v>1</v>
      </c>
      <c r="F242" s="238" t="s">
        <v>86</v>
      </c>
      <c r="G242" s="235"/>
      <c r="H242" s="239">
        <v>1</v>
      </c>
      <c r="I242" s="240"/>
      <c r="J242" s="235"/>
      <c r="K242" s="235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191</v>
      </c>
      <c r="AU242" s="245" t="s">
        <v>88</v>
      </c>
      <c r="AV242" s="13" t="s">
        <v>88</v>
      </c>
      <c r="AW242" s="13" t="s">
        <v>34</v>
      </c>
      <c r="AX242" s="13" t="s">
        <v>78</v>
      </c>
      <c r="AY242" s="245" t="s">
        <v>182</v>
      </c>
    </row>
    <row r="243" spans="1:51" s="14" customFormat="1" ht="12">
      <c r="A243" s="14"/>
      <c r="B243" s="246"/>
      <c r="C243" s="247"/>
      <c r="D243" s="236" t="s">
        <v>191</v>
      </c>
      <c r="E243" s="248" t="s">
        <v>1</v>
      </c>
      <c r="F243" s="249" t="s">
        <v>195</v>
      </c>
      <c r="G243" s="247"/>
      <c r="H243" s="250">
        <v>1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6" t="s">
        <v>191</v>
      </c>
      <c r="AU243" s="256" t="s">
        <v>88</v>
      </c>
      <c r="AV243" s="14" t="s">
        <v>189</v>
      </c>
      <c r="AW243" s="14" t="s">
        <v>34</v>
      </c>
      <c r="AX243" s="14" t="s">
        <v>86</v>
      </c>
      <c r="AY243" s="256" t="s">
        <v>182</v>
      </c>
    </row>
    <row r="244" spans="1:65" s="2" customFormat="1" ht="24.15" customHeight="1">
      <c r="A244" s="39"/>
      <c r="B244" s="40"/>
      <c r="C244" s="220" t="s">
        <v>654</v>
      </c>
      <c r="D244" s="220" t="s">
        <v>185</v>
      </c>
      <c r="E244" s="221" t="s">
        <v>2924</v>
      </c>
      <c r="F244" s="222" t="s">
        <v>2925</v>
      </c>
      <c r="G244" s="223" t="s">
        <v>1272</v>
      </c>
      <c r="H244" s="224">
        <v>1</v>
      </c>
      <c r="I244" s="225"/>
      <c r="J244" s="226">
        <f>ROUND(I244*H244,2)</f>
        <v>0</v>
      </c>
      <c r="K244" s="227"/>
      <c r="L244" s="45"/>
      <c r="M244" s="228" t="s">
        <v>1</v>
      </c>
      <c r="N244" s="229" t="s">
        <v>43</v>
      </c>
      <c r="O244" s="92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351</v>
      </c>
      <c r="AT244" s="232" t="s">
        <v>185</v>
      </c>
      <c r="AU244" s="232" t="s">
        <v>88</v>
      </c>
      <c r="AY244" s="18" t="s">
        <v>182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86</v>
      </c>
      <c r="BK244" s="233">
        <f>ROUND(I244*H244,2)</f>
        <v>0</v>
      </c>
      <c r="BL244" s="18" t="s">
        <v>351</v>
      </c>
      <c r="BM244" s="232" t="s">
        <v>2926</v>
      </c>
    </row>
    <row r="245" spans="1:51" s="13" customFormat="1" ht="12">
      <c r="A245" s="13"/>
      <c r="B245" s="234"/>
      <c r="C245" s="235"/>
      <c r="D245" s="236" t="s">
        <v>191</v>
      </c>
      <c r="E245" s="237" t="s">
        <v>1</v>
      </c>
      <c r="F245" s="238" t="s">
        <v>2927</v>
      </c>
      <c r="G245" s="235"/>
      <c r="H245" s="239">
        <v>1</v>
      </c>
      <c r="I245" s="240"/>
      <c r="J245" s="235"/>
      <c r="K245" s="235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191</v>
      </c>
      <c r="AU245" s="245" t="s">
        <v>88</v>
      </c>
      <c r="AV245" s="13" t="s">
        <v>88</v>
      </c>
      <c r="AW245" s="13" t="s">
        <v>34</v>
      </c>
      <c r="AX245" s="13" t="s">
        <v>78</v>
      </c>
      <c r="AY245" s="245" t="s">
        <v>182</v>
      </c>
    </row>
    <row r="246" spans="1:51" s="14" customFormat="1" ht="12">
      <c r="A246" s="14"/>
      <c r="B246" s="246"/>
      <c r="C246" s="247"/>
      <c r="D246" s="236" t="s">
        <v>191</v>
      </c>
      <c r="E246" s="248" t="s">
        <v>1</v>
      </c>
      <c r="F246" s="249" t="s">
        <v>195</v>
      </c>
      <c r="G246" s="247"/>
      <c r="H246" s="250">
        <v>1</v>
      </c>
      <c r="I246" s="251"/>
      <c r="J246" s="247"/>
      <c r="K246" s="247"/>
      <c r="L246" s="252"/>
      <c r="M246" s="253"/>
      <c r="N246" s="254"/>
      <c r="O246" s="254"/>
      <c r="P246" s="254"/>
      <c r="Q246" s="254"/>
      <c r="R246" s="254"/>
      <c r="S246" s="254"/>
      <c r="T246" s="25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6" t="s">
        <v>191</v>
      </c>
      <c r="AU246" s="256" t="s">
        <v>88</v>
      </c>
      <c r="AV246" s="14" t="s">
        <v>189</v>
      </c>
      <c r="AW246" s="14" t="s">
        <v>34</v>
      </c>
      <c r="AX246" s="14" t="s">
        <v>86</v>
      </c>
      <c r="AY246" s="256" t="s">
        <v>182</v>
      </c>
    </row>
    <row r="247" spans="1:65" s="2" customFormat="1" ht="16.5" customHeight="1">
      <c r="A247" s="39"/>
      <c r="B247" s="40"/>
      <c r="C247" s="257" t="s">
        <v>661</v>
      </c>
      <c r="D247" s="257" t="s">
        <v>204</v>
      </c>
      <c r="E247" s="258" t="s">
        <v>2928</v>
      </c>
      <c r="F247" s="259" t="s">
        <v>2929</v>
      </c>
      <c r="G247" s="260" t="s">
        <v>1272</v>
      </c>
      <c r="H247" s="261">
        <v>1</v>
      </c>
      <c r="I247" s="262"/>
      <c r="J247" s="263">
        <f>ROUND(I247*H247,2)</f>
        <v>0</v>
      </c>
      <c r="K247" s="264"/>
      <c r="L247" s="265"/>
      <c r="M247" s="266" t="s">
        <v>1</v>
      </c>
      <c r="N247" s="267" t="s">
        <v>43</v>
      </c>
      <c r="O247" s="92"/>
      <c r="P247" s="230">
        <f>O247*H247</f>
        <v>0</v>
      </c>
      <c r="Q247" s="230">
        <v>0.023</v>
      </c>
      <c r="R247" s="230">
        <f>Q247*H247</f>
        <v>0.023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563</v>
      </c>
      <c r="AT247" s="232" t="s">
        <v>204</v>
      </c>
      <c r="AU247" s="232" t="s">
        <v>88</v>
      </c>
      <c r="AY247" s="18" t="s">
        <v>182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86</v>
      </c>
      <c r="BK247" s="233">
        <f>ROUND(I247*H247,2)</f>
        <v>0</v>
      </c>
      <c r="BL247" s="18" t="s">
        <v>351</v>
      </c>
      <c r="BM247" s="232" t="s">
        <v>2930</v>
      </c>
    </row>
    <row r="248" spans="1:51" s="13" customFormat="1" ht="12">
      <c r="A248" s="13"/>
      <c r="B248" s="234"/>
      <c r="C248" s="235"/>
      <c r="D248" s="236" t="s">
        <v>191</v>
      </c>
      <c r="E248" s="237" t="s">
        <v>1</v>
      </c>
      <c r="F248" s="238" t="s">
        <v>86</v>
      </c>
      <c r="G248" s="235"/>
      <c r="H248" s="239">
        <v>1</v>
      </c>
      <c r="I248" s="240"/>
      <c r="J248" s="235"/>
      <c r="K248" s="235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191</v>
      </c>
      <c r="AU248" s="245" t="s">
        <v>88</v>
      </c>
      <c r="AV248" s="13" t="s">
        <v>88</v>
      </c>
      <c r="AW248" s="13" t="s">
        <v>34</v>
      </c>
      <c r="AX248" s="13" t="s">
        <v>78</v>
      </c>
      <c r="AY248" s="245" t="s">
        <v>182</v>
      </c>
    </row>
    <row r="249" spans="1:51" s="14" customFormat="1" ht="12">
      <c r="A249" s="14"/>
      <c r="B249" s="246"/>
      <c r="C249" s="247"/>
      <c r="D249" s="236" t="s">
        <v>191</v>
      </c>
      <c r="E249" s="248" t="s">
        <v>1</v>
      </c>
      <c r="F249" s="249" t="s">
        <v>195</v>
      </c>
      <c r="G249" s="247"/>
      <c r="H249" s="250">
        <v>1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6" t="s">
        <v>191</v>
      </c>
      <c r="AU249" s="256" t="s">
        <v>88</v>
      </c>
      <c r="AV249" s="14" t="s">
        <v>189</v>
      </c>
      <c r="AW249" s="14" t="s">
        <v>34</v>
      </c>
      <c r="AX249" s="14" t="s">
        <v>86</v>
      </c>
      <c r="AY249" s="256" t="s">
        <v>182</v>
      </c>
    </row>
    <row r="250" spans="1:65" s="2" customFormat="1" ht="24.15" customHeight="1">
      <c r="A250" s="39"/>
      <c r="B250" s="40"/>
      <c r="C250" s="220" t="s">
        <v>679</v>
      </c>
      <c r="D250" s="220" t="s">
        <v>185</v>
      </c>
      <c r="E250" s="221" t="s">
        <v>2931</v>
      </c>
      <c r="F250" s="222" t="s">
        <v>2932</v>
      </c>
      <c r="G250" s="223" t="s">
        <v>570</v>
      </c>
      <c r="H250" s="224">
        <v>1.488</v>
      </c>
      <c r="I250" s="225"/>
      <c r="J250" s="226">
        <f>ROUND(I250*H250,2)</f>
        <v>0</v>
      </c>
      <c r="K250" s="227"/>
      <c r="L250" s="45"/>
      <c r="M250" s="289" t="s">
        <v>1</v>
      </c>
      <c r="N250" s="290" t="s">
        <v>43</v>
      </c>
      <c r="O250" s="291"/>
      <c r="P250" s="292">
        <f>O250*H250</f>
        <v>0</v>
      </c>
      <c r="Q250" s="292">
        <v>0</v>
      </c>
      <c r="R250" s="292">
        <f>Q250*H250</f>
        <v>0</v>
      </c>
      <c r="S250" s="292">
        <v>0</v>
      </c>
      <c r="T250" s="29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2" t="s">
        <v>351</v>
      </c>
      <c r="AT250" s="232" t="s">
        <v>185</v>
      </c>
      <c r="AU250" s="232" t="s">
        <v>88</v>
      </c>
      <c r="AY250" s="18" t="s">
        <v>182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8" t="s">
        <v>86</v>
      </c>
      <c r="BK250" s="233">
        <f>ROUND(I250*H250,2)</f>
        <v>0</v>
      </c>
      <c r="BL250" s="18" t="s">
        <v>351</v>
      </c>
      <c r="BM250" s="232" t="s">
        <v>2933</v>
      </c>
    </row>
    <row r="251" spans="1:31" s="2" customFormat="1" ht="6.95" customHeight="1">
      <c r="A251" s="39"/>
      <c r="B251" s="67"/>
      <c r="C251" s="68"/>
      <c r="D251" s="68"/>
      <c r="E251" s="68"/>
      <c r="F251" s="68"/>
      <c r="G251" s="68"/>
      <c r="H251" s="68"/>
      <c r="I251" s="68"/>
      <c r="J251" s="68"/>
      <c r="K251" s="68"/>
      <c r="L251" s="45"/>
      <c r="M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</row>
  </sheetData>
  <sheetProtection password="CC35" sheet="1" objects="1" scenarios="1" formatColumns="0" formatRows="0" autoFilter="0"/>
  <autoFilter ref="C120:K25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2934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ROUND((SUM(BE120:BE165)),2)</f>
        <v>0</v>
      </c>
      <c r="G33" s="39"/>
      <c r="H33" s="39"/>
      <c r="I33" s="156">
        <v>0.21</v>
      </c>
      <c r="J33" s="155">
        <f>ROUND(((SUM(BE120:BE165))*I33),2)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ROUND((SUM(BF120:BF165)),2)</f>
        <v>0</v>
      </c>
      <c r="G34" s="39"/>
      <c r="H34" s="39"/>
      <c r="I34" s="156">
        <v>0.12</v>
      </c>
      <c r="J34" s="155">
        <f>ROUND(((SUM(BF120:BF165))*I34),2)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ROUND((SUM(BG120:BG165)),2)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ROUND((SUM(BH120:BH165)),2)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ROUND((SUM(BI120:BI165)),2)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04770003a.2 - ÚT - ostatní - položky mimo soustavu URS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157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2727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2728</v>
      </c>
      <c r="E99" s="189"/>
      <c r="F99" s="189"/>
      <c r="G99" s="189"/>
      <c r="H99" s="189"/>
      <c r="I99" s="189"/>
      <c r="J99" s="190">
        <f>J160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2729</v>
      </c>
      <c r="E100" s="189"/>
      <c r="F100" s="189"/>
      <c r="G100" s="189"/>
      <c r="H100" s="189"/>
      <c r="I100" s="189"/>
      <c r="J100" s="190">
        <f>J163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167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6.25" customHeight="1">
      <c r="A110" s="39"/>
      <c r="B110" s="40"/>
      <c r="C110" s="41"/>
      <c r="D110" s="41"/>
      <c r="E110" s="175" t="str">
        <f>E7</f>
        <v>Střešní dostavba a stavební úpravy objektu denního stacionáře Jasněnka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144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04770003a.2 - ÚT - ostatní - položky mimo soustavu URS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Uničov</v>
      </c>
      <c r="G114" s="41"/>
      <c r="H114" s="41"/>
      <c r="I114" s="33" t="s">
        <v>22</v>
      </c>
      <c r="J114" s="80" t="str">
        <f>IF(J12="","",J12)</f>
        <v>6. 2. 2024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>spolek Jasněnka, o.z.</v>
      </c>
      <c r="G116" s="41"/>
      <c r="H116" s="41"/>
      <c r="I116" s="33" t="s">
        <v>31</v>
      </c>
      <c r="J116" s="37" t="str">
        <f>E21</f>
        <v xml:space="preserve"> SPZ DESIGN s.r.o.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29</v>
      </c>
      <c r="D117" s="41"/>
      <c r="E117" s="41"/>
      <c r="F117" s="28" t="str">
        <f>IF(E18="","",E18)</f>
        <v>Vyplň údaj</v>
      </c>
      <c r="G117" s="41"/>
      <c r="H117" s="41"/>
      <c r="I117" s="33" t="s">
        <v>35</v>
      </c>
      <c r="J117" s="37" t="str">
        <f>E24</f>
        <v xml:space="preserve"> Ing. Petr Zavadil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168</v>
      </c>
      <c r="D119" s="195" t="s">
        <v>63</v>
      </c>
      <c r="E119" s="195" t="s">
        <v>59</v>
      </c>
      <c r="F119" s="195" t="s">
        <v>60</v>
      </c>
      <c r="G119" s="195" t="s">
        <v>169</v>
      </c>
      <c r="H119" s="195" t="s">
        <v>170</v>
      </c>
      <c r="I119" s="195" t="s">
        <v>171</v>
      </c>
      <c r="J119" s="196" t="s">
        <v>148</v>
      </c>
      <c r="K119" s="197" t="s">
        <v>172</v>
      </c>
      <c r="L119" s="198"/>
      <c r="M119" s="101" t="s">
        <v>1</v>
      </c>
      <c r="N119" s="102" t="s">
        <v>42</v>
      </c>
      <c r="O119" s="102" t="s">
        <v>173</v>
      </c>
      <c r="P119" s="102" t="s">
        <v>174</v>
      </c>
      <c r="Q119" s="102" t="s">
        <v>175</v>
      </c>
      <c r="R119" s="102" t="s">
        <v>176</v>
      </c>
      <c r="S119" s="102" t="s">
        <v>177</v>
      </c>
      <c r="T119" s="103" t="s">
        <v>178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179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0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77</v>
      </c>
      <c r="AU120" s="18" t="s">
        <v>150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77</v>
      </c>
      <c r="E121" s="207" t="s">
        <v>757</v>
      </c>
      <c r="F121" s="207" t="s">
        <v>758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P122+P160+P163</f>
        <v>0</v>
      </c>
      <c r="Q121" s="212"/>
      <c r="R121" s="213">
        <f>R122+R160+R163</f>
        <v>0</v>
      </c>
      <c r="S121" s="212"/>
      <c r="T121" s="214">
        <f>T122+T160+T163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88</v>
      </c>
      <c r="AT121" s="216" t="s">
        <v>77</v>
      </c>
      <c r="AU121" s="216" t="s">
        <v>78</v>
      </c>
      <c r="AY121" s="215" t="s">
        <v>182</v>
      </c>
      <c r="BK121" s="217">
        <f>BK122+BK160+BK163</f>
        <v>0</v>
      </c>
    </row>
    <row r="122" spans="1:63" s="12" customFormat="1" ht="22.8" customHeight="1">
      <c r="A122" s="12"/>
      <c r="B122" s="204"/>
      <c r="C122" s="205"/>
      <c r="D122" s="206" t="s">
        <v>77</v>
      </c>
      <c r="E122" s="218" t="s">
        <v>2731</v>
      </c>
      <c r="F122" s="218" t="s">
        <v>2732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SUM(P123:P159)</f>
        <v>0</v>
      </c>
      <c r="Q122" s="212"/>
      <c r="R122" s="213">
        <f>SUM(R123:R159)</f>
        <v>0</v>
      </c>
      <c r="S122" s="212"/>
      <c r="T122" s="214">
        <f>SUM(T123:T159)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88</v>
      </c>
      <c r="AT122" s="216" t="s">
        <v>77</v>
      </c>
      <c r="AU122" s="216" t="s">
        <v>86</v>
      </c>
      <c r="AY122" s="215" t="s">
        <v>182</v>
      </c>
      <c r="BK122" s="217">
        <f>SUM(BK123:BK159)</f>
        <v>0</v>
      </c>
    </row>
    <row r="123" spans="1:65" s="2" customFormat="1" ht="37.8" customHeight="1">
      <c r="A123" s="39"/>
      <c r="B123" s="40"/>
      <c r="C123" s="220" t="s">
        <v>86</v>
      </c>
      <c r="D123" s="220" t="s">
        <v>185</v>
      </c>
      <c r="E123" s="221" t="s">
        <v>2935</v>
      </c>
      <c r="F123" s="222" t="s">
        <v>2936</v>
      </c>
      <c r="G123" s="223" t="s">
        <v>2586</v>
      </c>
      <c r="H123" s="224">
        <v>1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43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351</v>
      </c>
      <c r="AT123" s="232" t="s">
        <v>185</v>
      </c>
      <c r="AU123" s="232" t="s">
        <v>88</v>
      </c>
      <c r="AY123" s="18" t="s">
        <v>182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86</v>
      </c>
      <c r="BK123" s="233">
        <f>ROUND(I123*H123,2)</f>
        <v>0</v>
      </c>
      <c r="BL123" s="18" t="s">
        <v>351</v>
      </c>
      <c r="BM123" s="232" t="s">
        <v>2937</v>
      </c>
    </row>
    <row r="124" spans="1:65" s="2" customFormat="1" ht="37.8" customHeight="1">
      <c r="A124" s="39"/>
      <c r="B124" s="40"/>
      <c r="C124" s="220" t="s">
        <v>88</v>
      </c>
      <c r="D124" s="220" t="s">
        <v>185</v>
      </c>
      <c r="E124" s="221" t="s">
        <v>2938</v>
      </c>
      <c r="F124" s="222" t="s">
        <v>2939</v>
      </c>
      <c r="G124" s="223" t="s">
        <v>1197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43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351</v>
      </c>
      <c r="AT124" s="232" t="s">
        <v>185</v>
      </c>
      <c r="AU124" s="232" t="s">
        <v>88</v>
      </c>
      <c r="AY124" s="18" t="s">
        <v>182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86</v>
      </c>
      <c r="BK124" s="233">
        <f>ROUND(I124*H124,2)</f>
        <v>0</v>
      </c>
      <c r="BL124" s="18" t="s">
        <v>351</v>
      </c>
      <c r="BM124" s="232" t="s">
        <v>2940</v>
      </c>
    </row>
    <row r="125" spans="1:65" s="2" customFormat="1" ht="16.5" customHeight="1">
      <c r="A125" s="39"/>
      <c r="B125" s="40"/>
      <c r="C125" s="220" t="s">
        <v>200</v>
      </c>
      <c r="D125" s="220" t="s">
        <v>185</v>
      </c>
      <c r="E125" s="221" t="s">
        <v>2941</v>
      </c>
      <c r="F125" s="222" t="s">
        <v>2942</v>
      </c>
      <c r="G125" s="223" t="s">
        <v>2405</v>
      </c>
      <c r="H125" s="224">
        <v>1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43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351</v>
      </c>
      <c r="AT125" s="232" t="s">
        <v>185</v>
      </c>
      <c r="AU125" s="232" t="s">
        <v>88</v>
      </c>
      <c r="AY125" s="18" t="s">
        <v>182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86</v>
      </c>
      <c r="BK125" s="233">
        <f>ROUND(I125*H125,2)</f>
        <v>0</v>
      </c>
      <c r="BL125" s="18" t="s">
        <v>351</v>
      </c>
      <c r="BM125" s="232" t="s">
        <v>2943</v>
      </c>
    </row>
    <row r="126" spans="1:51" s="13" customFormat="1" ht="12">
      <c r="A126" s="13"/>
      <c r="B126" s="234"/>
      <c r="C126" s="235"/>
      <c r="D126" s="236" t="s">
        <v>191</v>
      </c>
      <c r="E126" s="237" t="s">
        <v>1</v>
      </c>
      <c r="F126" s="238" t="s">
        <v>86</v>
      </c>
      <c r="G126" s="235"/>
      <c r="H126" s="239">
        <v>1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191</v>
      </c>
      <c r="AU126" s="245" t="s">
        <v>88</v>
      </c>
      <c r="AV126" s="13" t="s">
        <v>88</v>
      </c>
      <c r="AW126" s="13" t="s">
        <v>34</v>
      </c>
      <c r="AX126" s="13" t="s">
        <v>78</v>
      </c>
      <c r="AY126" s="245" t="s">
        <v>182</v>
      </c>
    </row>
    <row r="127" spans="1:51" s="14" customFormat="1" ht="12">
      <c r="A127" s="14"/>
      <c r="B127" s="246"/>
      <c r="C127" s="247"/>
      <c r="D127" s="236" t="s">
        <v>191</v>
      </c>
      <c r="E127" s="248" t="s">
        <v>1</v>
      </c>
      <c r="F127" s="249" t="s">
        <v>195</v>
      </c>
      <c r="G127" s="247"/>
      <c r="H127" s="250">
        <v>1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191</v>
      </c>
      <c r="AU127" s="256" t="s">
        <v>88</v>
      </c>
      <c r="AV127" s="14" t="s">
        <v>189</v>
      </c>
      <c r="AW127" s="14" t="s">
        <v>34</v>
      </c>
      <c r="AX127" s="14" t="s">
        <v>86</v>
      </c>
      <c r="AY127" s="256" t="s">
        <v>182</v>
      </c>
    </row>
    <row r="128" spans="1:65" s="2" customFormat="1" ht="16.5" customHeight="1">
      <c r="A128" s="39"/>
      <c r="B128" s="40"/>
      <c r="C128" s="220" t="s">
        <v>189</v>
      </c>
      <c r="D128" s="220" t="s">
        <v>185</v>
      </c>
      <c r="E128" s="221" t="s">
        <v>2944</v>
      </c>
      <c r="F128" s="222" t="s">
        <v>2945</v>
      </c>
      <c r="G128" s="223" t="s">
        <v>2405</v>
      </c>
      <c r="H128" s="224">
        <v>1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43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351</v>
      </c>
      <c r="AT128" s="232" t="s">
        <v>185</v>
      </c>
      <c r="AU128" s="232" t="s">
        <v>88</v>
      </c>
      <c r="AY128" s="18" t="s">
        <v>182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86</v>
      </c>
      <c r="BK128" s="233">
        <f>ROUND(I128*H128,2)</f>
        <v>0</v>
      </c>
      <c r="BL128" s="18" t="s">
        <v>351</v>
      </c>
      <c r="BM128" s="232" t="s">
        <v>2946</v>
      </c>
    </row>
    <row r="129" spans="1:51" s="13" customFormat="1" ht="12">
      <c r="A129" s="13"/>
      <c r="B129" s="234"/>
      <c r="C129" s="235"/>
      <c r="D129" s="236" t="s">
        <v>191</v>
      </c>
      <c r="E129" s="237" t="s">
        <v>1</v>
      </c>
      <c r="F129" s="238" t="s">
        <v>86</v>
      </c>
      <c r="G129" s="235"/>
      <c r="H129" s="239">
        <v>1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191</v>
      </c>
      <c r="AU129" s="245" t="s">
        <v>88</v>
      </c>
      <c r="AV129" s="13" t="s">
        <v>88</v>
      </c>
      <c r="AW129" s="13" t="s">
        <v>34</v>
      </c>
      <c r="AX129" s="13" t="s">
        <v>78</v>
      </c>
      <c r="AY129" s="245" t="s">
        <v>182</v>
      </c>
    </row>
    <row r="130" spans="1:51" s="14" customFormat="1" ht="12">
      <c r="A130" s="14"/>
      <c r="B130" s="246"/>
      <c r="C130" s="247"/>
      <c r="D130" s="236" t="s">
        <v>191</v>
      </c>
      <c r="E130" s="248" t="s">
        <v>1</v>
      </c>
      <c r="F130" s="249" t="s">
        <v>195</v>
      </c>
      <c r="G130" s="247"/>
      <c r="H130" s="250">
        <v>1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6" t="s">
        <v>191</v>
      </c>
      <c r="AU130" s="256" t="s">
        <v>88</v>
      </c>
      <c r="AV130" s="14" t="s">
        <v>189</v>
      </c>
      <c r="AW130" s="14" t="s">
        <v>34</v>
      </c>
      <c r="AX130" s="14" t="s">
        <v>86</v>
      </c>
      <c r="AY130" s="256" t="s">
        <v>182</v>
      </c>
    </row>
    <row r="131" spans="1:65" s="2" customFormat="1" ht="16.5" customHeight="1">
      <c r="A131" s="39"/>
      <c r="B131" s="40"/>
      <c r="C131" s="220" t="s">
        <v>211</v>
      </c>
      <c r="D131" s="220" t="s">
        <v>185</v>
      </c>
      <c r="E131" s="221" t="s">
        <v>2947</v>
      </c>
      <c r="F131" s="222" t="s">
        <v>2948</v>
      </c>
      <c r="G131" s="223" t="s">
        <v>2405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43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351</v>
      </c>
      <c r="AT131" s="232" t="s">
        <v>185</v>
      </c>
      <c r="AU131" s="232" t="s">
        <v>88</v>
      </c>
      <c r="AY131" s="18" t="s">
        <v>182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86</v>
      </c>
      <c r="BK131" s="233">
        <f>ROUND(I131*H131,2)</f>
        <v>0</v>
      </c>
      <c r="BL131" s="18" t="s">
        <v>351</v>
      </c>
      <c r="BM131" s="232" t="s">
        <v>2949</v>
      </c>
    </row>
    <row r="132" spans="1:51" s="13" customFormat="1" ht="12">
      <c r="A132" s="13"/>
      <c r="B132" s="234"/>
      <c r="C132" s="235"/>
      <c r="D132" s="236" t="s">
        <v>191</v>
      </c>
      <c r="E132" s="237" t="s">
        <v>1</v>
      </c>
      <c r="F132" s="238" t="s">
        <v>86</v>
      </c>
      <c r="G132" s="235"/>
      <c r="H132" s="239">
        <v>1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191</v>
      </c>
      <c r="AU132" s="245" t="s">
        <v>88</v>
      </c>
      <c r="AV132" s="13" t="s">
        <v>88</v>
      </c>
      <c r="AW132" s="13" t="s">
        <v>34</v>
      </c>
      <c r="AX132" s="13" t="s">
        <v>78</v>
      </c>
      <c r="AY132" s="245" t="s">
        <v>182</v>
      </c>
    </row>
    <row r="133" spans="1:51" s="14" customFormat="1" ht="12">
      <c r="A133" s="14"/>
      <c r="B133" s="246"/>
      <c r="C133" s="247"/>
      <c r="D133" s="236" t="s">
        <v>191</v>
      </c>
      <c r="E133" s="248" t="s">
        <v>1</v>
      </c>
      <c r="F133" s="249" t="s">
        <v>195</v>
      </c>
      <c r="G133" s="247"/>
      <c r="H133" s="250">
        <v>1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191</v>
      </c>
      <c r="AU133" s="256" t="s">
        <v>88</v>
      </c>
      <c r="AV133" s="14" t="s">
        <v>189</v>
      </c>
      <c r="AW133" s="14" t="s">
        <v>34</v>
      </c>
      <c r="AX133" s="14" t="s">
        <v>86</v>
      </c>
      <c r="AY133" s="256" t="s">
        <v>182</v>
      </c>
    </row>
    <row r="134" spans="1:65" s="2" customFormat="1" ht="24.15" customHeight="1">
      <c r="A134" s="39"/>
      <c r="B134" s="40"/>
      <c r="C134" s="220" t="s">
        <v>183</v>
      </c>
      <c r="D134" s="220" t="s">
        <v>185</v>
      </c>
      <c r="E134" s="221" t="s">
        <v>2950</v>
      </c>
      <c r="F134" s="222" t="s">
        <v>2951</v>
      </c>
      <c r="G134" s="223" t="s">
        <v>2405</v>
      </c>
      <c r="H134" s="224">
        <v>1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43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351</v>
      </c>
      <c r="AT134" s="232" t="s">
        <v>185</v>
      </c>
      <c r="AU134" s="232" t="s">
        <v>88</v>
      </c>
      <c r="AY134" s="18" t="s">
        <v>182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86</v>
      </c>
      <c r="BK134" s="233">
        <f>ROUND(I134*H134,2)</f>
        <v>0</v>
      </c>
      <c r="BL134" s="18" t="s">
        <v>351</v>
      </c>
      <c r="BM134" s="232" t="s">
        <v>2952</v>
      </c>
    </row>
    <row r="135" spans="1:51" s="13" customFormat="1" ht="12">
      <c r="A135" s="13"/>
      <c r="B135" s="234"/>
      <c r="C135" s="235"/>
      <c r="D135" s="236" t="s">
        <v>191</v>
      </c>
      <c r="E135" s="237" t="s">
        <v>1</v>
      </c>
      <c r="F135" s="238" t="s">
        <v>86</v>
      </c>
      <c r="G135" s="235"/>
      <c r="H135" s="239">
        <v>1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191</v>
      </c>
      <c r="AU135" s="245" t="s">
        <v>88</v>
      </c>
      <c r="AV135" s="13" t="s">
        <v>88</v>
      </c>
      <c r="AW135" s="13" t="s">
        <v>34</v>
      </c>
      <c r="AX135" s="13" t="s">
        <v>78</v>
      </c>
      <c r="AY135" s="245" t="s">
        <v>182</v>
      </c>
    </row>
    <row r="136" spans="1:51" s="14" customFormat="1" ht="12">
      <c r="A136" s="14"/>
      <c r="B136" s="246"/>
      <c r="C136" s="247"/>
      <c r="D136" s="236" t="s">
        <v>191</v>
      </c>
      <c r="E136" s="248" t="s">
        <v>1</v>
      </c>
      <c r="F136" s="249" t="s">
        <v>195</v>
      </c>
      <c r="G136" s="247"/>
      <c r="H136" s="250">
        <v>1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191</v>
      </c>
      <c r="AU136" s="256" t="s">
        <v>88</v>
      </c>
      <c r="AV136" s="14" t="s">
        <v>189</v>
      </c>
      <c r="AW136" s="14" t="s">
        <v>34</v>
      </c>
      <c r="AX136" s="14" t="s">
        <v>86</v>
      </c>
      <c r="AY136" s="256" t="s">
        <v>182</v>
      </c>
    </row>
    <row r="137" spans="1:65" s="2" customFormat="1" ht="24.15" customHeight="1">
      <c r="A137" s="39"/>
      <c r="B137" s="40"/>
      <c r="C137" s="220" t="s">
        <v>237</v>
      </c>
      <c r="D137" s="220" t="s">
        <v>185</v>
      </c>
      <c r="E137" s="221" t="s">
        <v>2953</v>
      </c>
      <c r="F137" s="222" t="s">
        <v>2954</v>
      </c>
      <c r="G137" s="223" t="s">
        <v>2405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43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351</v>
      </c>
      <c r="AT137" s="232" t="s">
        <v>185</v>
      </c>
      <c r="AU137" s="232" t="s">
        <v>88</v>
      </c>
      <c r="AY137" s="18" t="s">
        <v>182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86</v>
      </c>
      <c r="BK137" s="233">
        <f>ROUND(I137*H137,2)</f>
        <v>0</v>
      </c>
      <c r="BL137" s="18" t="s">
        <v>351</v>
      </c>
      <c r="BM137" s="232" t="s">
        <v>2955</v>
      </c>
    </row>
    <row r="138" spans="1:51" s="13" customFormat="1" ht="12">
      <c r="A138" s="13"/>
      <c r="B138" s="234"/>
      <c r="C138" s="235"/>
      <c r="D138" s="236" t="s">
        <v>191</v>
      </c>
      <c r="E138" s="237" t="s">
        <v>1</v>
      </c>
      <c r="F138" s="238" t="s">
        <v>86</v>
      </c>
      <c r="G138" s="235"/>
      <c r="H138" s="239">
        <v>1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191</v>
      </c>
      <c r="AU138" s="245" t="s">
        <v>88</v>
      </c>
      <c r="AV138" s="13" t="s">
        <v>88</v>
      </c>
      <c r="AW138" s="13" t="s">
        <v>34</v>
      </c>
      <c r="AX138" s="13" t="s">
        <v>78</v>
      </c>
      <c r="AY138" s="245" t="s">
        <v>182</v>
      </c>
    </row>
    <row r="139" spans="1:51" s="14" customFormat="1" ht="12">
      <c r="A139" s="14"/>
      <c r="B139" s="246"/>
      <c r="C139" s="247"/>
      <c r="D139" s="236" t="s">
        <v>191</v>
      </c>
      <c r="E139" s="248" t="s">
        <v>1</v>
      </c>
      <c r="F139" s="249" t="s">
        <v>195</v>
      </c>
      <c r="G139" s="247"/>
      <c r="H139" s="250">
        <v>1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191</v>
      </c>
      <c r="AU139" s="256" t="s">
        <v>88</v>
      </c>
      <c r="AV139" s="14" t="s">
        <v>189</v>
      </c>
      <c r="AW139" s="14" t="s">
        <v>34</v>
      </c>
      <c r="AX139" s="14" t="s">
        <v>86</v>
      </c>
      <c r="AY139" s="256" t="s">
        <v>182</v>
      </c>
    </row>
    <row r="140" spans="1:65" s="2" customFormat="1" ht="16.5" customHeight="1">
      <c r="A140" s="39"/>
      <c r="B140" s="40"/>
      <c r="C140" s="220" t="s">
        <v>207</v>
      </c>
      <c r="D140" s="220" t="s">
        <v>185</v>
      </c>
      <c r="E140" s="221" t="s">
        <v>2956</v>
      </c>
      <c r="F140" s="222" t="s">
        <v>2957</v>
      </c>
      <c r="G140" s="223" t="s">
        <v>2405</v>
      </c>
      <c r="H140" s="224">
        <v>1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43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351</v>
      </c>
      <c r="AT140" s="232" t="s">
        <v>185</v>
      </c>
      <c r="AU140" s="232" t="s">
        <v>88</v>
      </c>
      <c r="AY140" s="18" t="s">
        <v>182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86</v>
      </c>
      <c r="BK140" s="233">
        <f>ROUND(I140*H140,2)</f>
        <v>0</v>
      </c>
      <c r="BL140" s="18" t="s">
        <v>351</v>
      </c>
      <c r="BM140" s="232" t="s">
        <v>2958</v>
      </c>
    </row>
    <row r="141" spans="1:51" s="13" customFormat="1" ht="12">
      <c r="A141" s="13"/>
      <c r="B141" s="234"/>
      <c r="C141" s="235"/>
      <c r="D141" s="236" t="s">
        <v>191</v>
      </c>
      <c r="E141" s="237" t="s">
        <v>1</v>
      </c>
      <c r="F141" s="238" t="s">
        <v>86</v>
      </c>
      <c r="G141" s="235"/>
      <c r="H141" s="239">
        <v>1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191</v>
      </c>
      <c r="AU141" s="245" t="s">
        <v>88</v>
      </c>
      <c r="AV141" s="13" t="s">
        <v>88</v>
      </c>
      <c r="AW141" s="13" t="s">
        <v>34</v>
      </c>
      <c r="AX141" s="13" t="s">
        <v>78</v>
      </c>
      <c r="AY141" s="245" t="s">
        <v>182</v>
      </c>
    </row>
    <row r="142" spans="1:51" s="14" customFormat="1" ht="12">
      <c r="A142" s="14"/>
      <c r="B142" s="246"/>
      <c r="C142" s="247"/>
      <c r="D142" s="236" t="s">
        <v>191</v>
      </c>
      <c r="E142" s="248" t="s">
        <v>1</v>
      </c>
      <c r="F142" s="249" t="s">
        <v>195</v>
      </c>
      <c r="G142" s="247"/>
      <c r="H142" s="250">
        <v>1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191</v>
      </c>
      <c r="AU142" s="256" t="s">
        <v>88</v>
      </c>
      <c r="AV142" s="14" t="s">
        <v>189</v>
      </c>
      <c r="AW142" s="14" t="s">
        <v>34</v>
      </c>
      <c r="AX142" s="14" t="s">
        <v>86</v>
      </c>
      <c r="AY142" s="256" t="s">
        <v>182</v>
      </c>
    </row>
    <row r="143" spans="1:65" s="2" customFormat="1" ht="16.5" customHeight="1">
      <c r="A143" s="39"/>
      <c r="B143" s="40"/>
      <c r="C143" s="220" t="s">
        <v>271</v>
      </c>
      <c r="D143" s="220" t="s">
        <v>185</v>
      </c>
      <c r="E143" s="221" t="s">
        <v>2959</v>
      </c>
      <c r="F143" s="222" t="s">
        <v>2960</v>
      </c>
      <c r="G143" s="223" t="s">
        <v>2405</v>
      </c>
      <c r="H143" s="224">
        <v>1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43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351</v>
      </c>
      <c r="AT143" s="232" t="s">
        <v>185</v>
      </c>
      <c r="AU143" s="232" t="s">
        <v>88</v>
      </c>
      <c r="AY143" s="18" t="s">
        <v>182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86</v>
      </c>
      <c r="BK143" s="233">
        <f>ROUND(I143*H143,2)</f>
        <v>0</v>
      </c>
      <c r="BL143" s="18" t="s">
        <v>351</v>
      </c>
      <c r="BM143" s="232" t="s">
        <v>2961</v>
      </c>
    </row>
    <row r="144" spans="1:51" s="13" customFormat="1" ht="12">
      <c r="A144" s="13"/>
      <c r="B144" s="234"/>
      <c r="C144" s="235"/>
      <c r="D144" s="236" t="s">
        <v>191</v>
      </c>
      <c r="E144" s="237" t="s">
        <v>1</v>
      </c>
      <c r="F144" s="238" t="s">
        <v>86</v>
      </c>
      <c r="G144" s="235"/>
      <c r="H144" s="239">
        <v>1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191</v>
      </c>
      <c r="AU144" s="245" t="s">
        <v>88</v>
      </c>
      <c r="AV144" s="13" t="s">
        <v>88</v>
      </c>
      <c r="AW144" s="13" t="s">
        <v>34</v>
      </c>
      <c r="AX144" s="13" t="s">
        <v>78</v>
      </c>
      <c r="AY144" s="245" t="s">
        <v>182</v>
      </c>
    </row>
    <row r="145" spans="1:51" s="14" customFormat="1" ht="12">
      <c r="A145" s="14"/>
      <c r="B145" s="246"/>
      <c r="C145" s="247"/>
      <c r="D145" s="236" t="s">
        <v>191</v>
      </c>
      <c r="E145" s="248" t="s">
        <v>1</v>
      </c>
      <c r="F145" s="249" t="s">
        <v>195</v>
      </c>
      <c r="G145" s="247"/>
      <c r="H145" s="250">
        <v>1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191</v>
      </c>
      <c r="AU145" s="256" t="s">
        <v>88</v>
      </c>
      <c r="AV145" s="14" t="s">
        <v>189</v>
      </c>
      <c r="AW145" s="14" t="s">
        <v>34</v>
      </c>
      <c r="AX145" s="14" t="s">
        <v>86</v>
      </c>
      <c r="AY145" s="256" t="s">
        <v>182</v>
      </c>
    </row>
    <row r="146" spans="1:65" s="2" customFormat="1" ht="24.15" customHeight="1">
      <c r="A146" s="39"/>
      <c r="B146" s="40"/>
      <c r="C146" s="220" t="s">
        <v>275</v>
      </c>
      <c r="D146" s="220" t="s">
        <v>185</v>
      </c>
      <c r="E146" s="221" t="s">
        <v>2962</v>
      </c>
      <c r="F146" s="222" t="s">
        <v>2963</v>
      </c>
      <c r="G146" s="223" t="s">
        <v>2405</v>
      </c>
      <c r="H146" s="224">
        <v>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43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351</v>
      </c>
      <c r="AT146" s="232" t="s">
        <v>185</v>
      </c>
      <c r="AU146" s="232" t="s">
        <v>88</v>
      </c>
      <c r="AY146" s="18" t="s">
        <v>182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86</v>
      </c>
      <c r="BK146" s="233">
        <f>ROUND(I146*H146,2)</f>
        <v>0</v>
      </c>
      <c r="BL146" s="18" t="s">
        <v>351</v>
      </c>
      <c r="BM146" s="232" t="s">
        <v>2964</v>
      </c>
    </row>
    <row r="147" spans="1:51" s="13" customFormat="1" ht="12">
      <c r="A147" s="13"/>
      <c r="B147" s="234"/>
      <c r="C147" s="235"/>
      <c r="D147" s="236" t="s">
        <v>191</v>
      </c>
      <c r="E147" s="237" t="s">
        <v>1</v>
      </c>
      <c r="F147" s="238" t="s">
        <v>86</v>
      </c>
      <c r="G147" s="235"/>
      <c r="H147" s="239">
        <v>1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191</v>
      </c>
      <c r="AU147" s="245" t="s">
        <v>88</v>
      </c>
      <c r="AV147" s="13" t="s">
        <v>88</v>
      </c>
      <c r="AW147" s="13" t="s">
        <v>34</v>
      </c>
      <c r="AX147" s="13" t="s">
        <v>78</v>
      </c>
      <c r="AY147" s="245" t="s">
        <v>182</v>
      </c>
    </row>
    <row r="148" spans="1:51" s="14" customFormat="1" ht="12">
      <c r="A148" s="14"/>
      <c r="B148" s="246"/>
      <c r="C148" s="247"/>
      <c r="D148" s="236" t="s">
        <v>191</v>
      </c>
      <c r="E148" s="248" t="s">
        <v>1</v>
      </c>
      <c r="F148" s="249" t="s">
        <v>195</v>
      </c>
      <c r="G148" s="247"/>
      <c r="H148" s="250">
        <v>1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191</v>
      </c>
      <c r="AU148" s="256" t="s">
        <v>88</v>
      </c>
      <c r="AV148" s="14" t="s">
        <v>189</v>
      </c>
      <c r="AW148" s="14" t="s">
        <v>34</v>
      </c>
      <c r="AX148" s="14" t="s">
        <v>86</v>
      </c>
      <c r="AY148" s="256" t="s">
        <v>182</v>
      </c>
    </row>
    <row r="149" spans="1:65" s="2" customFormat="1" ht="16.5" customHeight="1">
      <c r="A149" s="39"/>
      <c r="B149" s="40"/>
      <c r="C149" s="220" t="s">
        <v>280</v>
      </c>
      <c r="D149" s="220" t="s">
        <v>185</v>
      </c>
      <c r="E149" s="221" t="s">
        <v>2965</v>
      </c>
      <c r="F149" s="222" t="s">
        <v>2966</v>
      </c>
      <c r="G149" s="223" t="s">
        <v>2405</v>
      </c>
      <c r="H149" s="224">
        <v>1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43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351</v>
      </c>
      <c r="AT149" s="232" t="s">
        <v>185</v>
      </c>
      <c r="AU149" s="232" t="s">
        <v>88</v>
      </c>
      <c r="AY149" s="18" t="s">
        <v>182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86</v>
      </c>
      <c r="BK149" s="233">
        <f>ROUND(I149*H149,2)</f>
        <v>0</v>
      </c>
      <c r="BL149" s="18" t="s">
        <v>351</v>
      </c>
      <c r="BM149" s="232" t="s">
        <v>2967</v>
      </c>
    </row>
    <row r="150" spans="1:51" s="13" customFormat="1" ht="12">
      <c r="A150" s="13"/>
      <c r="B150" s="234"/>
      <c r="C150" s="235"/>
      <c r="D150" s="236" t="s">
        <v>191</v>
      </c>
      <c r="E150" s="237" t="s">
        <v>1</v>
      </c>
      <c r="F150" s="238" t="s">
        <v>86</v>
      </c>
      <c r="G150" s="235"/>
      <c r="H150" s="239">
        <v>1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191</v>
      </c>
      <c r="AU150" s="245" t="s">
        <v>88</v>
      </c>
      <c r="AV150" s="13" t="s">
        <v>88</v>
      </c>
      <c r="AW150" s="13" t="s">
        <v>34</v>
      </c>
      <c r="AX150" s="13" t="s">
        <v>78</v>
      </c>
      <c r="AY150" s="245" t="s">
        <v>182</v>
      </c>
    </row>
    <row r="151" spans="1:51" s="14" customFormat="1" ht="12">
      <c r="A151" s="14"/>
      <c r="B151" s="246"/>
      <c r="C151" s="247"/>
      <c r="D151" s="236" t="s">
        <v>191</v>
      </c>
      <c r="E151" s="248" t="s">
        <v>1</v>
      </c>
      <c r="F151" s="249" t="s">
        <v>195</v>
      </c>
      <c r="G151" s="247"/>
      <c r="H151" s="250">
        <v>1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191</v>
      </c>
      <c r="AU151" s="256" t="s">
        <v>88</v>
      </c>
      <c r="AV151" s="14" t="s">
        <v>189</v>
      </c>
      <c r="AW151" s="14" t="s">
        <v>34</v>
      </c>
      <c r="AX151" s="14" t="s">
        <v>86</v>
      </c>
      <c r="AY151" s="256" t="s">
        <v>182</v>
      </c>
    </row>
    <row r="152" spans="1:65" s="2" customFormat="1" ht="16.5" customHeight="1">
      <c r="A152" s="39"/>
      <c r="B152" s="40"/>
      <c r="C152" s="220" t="s">
        <v>8</v>
      </c>
      <c r="D152" s="220" t="s">
        <v>185</v>
      </c>
      <c r="E152" s="221" t="s">
        <v>2968</v>
      </c>
      <c r="F152" s="222" t="s">
        <v>2969</v>
      </c>
      <c r="G152" s="223" t="s">
        <v>2405</v>
      </c>
      <c r="H152" s="224">
        <v>1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43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351</v>
      </c>
      <c r="AT152" s="232" t="s">
        <v>185</v>
      </c>
      <c r="AU152" s="232" t="s">
        <v>88</v>
      </c>
      <c r="AY152" s="18" t="s">
        <v>182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86</v>
      </c>
      <c r="BK152" s="233">
        <f>ROUND(I152*H152,2)</f>
        <v>0</v>
      </c>
      <c r="BL152" s="18" t="s">
        <v>351</v>
      </c>
      <c r="BM152" s="232" t="s">
        <v>2970</v>
      </c>
    </row>
    <row r="153" spans="1:65" s="2" customFormat="1" ht="16.5" customHeight="1">
      <c r="A153" s="39"/>
      <c r="B153" s="40"/>
      <c r="C153" s="220" t="s">
        <v>288</v>
      </c>
      <c r="D153" s="220" t="s">
        <v>185</v>
      </c>
      <c r="E153" s="221" t="s">
        <v>2971</v>
      </c>
      <c r="F153" s="222" t="s">
        <v>2972</v>
      </c>
      <c r="G153" s="223" t="s">
        <v>2405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43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351</v>
      </c>
      <c r="AT153" s="232" t="s">
        <v>185</v>
      </c>
      <c r="AU153" s="232" t="s">
        <v>88</v>
      </c>
      <c r="AY153" s="18" t="s">
        <v>182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86</v>
      </c>
      <c r="BK153" s="233">
        <f>ROUND(I153*H153,2)</f>
        <v>0</v>
      </c>
      <c r="BL153" s="18" t="s">
        <v>351</v>
      </c>
      <c r="BM153" s="232" t="s">
        <v>2973</v>
      </c>
    </row>
    <row r="154" spans="1:65" s="2" customFormat="1" ht="16.5" customHeight="1">
      <c r="A154" s="39"/>
      <c r="B154" s="40"/>
      <c r="C154" s="220" t="s">
        <v>317</v>
      </c>
      <c r="D154" s="220" t="s">
        <v>185</v>
      </c>
      <c r="E154" s="221" t="s">
        <v>2974</v>
      </c>
      <c r="F154" s="222" t="s">
        <v>2975</v>
      </c>
      <c r="G154" s="223" t="s">
        <v>2405</v>
      </c>
      <c r="H154" s="224">
        <v>1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43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351</v>
      </c>
      <c r="AT154" s="232" t="s">
        <v>185</v>
      </c>
      <c r="AU154" s="232" t="s">
        <v>88</v>
      </c>
      <c r="AY154" s="18" t="s">
        <v>182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86</v>
      </c>
      <c r="BK154" s="233">
        <f>ROUND(I154*H154,2)</f>
        <v>0</v>
      </c>
      <c r="BL154" s="18" t="s">
        <v>351</v>
      </c>
      <c r="BM154" s="232" t="s">
        <v>2976</v>
      </c>
    </row>
    <row r="155" spans="1:65" s="2" customFormat="1" ht="16.5" customHeight="1">
      <c r="A155" s="39"/>
      <c r="B155" s="40"/>
      <c r="C155" s="220" t="s">
        <v>346</v>
      </c>
      <c r="D155" s="220" t="s">
        <v>185</v>
      </c>
      <c r="E155" s="221" t="s">
        <v>2977</v>
      </c>
      <c r="F155" s="222" t="s">
        <v>2978</v>
      </c>
      <c r="G155" s="223" t="s">
        <v>2382</v>
      </c>
      <c r="H155" s="224">
        <v>48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43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351</v>
      </c>
      <c r="AT155" s="232" t="s">
        <v>185</v>
      </c>
      <c r="AU155" s="232" t="s">
        <v>88</v>
      </c>
      <c r="AY155" s="18" t="s">
        <v>182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86</v>
      </c>
      <c r="BK155" s="233">
        <f>ROUND(I155*H155,2)</f>
        <v>0</v>
      </c>
      <c r="BL155" s="18" t="s">
        <v>351</v>
      </c>
      <c r="BM155" s="232" t="s">
        <v>2979</v>
      </c>
    </row>
    <row r="156" spans="1:51" s="13" customFormat="1" ht="12">
      <c r="A156" s="13"/>
      <c r="B156" s="234"/>
      <c r="C156" s="235"/>
      <c r="D156" s="236" t="s">
        <v>191</v>
      </c>
      <c r="E156" s="237" t="s">
        <v>1</v>
      </c>
      <c r="F156" s="238" t="s">
        <v>697</v>
      </c>
      <c r="G156" s="235"/>
      <c r="H156" s="239">
        <v>48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191</v>
      </c>
      <c r="AU156" s="245" t="s">
        <v>88</v>
      </c>
      <c r="AV156" s="13" t="s">
        <v>88</v>
      </c>
      <c r="AW156" s="13" t="s">
        <v>34</v>
      </c>
      <c r="AX156" s="13" t="s">
        <v>78</v>
      </c>
      <c r="AY156" s="245" t="s">
        <v>182</v>
      </c>
    </row>
    <row r="157" spans="1:51" s="14" customFormat="1" ht="12">
      <c r="A157" s="14"/>
      <c r="B157" s="246"/>
      <c r="C157" s="247"/>
      <c r="D157" s="236" t="s">
        <v>191</v>
      </c>
      <c r="E157" s="248" t="s">
        <v>1</v>
      </c>
      <c r="F157" s="249" t="s">
        <v>195</v>
      </c>
      <c r="G157" s="247"/>
      <c r="H157" s="250">
        <v>48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191</v>
      </c>
      <c r="AU157" s="256" t="s">
        <v>88</v>
      </c>
      <c r="AV157" s="14" t="s">
        <v>189</v>
      </c>
      <c r="AW157" s="14" t="s">
        <v>34</v>
      </c>
      <c r="AX157" s="14" t="s">
        <v>86</v>
      </c>
      <c r="AY157" s="256" t="s">
        <v>182</v>
      </c>
    </row>
    <row r="158" spans="1:65" s="2" customFormat="1" ht="21.75" customHeight="1">
      <c r="A158" s="39"/>
      <c r="B158" s="40"/>
      <c r="C158" s="220" t="s">
        <v>351</v>
      </c>
      <c r="D158" s="220" t="s">
        <v>185</v>
      </c>
      <c r="E158" s="221" t="s">
        <v>2980</v>
      </c>
      <c r="F158" s="222" t="s">
        <v>2981</v>
      </c>
      <c r="G158" s="223" t="s">
        <v>2405</v>
      </c>
      <c r="H158" s="224">
        <v>1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43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351</v>
      </c>
      <c r="AT158" s="232" t="s">
        <v>185</v>
      </c>
      <c r="AU158" s="232" t="s">
        <v>88</v>
      </c>
      <c r="AY158" s="18" t="s">
        <v>182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86</v>
      </c>
      <c r="BK158" s="233">
        <f>ROUND(I158*H158,2)</f>
        <v>0</v>
      </c>
      <c r="BL158" s="18" t="s">
        <v>351</v>
      </c>
      <c r="BM158" s="232" t="s">
        <v>2982</v>
      </c>
    </row>
    <row r="159" spans="1:65" s="2" customFormat="1" ht="16.5" customHeight="1">
      <c r="A159" s="39"/>
      <c r="B159" s="40"/>
      <c r="C159" s="220" t="s">
        <v>358</v>
      </c>
      <c r="D159" s="220" t="s">
        <v>185</v>
      </c>
      <c r="E159" s="221" t="s">
        <v>2983</v>
      </c>
      <c r="F159" s="222" t="s">
        <v>2984</v>
      </c>
      <c r="G159" s="223" t="s">
        <v>1543</v>
      </c>
      <c r="H159" s="224">
        <v>20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43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351</v>
      </c>
      <c r="AT159" s="232" t="s">
        <v>185</v>
      </c>
      <c r="AU159" s="232" t="s">
        <v>88</v>
      </c>
      <c r="AY159" s="18" t="s">
        <v>182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86</v>
      </c>
      <c r="BK159" s="233">
        <f>ROUND(I159*H159,2)</f>
        <v>0</v>
      </c>
      <c r="BL159" s="18" t="s">
        <v>351</v>
      </c>
      <c r="BM159" s="232" t="s">
        <v>2985</v>
      </c>
    </row>
    <row r="160" spans="1:63" s="12" customFormat="1" ht="22.8" customHeight="1">
      <c r="A160" s="12"/>
      <c r="B160" s="204"/>
      <c r="C160" s="205"/>
      <c r="D160" s="206" t="s">
        <v>77</v>
      </c>
      <c r="E160" s="218" t="s">
        <v>2736</v>
      </c>
      <c r="F160" s="218" t="s">
        <v>2737</v>
      </c>
      <c r="G160" s="205"/>
      <c r="H160" s="205"/>
      <c r="I160" s="208"/>
      <c r="J160" s="219">
        <f>BK160</f>
        <v>0</v>
      </c>
      <c r="K160" s="205"/>
      <c r="L160" s="210"/>
      <c r="M160" s="211"/>
      <c r="N160" s="212"/>
      <c r="O160" s="212"/>
      <c r="P160" s="213">
        <f>SUM(P161:P162)</f>
        <v>0</v>
      </c>
      <c r="Q160" s="212"/>
      <c r="R160" s="213">
        <f>SUM(R161:R162)</f>
        <v>0</v>
      </c>
      <c r="S160" s="212"/>
      <c r="T160" s="214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5" t="s">
        <v>88</v>
      </c>
      <c r="AT160" s="216" t="s">
        <v>77</v>
      </c>
      <c r="AU160" s="216" t="s">
        <v>86</v>
      </c>
      <c r="AY160" s="215" t="s">
        <v>182</v>
      </c>
      <c r="BK160" s="217">
        <f>SUM(BK161:BK162)</f>
        <v>0</v>
      </c>
    </row>
    <row r="161" spans="1:65" s="2" customFormat="1" ht="24.15" customHeight="1">
      <c r="A161" s="39"/>
      <c r="B161" s="40"/>
      <c r="C161" s="220" t="s">
        <v>362</v>
      </c>
      <c r="D161" s="220" t="s">
        <v>185</v>
      </c>
      <c r="E161" s="221" t="s">
        <v>2986</v>
      </c>
      <c r="F161" s="222" t="s">
        <v>2987</v>
      </c>
      <c r="G161" s="223" t="s">
        <v>1543</v>
      </c>
      <c r="H161" s="224">
        <v>2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43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351</v>
      </c>
      <c r="AT161" s="232" t="s">
        <v>185</v>
      </c>
      <c r="AU161" s="232" t="s">
        <v>88</v>
      </c>
      <c r="AY161" s="18" t="s">
        <v>182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86</v>
      </c>
      <c r="BK161" s="233">
        <f>ROUND(I161*H161,2)</f>
        <v>0</v>
      </c>
      <c r="BL161" s="18" t="s">
        <v>351</v>
      </c>
      <c r="BM161" s="232" t="s">
        <v>2988</v>
      </c>
    </row>
    <row r="162" spans="1:65" s="2" customFormat="1" ht="16.5" customHeight="1">
      <c r="A162" s="39"/>
      <c r="B162" s="40"/>
      <c r="C162" s="220" t="s">
        <v>384</v>
      </c>
      <c r="D162" s="220" t="s">
        <v>185</v>
      </c>
      <c r="E162" s="221" t="s">
        <v>2989</v>
      </c>
      <c r="F162" s="222" t="s">
        <v>2990</v>
      </c>
      <c r="G162" s="223" t="s">
        <v>1543</v>
      </c>
      <c r="H162" s="224">
        <v>1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43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351</v>
      </c>
      <c r="AT162" s="232" t="s">
        <v>185</v>
      </c>
      <c r="AU162" s="232" t="s">
        <v>88</v>
      </c>
      <c r="AY162" s="18" t="s">
        <v>182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86</v>
      </c>
      <c r="BK162" s="233">
        <f>ROUND(I162*H162,2)</f>
        <v>0</v>
      </c>
      <c r="BL162" s="18" t="s">
        <v>351</v>
      </c>
      <c r="BM162" s="232" t="s">
        <v>2991</v>
      </c>
    </row>
    <row r="163" spans="1:63" s="12" customFormat="1" ht="22.8" customHeight="1">
      <c r="A163" s="12"/>
      <c r="B163" s="204"/>
      <c r="C163" s="205"/>
      <c r="D163" s="206" t="s">
        <v>77</v>
      </c>
      <c r="E163" s="218" t="s">
        <v>2741</v>
      </c>
      <c r="F163" s="218" t="s">
        <v>2742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SUM(P164:P165)</f>
        <v>0</v>
      </c>
      <c r="Q163" s="212"/>
      <c r="R163" s="213">
        <f>SUM(R164:R165)</f>
        <v>0</v>
      </c>
      <c r="S163" s="212"/>
      <c r="T163" s="214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5" t="s">
        <v>88</v>
      </c>
      <c r="AT163" s="216" t="s">
        <v>77</v>
      </c>
      <c r="AU163" s="216" t="s">
        <v>86</v>
      </c>
      <c r="AY163" s="215" t="s">
        <v>182</v>
      </c>
      <c r="BK163" s="217">
        <f>SUM(BK164:BK165)</f>
        <v>0</v>
      </c>
    </row>
    <row r="164" spans="1:65" s="2" customFormat="1" ht="24.15" customHeight="1">
      <c r="A164" s="39"/>
      <c r="B164" s="40"/>
      <c r="C164" s="220" t="s">
        <v>389</v>
      </c>
      <c r="D164" s="220" t="s">
        <v>185</v>
      </c>
      <c r="E164" s="221" t="s">
        <v>2816</v>
      </c>
      <c r="F164" s="222" t="s">
        <v>2992</v>
      </c>
      <c r="G164" s="223" t="s">
        <v>2405</v>
      </c>
      <c r="H164" s="224">
        <v>1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43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351</v>
      </c>
      <c r="AT164" s="232" t="s">
        <v>185</v>
      </c>
      <c r="AU164" s="232" t="s">
        <v>88</v>
      </c>
      <c r="AY164" s="18" t="s">
        <v>182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86</v>
      </c>
      <c r="BK164" s="233">
        <f>ROUND(I164*H164,2)</f>
        <v>0</v>
      </c>
      <c r="BL164" s="18" t="s">
        <v>351</v>
      </c>
      <c r="BM164" s="232" t="s">
        <v>2993</v>
      </c>
    </row>
    <row r="165" spans="1:65" s="2" customFormat="1" ht="33" customHeight="1">
      <c r="A165" s="39"/>
      <c r="B165" s="40"/>
      <c r="C165" s="220" t="s">
        <v>7</v>
      </c>
      <c r="D165" s="220" t="s">
        <v>185</v>
      </c>
      <c r="E165" s="221" t="s">
        <v>2819</v>
      </c>
      <c r="F165" s="222" t="s">
        <v>2820</v>
      </c>
      <c r="G165" s="223" t="s">
        <v>2405</v>
      </c>
      <c r="H165" s="224">
        <v>1</v>
      </c>
      <c r="I165" s="225"/>
      <c r="J165" s="226">
        <f>ROUND(I165*H165,2)</f>
        <v>0</v>
      </c>
      <c r="K165" s="227"/>
      <c r="L165" s="45"/>
      <c r="M165" s="289" t="s">
        <v>1</v>
      </c>
      <c r="N165" s="290" t="s">
        <v>43</v>
      </c>
      <c r="O165" s="291"/>
      <c r="P165" s="292">
        <f>O165*H165</f>
        <v>0</v>
      </c>
      <c r="Q165" s="292">
        <v>0</v>
      </c>
      <c r="R165" s="292">
        <f>Q165*H165</f>
        <v>0</v>
      </c>
      <c r="S165" s="292">
        <v>0</v>
      </c>
      <c r="T165" s="29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351</v>
      </c>
      <c r="AT165" s="232" t="s">
        <v>185</v>
      </c>
      <c r="AU165" s="232" t="s">
        <v>88</v>
      </c>
      <c r="AY165" s="18" t="s">
        <v>182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86</v>
      </c>
      <c r="BK165" s="233">
        <f>ROUND(I165*H165,2)</f>
        <v>0</v>
      </c>
      <c r="BL165" s="18" t="s">
        <v>351</v>
      </c>
      <c r="BM165" s="232" t="s">
        <v>2994</v>
      </c>
    </row>
    <row r="166" spans="1:31" s="2" customFormat="1" ht="6.95" customHeight="1">
      <c r="A166" s="39"/>
      <c r="B166" s="67"/>
      <c r="C166" s="68"/>
      <c r="D166" s="68"/>
      <c r="E166" s="68"/>
      <c r="F166" s="68"/>
      <c r="G166" s="68"/>
      <c r="H166" s="68"/>
      <c r="I166" s="68"/>
      <c r="J166" s="68"/>
      <c r="K166" s="68"/>
      <c r="L166" s="45"/>
      <c r="M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</sheetData>
  <sheetProtection password="CC35" sheet="1" objects="1" scenarios="1" formatColumns="0" formatRows="0" autoFilter="0"/>
  <autoFilter ref="C119:K16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2995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ROUND((SUM(BE118:BE140)),2)</f>
        <v>0</v>
      </c>
      <c r="G33" s="39"/>
      <c r="H33" s="39"/>
      <c r="I33" s="156">
        <v>0.21</v>
      </c>
      <c r="J33" s="155">
        <f>ROUND(((SUM(BE118:BE140))*I33),2)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ROUND((SUM(BF118:BF140)),2)</f>
        <v>0</v>
      </c>
      <c r="G34" s="39"/>
      <c r="H34" s="39"/>
      <c r="I34" s="156">
        <v>0.12</v>
      </c>
      <c r="J34" s="155">
        <f>ROUND(((SUM(BF118:BF140))*I34),2)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ROUND((SUM(BG118:BG140)),2)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ROUND((SUM(BH118:BH140)),2)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ROUND((SUM(BI118:BI140)),2)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04770004.1 - Elektroinstalace 1.PP - energetická zóna - položky mimo soustavu URS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2996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2997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167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75" t="str">
        <f>E7</f>
        <v>Střešní dostavba a stavební úpravy objektu denního stacionáře Jasněnka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144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30" customHeight="1">
      <c r="A110" s="39"/>
      <c r="B110" s="40"/>
      <c r="C110" s="41"/>
      <c r="D110" s="41"/>
      <c r="E110" s="77" t="str">
        <f>E9</f>
        <v>04770004.1 - Elektroinstalace 1.PP - energetická zóna - položky mimo soustavu URS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Uničov</v>
      </c>
      <c r="G112" s="41"/>
      <c r="H112" s="41"/>
      <c r="I112" s="33" t="s">
        <v>22</v>
      </c>
      <c r="J112" s="80" t="str">
        <f>IF(J12="","",J12)</f>
        <v>6. 2. 2024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spolek Jasněnka, o.z.</v>
      </c>
      <c r="G114" s="41"/>
      <c r="H114" s="41"/>
      <c r="I114" s="33" t="s">
        <v>31</v>
      </c>
      <c r="J114" s="37" t="str">
        <f>E21</f>
        <v xml:space="preserve"> SPZ DESIGN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29</v>
      </c>
      <c r="D115" s="41"/>
      <c r="E115" s="41"/>
      <c r="F115" s="28" t="str">
        <f>IF(E18="","",E18)</f>
        <v>Vyplň údaj</v>
      </c>
      <c r="G115" s="41"/>
      <c r="H115" s="41"/>
      <c r="I115" s="33" t="s">
        <v>35</v>
      </c>
      <c r="J115" s="37" t="str">
        <f>E24</f>
        <v xml:space="preserve"> Ing. Petr Zavadil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168</v>
      </c>
      <c r="D117" s="195" t="s">
        <v>63</v>
      </c>
      <c r="E117" s="195" t="s">
        <v>59</v>
      </c>
      <c r="F117" s="195" t="s">
        <v>60</v>
      </c>
      <c r="G117" s="195" t="s">
        <v>169</v>
      </c>
      <c r="H117" s="195" t="s">
        <v>170</v>
      </c>
      <c r="I117" s="195" t="s">
        <v>171</v>
      </c>
      <c r="J117" s="196" t="s">
        <v>148</v>
      </c>
      <c r="K117" s="197" t="s">
        <v>172</v>
      </c>
      <c r="L117" s="198"/>
      <c r="M117" s="101" t="s">
        <v>1</v>
      </c>
      <c r="N117" s="102" t="s">
        <v>42</v>
      </c>
      <c r="O117" s="102" t="s">
        <v>173</v>
      </c>
      <c r="P117" s="102" t="s">
        <v>174</v>
      </c>
      <c r="Q117" s="102" t="s">
        <v>175</v>
      </c>
      <c r="R117" s="102" t="s">
        <v>176</v>
      </c>
      <c r="S117" s="102" t="s">
        <v>177</v>
      </c>
      <c r="T117" s="103" t="s">
        <v>178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179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77</v>
      </c>
      <c r="AU118" s="18" t="s">
        <v>150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77</v>
      </c>
      <c r="E119" s="207" t="s">
        <v>204</v>
      </c>
      <c r="F119" s="207" t="s">
        <v>2998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200</v>
      </c>
      <c r="AT119" s="216" t="s">
        <v>77</v>
      </c>
      <c r="AU119" s="216" t="s">
        <v>78</v>
      </c>
      <c r="AY119" s="215" t="s">
        <v>182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77</v>
      </c>
      <c r="E120" s="218" t="s">
        <v>2999</v>
      </c>
      <c r="F120" s="218" t="s">
        <v>3000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SUM(P121:P140)</f>
        <v>0</v>
      </c>
      <c r="Q120" s="212"/>
      <c r="R120" s="213">
        <f>SUM(R121:R140)</f>
        <v>0</v>
      </c>
      <c r="S120" s="212"/>
      <c r="T120" s="214">
        <f>SUM(T121:T140)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200</v>
      </c>
      <c r="AT120" s="216" t="s">
        <v>77</v>
      </c>
      <c r="AU120" s="216" t="s">
        <v>86</v>
      </c>
      <c r="AY120" s="215" t="s">
        <v>182</v>
      </c>
      <c r="BK120" s="217">
        <f>SUM(BK121:BK140)</f>
        <v>0</v>
      </c>
    </row>
    <row r="121" spans="1:65" s="2" customFormat="1" ht="16.5" customHeight="1">
      <c r="A121" s="39"/>
      <c r="B121" s="40"/>
      <c r="C121" s="220" t="s">
        <v>86</v>
      </c>
      <c r="D121" s="220" t="s">
        <v>185</v>
      </c>
      <c r="E121" s="221" t="s">
        <v>3001</v>
      </c>
      <c r="F121" s="222" t="s">
        <v>3002</v>
      </c>
      <c r="G121" s="223" t="s">
        <v>1272</v>
      </c>
      <c r="H121" s="224">
        <v>55</v>
      </c>
      <c r="I121" s="225"/>
      <c r="J121" s="226">
        <f>ROUND(I121*H121,2)</f>
        <v>0</v>
      </c>
      <c r="K121" s="227"/>
      <c r="L121" s="45"/>
      <c r="M121" s="228" t="s">
        <v>1</v>
      </c>
      <c r="N121" s="229" t="s">
        <v>43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778</v>
      </c>
      <c r="AT121" s="232" t="s">
        <v>185</v>
      </c>
      <c r="AU121" s="232" t="s">
        <v>88</v>
      </c>
      <c r="AY121" s="18" t="s">
        <v>182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86</v>
      </c>
      <c r="BK121" s="233">
        <f>ROUND(I121*H121,2)</f>
        <v>0</v>
      </c>
      <c r="BL121" s="18" t="s">
        <v>778</v>
      </c>
      <c r="BM121" s="232" t="s">
        <v>3003</v>
      </c>
    </row>
    <row r="122" spans="1:51" s="13" customFormat="1" ht="12">
      <c r="A122" s="13"/>
      <c r="B122" s="234"/>
      <c r="C122" s="235"/>
      <c r="D122" s="236" t="s">
        <v>191</v>
      </c>
      <c r="E122" s="237" t="s">
        <v>1</v>
      </c>
      <c r="F122" s="238" t="s">
        <v>728</v>
      </c>
      <c r="G122" s="235"/>
      <c r="H122" s="239">
        <v>55</v>
      </c>
      <c r="I122" s="240"/>
      <c r="J122" s="235"/>
      <c r="K122" s="235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191</v>
      </c>
      <c r="AU122" s="245" t="s">
        <v>88</v>
      </c>
      <c r="AV122" s="13" t="s">
        <v>88</v>
      </c>
      <c r="AW122" s="13" t="s">
        <v>34</v>
      </c>
      <c r="AX122" s="13" t="s">
        <v>78</v>
      </c>
      <c r="AY122" s="245" t="s">
        <v>182</v>
      </c>
    </row>
    <row r="123" spans="1:51" s="14" customFormat="1" ht="12">
      <c r="A123" s="14"/>
      <c r="B123" s="246"/>
      <c r="C123" s="247"/>
      <c r="D123" s="236" t="s">
        <v>191</v>
      </c>
      <c r="E123" s="248" t="s">
        <v>1</v>
      </c>
      <c r="F123" s="249" t="s">
        <v>195</v>
      </c>
      <c r="G123" s="247"/>
      <c r="H123" s="250">
        <v>55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191</v>
      </c>
      <c r="AU123" s="256" t="s">
        <v>88</v>
      </c>
      <c r="AV123" s="14" t="s">
        <v>189</v>
      </c>
      <c r="AW123" s="14" t="s">
        <v>34</v>
      </c>
      <c r="AX123" s="14" t="s">
        <v>86</v>
      </c>
      <c r="AY123" s="256" t="s">
        <v>182</v>
      </c>
    </row>
    <row r="124" spans="1:65" s="2" customFormat="1" ht="16.5" customHeight="1">
      <c r="A124" s="39"/>
      <c r="B124" s="40"/>
      <c r="C124" s="220" t="s">
        <v>88</v>
      </c>
      <c r="D124" s="220" t="s">
        <v>185</v>
      </c>
      <c r="E124" s="221" t="s">
        <v>3004</v>
      </c>
      <c r="F124" s="222" t="s">
        <v>3005</v>
      </c>
      <c r="G124" s="223" t="s">
        <v>1272</v>
      </c>
      <c r="H124" s="224">
        <v>55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43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778</v>
      </c>
      <c r="AT124" s="232" t="s">
        <v>185</v>
      </c>
      <c r="AU124" s="232" t="s">
        <v>88</v>
      </c>
      <c r="AY124" s="18" t="s">
        <v>182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86</v>
      </c>
      <c r="BK124" s="233">
        <f>ROUND(I124*H124,2)</f>
        <v>0</v>
      </c>
      <c r="BL124" s="18" t="s">
        <v>778</v>
      </c>
      <c r="BM124" s="232" t="s">
        <v>3006</v>
      </c>
    </row>
    <row r="125" spans="1:51" s="13" customFormat="1" ht="12">
      <c r="A125" s="13"/>
      <c r="B125" s="234"/>
      <c r="C125" s="235"/>
      <c r="D125" s="236" t="s">
        <v>191</v>
      </c>
      <c r="E125" s="237" t="s">
        <v>1</v>
      </c>
      <c r="F125" s="238" t="s">
        <v>728</v>
      </c>
      <c r="G125" s="235"/>
      <c r="H125" s="239">
        <v>55</v>
      </c>
      <c r="I125" s="240"/>
      <c r="J125" s="235"/>
      <c r="K125" s="235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191</v>
      </c>
      <c r="AU125" s="245" t="s">
        <v>88</v>
      </c>
      <c r="AV125" s="13" t="s">
        <v>88</v>
      </c>
      <c r="AW125" s="13" t="s">
        <v>34</v>
      </c>
      <c r="AX125" s="13" t="s">
        <v>78</v>
      </c>
      <c r="AY125" s="245" t="s">
        <v>182</v>
      </c>
    </row>
    <row r="126" spans="1:51" s="14" customFormat="1" ht="12">
      <c r="A126" s="14"/>
      <c r="B126" s="246"/>
      <c r="C126" s="247"/>
      <c r="D126" s="236" t="s">
        <v>191</v>
      </c>
      <c r="E126" s="248" t="s">
        <v>1</v>
      </c>
      <c r="F126" s="249" t="s">
        <v>195</v>
      </c>
      <c r="G126" s="247"/>
      <c r="H126" s="250">
        <v>55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191</v>
      </c>
      <c r="AU126" s="256" t="s">
        <v>88</v>
      </c>
      <c r="AV126" s="14" t="s">
        <v>189</v>
      </c>
      <c r="AW126" s="14" t="s">
        <v>34</v>
      </c>
      <c r="AX126" s="14" t="s">
        <v>86</v>
      </c>
      <c r="AY126" s="256" t="s">
        <v>182</v>
      </c>
    </row>
    <row r="127" spans="1:65" s="2" customFormat="1" ht="24.15" customHeight="1">
      <c r="A127" s="39"/>
      <c r="B127" s="40"/>
      <c r="C127" s="220" t="s">
        <v>200</v>
      </c>
      <c r="D127" s="220" t="s">
        <v>185</v>
      </c>
      <c r="E127" s="221" t="s">
        <v>3007</v>
      </c>
      <c r="F127" s="222" t="s">
        <v>3008</v>
      </c>
      <c r="G127" s="223" t="s">
        <v>1272</v>
      </c>
      <c r="H127" s="224">
        <v>51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43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778</v>
      </c>
      <c r="AT127" s="232" t="s">
        <v>185</v>
      </c>
      <c r="AU127" s="232" t="s">
        <v>88</v>
      </c>
      <c r="AY127" s="18" t="s">
        <v>182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86</v>
      </c>
      <c r="BK127" s="233">
        <f>ROUND(I127*H127,2)</f>
        <v>0</v>
      </c>
      <c r="BL127" s="18" t="s">
        <v>778</v>
      </c>
      <c r="BM127" s="232" t="s">
        <v>3009</v>
      </c>
    </row>
    <row r="128" spans="1:51" s="13" customFormat="1" ht="12">
      <c r="A128" s="13"/>
      <c r="B128" s="234"/>
      <c r="C128" s="235"/>
      <c r="D128" s="236" t="s">
        <v>191</v>
      </c>
      <c r="E128" s="237" t="s">
        <v>1</v>
      </c>
      <c r="F128" s="238" t="s">
        <v>710</v>
      </c>
      <c r="G128" s="235"/>
      <c r="H128" s="239">
        <v>51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191</v>
      </c>
      <c r="AU128" s="245" t="s">
        <v>88</v>
      </c>
      <c r="AV128" s="13" t="s">
        <v>88</v>
      </c>
      <c r="AW128" s="13" t="s">
        <v>34</v>
      </c>
      <c r="AX128" s="13" t="s">
        <v>78</v>
      </c>
      <c r="AY128" s="245" t="s">
        <v>182</v>
      </c>
    </row>
    <row r="129" spans="1:51" s="14" customFormat="1" ht="12">
      <c r="A129" s="14"/>
      <c r="B129" s="246"/>
      <c r="C129" s="247"/>
      <c r="D129" s="236" t="s">
        <v>191</v>
      </c>
      <c r="E129" s="248" t="s">
        <v>1</v>
      </c>
      <c r="F129" s="249" t="s">
        <v>195</v>
      </c>
      <c r="G129" s="247"/>
      <c r="H129" s="250">
        <v>51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191</v>
      </c>
      <c r="AU129" s="256" t="s">
        <v>88</v>
      </c>
      <c r="AV129" s="14" t="s">
        <v>189</v>
      </c>
      <c r="AW129" s="14" t="s">
        <v>34</v>
      </c>
      <c r="AX129" s="14" t="s">
        <v>86</v>
      </c>
      <c r="AY129" s="256" t="s">
        <v>182</v>
      </c>
    </row>
    <row r="130" spans="1:65" s="2" customFormat="1" ht="55.5" customHeight="1">
      <c r="A130" s="39"/>
      <c r="B130" s="40"/>
      <c r="C130" s="220" t="s">
        <v>189</v>
      </c>
      <c r="D130" s="220" t="s">
        <v>185</v>
      </c>
      <c r="E130" s="221" t="s">
        <v>3010</v>
      </c>
      <c r="F130" s="222" t="s">
        <v>3011</v>
      </c>
      <c r="G130" s="223" t="s">
        <v>1272</v>
      </c>
      <c r="H130" s="224">
        <v>4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43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778</v>
      </c>
      <c r="AT130" s="232" t="s">
        <v>185</v>
      </c>
      <c r="AU130" s="232" t="s">
        <v>88</v>
      </c>
      <c r="AY130" s="18" t="s">
        <v>182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86</v>
      </c>
      <c r="BK130" s="233">
        <f>ROUND(I130*H130,2)</f>
        <v>0</v>
      </c>
      <c r="BL130" s="18" t="s">
        <v>778</v>
      </c>
      <c r="BM130" s="232" t="s">
        <v>3012</v>
      </c>
    </row>
    <row r="131" spans="1:51" s="13" customFormat="1" ht="12">
      <c r="A131" s="13"/>
      <c r="B131" s="234"/>
      <c r="C131" s="235"/>
      <c r="D131" s="236" t="s">
        <v>191</v>
      </c>
      <c r="E131" s="237" t="s">
        <v>1</v>
      </c>
      <c r="F131" s="238" t="s">
        <v>189</v>
      </c>
      <c r="G131" s="235"/>
      <c r="H131" s="239">
        <v>4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191</v>
      </c>
      <c r="AU131" s="245" t="s">
        <v>88</v>
      </c>
      <c r="AV131" s="13" t="s">
        <v>88</v>
      </c>
      <c r="AW131" s="13" t="s">
        <v>34</v>
      </c>
      <c r="AX131" s="13" t="s">
        <v>78</v>
      </c>
      <c r="AY131" s="245" t="s">
        <v>182</v>
      </c>
    </row>
    <row r="132" spans="1:51" s="14" customFormat="1" ht="12">
      <c r="A132" s="14"/>
      <c r="B132" s="246"/>
      <c r="C132" s="247"/>
      <c r="D132" s="236" t="s">
        <v>191</v>
      </c>
      <c r="E132" s="248" t="s">
        <v>1</v>
      </c>
      <c r="F132" s="249" t="s">
        <v>195</v>
      </c>
      <c r="G132" s="247"/>
      <c r="H132" s="250">
        <v>4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191</v>
      </c>
      <c r="AU132" s="256" t="s">
        <v>88</v>
      </c>
      <c r="AV132" s="14" t="s">
        <v>189</v>
      </c>
      <c r="AW132" s="14" t="s">
        <v>34</v>
      </c>
      <c r="AX132" s="14" t="s">
        <v>86</v>
      </c>
      <c r="AY132" s="256" t="s">
        <v>182</v>
      </c>
    </row>
    <row r="133" spans="1:65" s="2" customFormat="1" ht="16.5" customHeight="1">
      <c r="A133" s="39"/>
      <c r="B133" s="40"/>
      <c r="C133" s="220" t="s">
        <v>211</v>
      </c>
      <c r="D133" s="220" t="s">
        <v>185</v>
      </c>
      <c r="E133" s="221" t="s">
        <v>3013</v>
      </c>
      <c r="F133" s="222" t="s">
        <v>3014</v>
      </c>
      <c r="G133" s="223" t="s">
        <v>2382</v>
      </c>
      <c r="H133" s="224">
        <v>40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43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778</v>
      </c>
      <c r="AT133" s="232" t="s">
        <v>185</v>
      </c>
      <c r="AU133" s="232" t="s">
        <v>88</v>
      </c>
      <c r="AY133" s="18" t="s">
        <v>182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86</v>
      </c>
      <c r="BK133" s="233">
        <f>ROUND(I133*H133,2)</f>
        <v>0</v>
      </c>
      <c r="BL133" s="18" t="s">
        <v>778</v>
      </c>
      <c r="BM133" s="232" t="s">
        <v>3015</v>
      </c>
    </row>
    <row r="134" spans="1:51" s="13" customFormat="1" ht="12">
      <c r="A134" s="13"/>
      <c r="B134" s="234"/>
      <c r="C134" s="235"/>
      <c r="D134" s="236" t="s">
        <v>191</v>
      </c>
      <c r="E134" s="237" t="s">
        <v>1</v>
      </c>
      <c r="F134" s="238" t="s">
        <v>627</v>
      </c>
      <c r="G134" s="235"/>
      <c r="H134" s="239">
        <v>40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191</v>
      </c>
      <c r="AU134" s="245" t="s">
        <v>88</v>
      </c>
      <c r="AV134" s="13" t="s">
        <v>88</v>
      </c>
      <c r="AW134" s="13" t="s">
        <v>34</v>
      </c>
      <c r="AX134" s="13" t="s">
        <v>78</v>
      </c>
      <c r="AY134" s="245" t="s">
        <v>182</v>
      </c>
    </row>
    <row r="135" spans="1:51" s="14" customFormat="1" ht="12">
      <c r="A135" s="14"/>
      <c r="B135" s="246"/>
      <c r="C135" s="247"/>
      <c r="D135" s="236" t="s">
        <v>191</v>
      </c>
      <c r="E135" s="248" t="s">
        <v>1</v>
      </c>
      <c r="F135" s="249" t="s">
        <v>195</v>
      </c>
      <c r="G135" s="247"/>
      <c r="H135" s="250">
        <v>40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191</v>
      </c>
      <c r="AU135" s="256" t="s">
        <v>88</v>
      </c>
      <c r="AV135" s="14" t="s">
        <v>189</v>
      </c>
      <c r="AW135" s="14" t="s">
        <v>34</v>
      </c>
      <c r="AX135" s="14" t="s">
        <v>86</v>
      </c>
      <c r="AY135" s="256" t="s">
        <v>182</v>
      </c>
    </row>
    <row r="136" spans="1:65" s="2" customFormat="1" ht="16.5" customHeight="1">
      <c r="A136" s="39"/>
      <c r="B136" s="40"/>
      <c r="C136" s="220" t="s">
        <v>183</v>
      </c>
      <c r="D136" s="220" t="s">
        <v>185</v>
      </c>
      <c r="E136" s="221" t="s">
        <v>3016</v>
      </c>
      <c r="F136" s="222" t="s">
        <v>3017</v>
      </c>
      <c r="G136" s="223" t="s">
        <v>2382</v>
      </c>
      <c r="H136" s="224">
        <v>2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43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778</v>
      </c>
      <c r="AT136" s="232" t="s">
        <v>185</v>
      </c>
      <c r="AU136" s="232" t="s">
        <v>88</v>
      </c>
      <c r="AY136" s="18" t="s">
        <v>182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86</v>
      </c>
      <c r="BK136" s="233">
        <f>ROUND(I136*H136,2)</f>
        <v>0</v>
      </c>
      <c r="BL136" s="18" t="s">
        <v>778</v>
      </c>
      <c r="BM136" s="232" t="s">
        <v>3018</v>
      </c>
    </row>
    <row r="137" spans="1:51" s="13" customFormat="1" ht="12">
      <c r="A137" s="13"/>
      <c r="B137" s="234"/>
      <c r="C137" s="235"/>
      <c r="D137" s="236" t="s">
        <v>191</v>
      </c>
      <c r="E137" s="237" t="s">
        <v>1</v>
      </c>
      <c r="F137" s="238" t="s">
        <v>88</v>
      </c>
      <c r="G137" s="235"/>
      <c r="H137" s="239">
        <v>2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191</v>
      </c>
      <c r="AU137" s="245" t="s">
        <v>88</v>
      </c>
      <c r="AV137" s="13" t="s">
        <v>88</v>
      </c>
      <c r="AW137" s="13" t="s">
        <v>34</v>
      </c>
      <c r="AX137" s="13" t="s">
        <v>86</v>
      </c>
      <c r="AY137" s="245" t="s">
        <v>182</v>
      </c>
    </row>
    <row r="138" spans="1:65" s="2" customFormat="1" ht="37.8" customHeight="1">
      <c r="A138" s="39"/>
      <c r="B138" s="40"/>
      <c r="C138" s="220" t="s">
        <v>237</v>
      </c>
      <c r="D138" s="220" t="s">
        <v>185</v>
      </c>
      <c r="E138" s="221" t="s">
        <v>3019</v>
      </c>
      <c r="F138" s="222" t="s">
        <v>3020</v>
      </c>
      <c r="G138" s="223" t="s">
        <v>2382</v>
      </c>
      <c r="H138" s="224">
        <v>100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43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778</v>
      </c>
      <c r="AT138" s="232" t="s">
        <v>185</v>
      </c>
      <c r="AU138" s="232" t="s">
        <v>88</v>
      </c>
      <c r="AY138" s="18" t="s">
        <v>182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86</v>
      </c>
      <c r="BK138" s="233">
        <f>ROUND(I138*H138,2)</f>
        <v>0</v>
      </c>
      <c r="BL138" s="18" t="s">
        <v>778</v>
      </c>
      <c r="BM138" s="232" t="s">
        <v>3021</v>
      </c>
    </row>
    <row r="139" spans="1:51" s="13" customFormat="1" ht="12">
      <c r="A139" s="13"/>
      <c r="B139" s="234"/>
      <c r="C139" s="235"/>
      <c r="D139" s="236" t="s">
        <v>191</v>
      </c>
      <c r="E139" s="237" t="s">
        <v>1</v>
      </c>
      <c r="F139" s="238" t="s">
        <v>954</v>
      </c>
      <c r="G139" s="235"/>
      <c r="H139" s="239">
        <v>100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191</v>
      </c>
      <c r="AU139" s="245" t="s">
        <v>88</v>
      </c>
      <c r="AV139" s="13" t="s">
        <v>88</v>
      </c>
      <c r="AW139" s="13" t="s">
        <v>34</v>
      </c>
      <c r="AX139" s="13" t="s">
        <v>78</v>
      </c>
      <c r="AY139" s="245" t="s">
        <v>182</v>
      </c>
    </row>
    <row r="140" spans="1:51" s="14" customFormat="1" ht="12">
      <c r="A140" s="14"/>
      <c r="B140" s="246"/>
      <c r="C140" s="247"/>
      <c r="D140" s="236" t="s">
        <v>191</v>
      </c>
      <c r="E140" s="248" t="s">
        <v>1</v>
      </c>
      <c r="F140" s="249" t="s">
        <v>195</v>
      </c>
      <c r="G140" s="247"/>
      <c r="H140" s="250">
        <v>100</v>
      </c>
      <c r="I140" s="251"/>
      <c r="J140" s="247"/>
      <c r="K140" s="247"/>
      <c r="L140" s="252"/>
      <c r="M140" s="294"/>
      <c r="N140" s="295"/>
      <c r="O140" s="295"/>
      <c r="P140" s="295"/>
      <c r="Q140" s="295"/>
      <c r="R140" s="295"/>
      <c r="S140" s="295"/>
      <c r="T140" s="29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191</v>
      </c>
      <c r="AU140" s="256" t="s">
        <v>88</v>
      </c>
      <c r="AV140" s="14" t="s">
        <v>189</v>
      </c>
      <c r="AW140" s="14" t="s">
        <v>34</v>
      </c>
      <c r="AX140" s="14" t="s">
        <v>86</v>
      </c>
      <c r="AY140" s="256" t="s">
        <v>182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17:K14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3022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ROUND((SUM(BE118:BE160)),2)</f>
        <v>0</v>
      </c>
      <c r="G33" s="39"/>
      <c r="H33" s="39"/>
      <c r="I33" s="156">
        <v>0.21</v>
      </c>
      <c r="J33" s="155">
        <f>ROUND(((SUM(BE118:BE160))*I33),2)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ROUND((SUM(BF118:BF160)),2)</f>
        <v>0</v>
      </c>
      <c r="G34" s="39"/>
      <c r="H34" s="39"/>
      <c r="I34" s="156">
        <v>0.12</v>
      </c>
      <c r="J34" s="155">
        <f>ROUND(((SUM(BF118:BF160))*I34),2)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ROUND((SUM(BG118:BG160)),2)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ROUND((SUM(BH118:BH160)),2)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ROUND((SUM(BI118:BI160)),2)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04770004a.1 - Elektroinstalace 1.PP+2.NP - ostatní - položky mimo soustavu URS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2996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2997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167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75" t="str">
        <f>E7</f>
        <v>Střešní dostavba a stavební úpravy objektu denního stacionáře Jasněnka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144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30" customHeight="1">
      <c r="A110" s="39"/>
      <c r="B110" s="40"/>
      <c r="C110" s="41"/>
      <c r="D110" s="41"/>
      <c r="E110" s="77" t="str">
        <f>E9</f>
        <v>04770004a.1 - Elektroinstalace 1.PP+2.NP - ostatní - položky mimo soustavu URS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Uničov</v>
      </c>
      <c r="G112" s="41"/>
      <c r="H112" s="41"/>
      <c r="I112" s="33" t="s">
        <v>22</v>
      </c>
      <c r="J112" s="80" t="str">
        <f>IF(J12="","",J12)</f>
        <v>6. 2. 2024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spolek Jasněnka, o.z.</v>
      </c>
      <c r="G114" s="41"/>
      <c r="H114" s="41"/>
      <c r="I114" s="33" t="s">
        <v>31</v>
      </c>
      <c r="J114" s="37" t="str">
        <f>E21</f>
        <v xml:space="preserve"> SPZ DESIGN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29</v>
      </c>
      <c r="D115" s="41"/>
      <c r="E115" s="41"/>
      <c r="F115" s="28" t="str">
        <f>IF(E18="","",E18)</f>
        <v>Vyplň údaj</v>
      </c>
      <c r="G115" s="41"/>
      <c r="H115" s="41"/>
      <c r="I115" s="33" t="s">
        <v>35</v>
      </c>
      <c r="J115" s="37" t="str">
        <f>E24</f>
        <v xml:space="preserve"> Ing. Petr Zavadil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168</v>
      </c>
      <c r="D117" s="195" t="s">
        <v>63</v>
      </c>
      <c r="E117" s="195" t="s">
        <v>59</v>
      </c>
      <c r="F117" s="195" t="s">
        <v>60</v>
      </c>
      <c r="G117" s="195" t="s">
        <v>169</v>
      </c>
      <c r="H117" s="195" t="s">
        <v>170</v>
      </c>
      <c r="I117" s="195" t="s">
        <v>171</v>
      </c>
      <c r="J117" s="196" t="s">
        <v>148</v>
      </c>
      <c r="K117" s="197" t="s">
        <v>172</v>
      </c>
      <c r="L117" s="198"/>
      <c r="M117" s="101" t="s">
        <v>1</v>
      </c>
      <c r="N117" s="102" t="s">
        <v>42</v>
      </c>
      <c r="O117" s="102" t="s">
        <v>173</v>
      </c>
      <c r="P117" s="102" t="s">
        <v>174</v>
      </c>
      <c r="Q117" s="102" t="s">
        <v>175</v>
      </c>
      <c r="R117" s="102" t="s">
        <v>176</v>
      </c>
      <c r="S117" s="102" t="s">
        <v>177</v>
      </c>
      <c r="T117" s="103" t="s">
        <v>178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179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77</v>
      </c>
      <c r="AU118" s="18" t="s">
        <v>150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77</v>
      </c>
      <c r="E119" s="207" t="s">
        <v>204</v>
      </c>
      <c r="F119" s="207" t="s">
        <v>2998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200</v>
      </c>
      <c r="AT119" s="216" t="s">
        <v>77</v>
      </c>
      <c r="AU119" s="216" t="s">
        <v>78</v>
      </c>
      <c r="AY119" s="215" t="s">
        <v>182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77</v>
      </c>
      <c r="E120" s="218" t="s">
        <v>2999</v>
      </c>
      <c r="F120" s="218" t="s">
        <v>3000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SUM(P121:P160)</f>
        <v>0</v>
      </c>
      <c r="Q120" s="212"/>
      <c r="R120" s="213">
        <f>SUM(R121:R160)</f>
        <v>0</v>
      </c>
      <c r="S120" s="212"/>
      <c r="T120" s="214">
        <f>SUM(T121:T160)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200</v>
      </c>
      <c r="AT120" s="216" t="s">
        <v>77</v>
      </c>
      <c r="AU120" s="216" t="s">
        <v>86</v>
      </c>
      <c r="AY120" s="215" t="s">
        <v>182</v>
      </c>
      <c r="BK120" s="217">
        <f>SUM(BK121:BK160)</f>
        <v>0</v>
      </c>
    </row>
    <row r="121" spans="1:65" s="2" customFormat="1" ht="16.5" customHeight="1">
      <c r="A121" s="39"/>
      <c r="B121" s="40"/>
      <c r="C121" s="220" t="s">
        <v>86</v>
      </c>
      <c r="D121" s="220" t="s">
        <v>185</v>
      </c>
      <c r="E121" s="221" t="s">
        <v>3023</v>
      </c>
      <c r="F121" s="222" t="s">
        <v>3024</v>
      </c>
      <c r="G121" s="223" t="s">
        <v>1272</v>
      </c>
      <c r="H121" s="224">
        <v>1</v>
      </c>
      <c r="I121" s="225"/>
      <c r="J121" s="226">
        <f>ROUND(I121*H121,2)</f>
        <v>0</v>
      </c>
      <c r="K121" s="227"/>
      <c r="L121" s="45"/>
      <c r="M121" s="228" t="s">
        <v>1</v>
      </c>
      <c r="N121" s="229" t="s">
        <v>43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778</v>
      </c>
      <c r="AT121" s="232" t="s">
        <v>185</v>
      </c>
      <c r="AU121" s="232" t="s">
        <v>88</v>
      </c>
      <c r="AY121" s="18" t="s">
        <v>182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86</v>
      </c>
      <c r="BK121" s="233">
        <f>ROUND(I121*H121,2)</f>
        <v>0</v>
      </c>
      <c r="BL121" s="18" t="s">
        <v>778</v>
      </c>
      <c r="BM121" s="232" t="s">
        <v>3025</v>
      </c>
    </row>
    <row r="122" spans="1:65" s="2" customFormat="1" ht="16.5" customHeight="1">
      <c r="A122" s="39"/>
      <c r="B122" s="40"/>
      <c r="C122" s="220" t="s">
        <v>88</v>
      </c>
      <c r="D122" s="220" t="s">
        <v>185</v>
      </c>
      <c r="E122" s="221" t="s">
        <v>3026</v>
      </c>
      <c r="F122" s="222" t="s">
        <v>3027</v>
      </c>
      <c r="G122" s="223" t="s">
        <v>1272</v>
      </c>
      <c r="H122" s="224">
        <v>1</v>
      </c>
      <c r="I122" s="225"/>
      <c r="J122" s="226">
        <f>ROUND(I122*H122,2)</f>
        <v>0</v>
      </c>
      <c r="K122" s="227"/>
      <c r="L122" s="45"/>
      <c r="M122" s="228" t="s">
        <v>1</v>
      </c>
      <c r="N122" s="229" t="s">
        <v>43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778</v>
      </c>
      <c r="AT122" s="232" t="s">
        <v>185</v>
      </c>
      <c r="AU122" s="232" t="s">
        <v>88</v>
      </c>
      <c r="AY122" s="18" t="s">
        <v>182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86</v>
      </c>
      <c r="BK122" s="233">
        <f>ROUND(I122*H122,2)</f>
        <v>0</v>
      </c>
      <c r="BL122" s="18" t="s">
        <v>778</v>
      </c>
      <c r="BM122" s="232" t="s">
        <v>3028</v>
      </c>
    </row>
    <row r="123" spans="1:65" s="2" customFormat="1" ht="16.5" customHeight="1">
      <c r="A123" s="39"/>
      <c r="B123" s="40"/>
      <c r="C123" s="220" t="s">
        <v>200</v>
      </c>
      <c r="D123" s="220" t="s">
        <v>185</v>
      </c>
      <c r="E123" s="221" t="s">
        <v>3029</v>
      </c>
      <c r="F123" s="222" t="s">
        <v>3030</v>
      </c>
      <c r="G123" s="223" t="s">
        <v>1272</v>
      </c>
      <c r="H123" s="224">
        <v>1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43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778</v>
      </c>
      <c r="AT123" s="232" t="s">
        <v>185</v>
      </c>
      <c r="AU123" s="232" t="s">
        <v>88</v>
      </c>
      <c r="AY123" s="18" t="s">
        <v>182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86</v>
      </c>
      <c r="BK123" s="233">
        <f>ROUND(I123*H123,2)</f>
        <v>0</v>
      </c>
      <c r="BL123" s="18" t="s">
        <v>778</v>
      </c>
      <c r="BM123" s="232" t="s">
        <v>3031</v>
      </c>
    </row>
    <row r="124" spans="1:65" s="2" customFormat="1" ht="16.5" customHeight="1">
      <c r="A124" s="39"/>
      <c r="B124" s="40"/>
      <c r="C124" s="220" t="s">
        <v>189</v>
      </c>
      <c r="D124" s="220" t="s">
        <v>185</v>
      </c>
      <c r="E124" s="221" t="s">
        <v>3032</v>
      </c>
      <c r="F124" s="222" t="s">
        <v>3033</v>
      </c>
      <c r="G124" s="223" t="s">
        <v>1272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43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778</v>
      </c>
      <c r="AT124" s="232" t="s">
        <v>185</v>
      </c>
      <c r="AU124" s="232" t="s">
        <v>88</v>
      </c>
      <c r="AY124" s="18" t="s">
        <v>182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86</v>
      </c>
      <c r="BK124" s="233">
        <f>ROUND(I124*H124,2)</f>
        <v>0</v>
      </c>
      <c r="BL124" s="18" t="s">
        <v>778</v>
      </c>
      <c r="BM124" s="232" t="s">
        <v>3034</v>
      </c>
    </row>
    <row r="125" spans="1:65" s="2" customFormat="1" ht="16.5" customHeight="1">
      <c r="A125" s="39"/>
      <c r="B125" s="40"/>
      <c r="C125" s="220" t="s">
        <v>211</v>
      </c>
      <c r="D125" s="220" t="s">
        <v>185</v>
      </c>
      <c r="E125" s="221" t="s">
        <v>3035</v>
      </c>
      <c r="F125" s="222" t="s">
        <v>3036</v>
      </c>
      <c r="G125" s="223" t="s">
        <v>320</v>
      </c>
      <c r="H125" s="224">
        <v>450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43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778</v>
      </c>
      <c r="AT125" s="232" t="s">
        <v>185</v>
      </c>
      <c r="AU125" s="232" t="s">
        <v>88</v>
      </c>
      <c r="AY125" s="18" t="s">
        <v>182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86</v>
      </c>
      <c r="BK125" s="233">
        <f>ROUND(I125*H125,2)</f>
        <v>0</v>
      </c>
      <c r="BL125" s="18" t="s">
        <v>778</v>
      </c>
      <c r="BM125" s="232" t="s">
        <v>3037</v>
      </c>
    </row>
    <row r="126" spans="1:51" s="13" customFormat="1" ht="12">
      <c r="A126" s="13"/>
      <c r="B126" s="234"/>
      <c r="C126" s="235"/>
      <c r="D126" s="236" t="s">
        <v>191</v>
      </c>
      <c r="E126" s="237" t="s">
        <v>1</v>
      </c>
      <c r="F126" s="238" t="s">
        <v>3038</v>
      </c>
      <c r="G126" s="235"/>
      <c r="H126" s="239">
        <v>450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191</v>
      </c>
      <c r="AU126" s="245" t="s">
        <v>88</v>
      </c>
      <c r="AV126" s="13" t="s">
        <v>88</v>
      </c>
      <c r="AW126" s="13" t="s">
        <v>34</v>
      </c>
      <c r="AX126" s="13" t="s">
        <v>86</v>
      </c>
      <c r="AY126" s="245" t="s">
        <v>182</v>
      </c>
    </row>
    <row r="127" spans="1:65" s="2" customFormat="1" ht="16.5" customHeight="1">
      <c r="A127" s="39"/>
      <c r="B127" s="40"/>
      <c r="C127" s="220" t="s">
        <v>183</v>
      </c>
      <c r="D127" s="220" t="s">
        <v>185</v>
      </c>
      <c r="E127" s="221" t="s">
        <v>3039</v>
      </c>
      <c r="F127" s="222" t="s">
        <v>3040</v>
      </c>
      <c r="G127" s="223" t="s">
        <v>320</v>
      </c>
      <c r="H127" s="224">
        <v>85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43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778</v>
      </c>
      <c r="AT127" s="232" t="s">
        <v>185</v>
      </c>
      <c r="AU127" s="232" t="s">
        <v>88</v>
      </c>
      <c r="AY127" s="18" t="s">
        <v>182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86</v>
      </c>
      <c r="BK127" s="233">
        <f>ROUND(I127*H127,2)</f>
        <v>0</v>
      </c>
      <c r="BL127" s="18" t="s">
        <v>778</v>
      </c>
      <c r="BM127" s="232" t="s">
        <v>3041</v>
      </c>
    </row>
    <row r="128" spans="1:51" s="13" customFormat="1" ht="12">
      <c r="A128" s="13"/>
      <c r="B128" s="234"/>
      <c r="C128" s="235"/>
      <c r="D128" s="236" t="s">
        <v>191</v>
      </c>
      <c r="E128" s="237" t="s">
        <v>1</v>
      </c>
      <c r="F128" s="238" t="s">
        <v>888</v>
      </c>
      <c r="G128" s="235"/>
      <c r="H128" s="239">
        <v>85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191</v>
      </c>
      <c r="AU128" s="245" t="s">
        <v>88</v>
      </c>
      <c r="AV128" s="13" t="s">
        <v>88</v>
      </c>
      <c r="AW128" s="13" t="s">
        <v>34</v>
      </c>
      <c r="AX128" s="13" t="s">
        <v>86</v>
      </c>
      <c r="AY128" s="245" t="s">
        <v>182</v>
      </c>
    </row>
    <row r="129" spans="1:65" s="2" customFormat="1" ht="16.5" customHeight="1">
      <c r="A129" s="39"/>
      <c r="B129" s="40"/>
      <c r="C129" s="220" t="s">
        <v>237</v>
      </c>
      <c r="D129" s="220" t="s">
        <v>185</v>
      </c>
      <c r="E129" s="221" t="s">
        <v>3042</v>
      </c>
      <c r="F129" s="222" t="s">
        <v>3043</v>
      </c>
      <c r="G129" s="223" t="s">
        <v>320</v>
      </c>
      <c r="H129" s="224">
        <v>190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43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778</v>
      </c>
      <c r="AT129" s="232" t="s">
        <v>185</v>
      </c>
      <c r="AU129" s="232" t="s">
        <v>88</v>
      </c>
      <c r="AY129" s="18" t="s">
        <v>182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86</v>
      </c>
      <c r="BK129" s="233">
        <f>ROUND(I129*H129,2)</f>
        <v>0</v>
      </c>
      <c r="BL129" s="18" t="s">
        <v>778</v>
      </c>
      <c r="BM129" s="232" t="s">
        <v>3044</v>
      </c>
    </row>
    <row r="130" spans="1:51" s="13" customFormat="1" ht="12">
      <c r="A130" s="13"/>
      <c r="B130" s="234"/>
      <c r="C130" s="235"/>
      <c r="D130" s="236" t="s">
        <v>191</v>
      </c>
      <c r="E130" s="237" t="s">
        <v>1</v>
      </c>
      <c r="F130" s="238" t="s">
        <v>3045</v>
      </c>
      <c r="G130" s="235"/>
      <c r="H130" s="239">
        <v>190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191</v>
      </c>
      <c r="AU130" s="245" t="s">
        <v>88</v>
      </c>
      <c r="AV130" s="13" t="s">
        <v>88</v>
      </c>
      <c r="AW130" s="13" t="s">
        <v>34</v>
      </c>
      <c r="AX130" s="13" t="s">
        <v>86</v>
      </c>
      <c r="AY130" s="245" t="s">
        <v>182</v>
      </c>
    </row>
    <row r="131" spans="1:65" s="2" customFormat="1" ht="16.5" customHeight="1">
      <c r="A131" s="39"/>
      <c r="B131" s="40"/>
      <c r="C131" s="220" t="s">
        <v>207</v>
      </c>
      <c r="D131" s="220" t="s">
        <v>185</v>
      </c>
      <c r="E131" s="221" t="s">
        <v>3046</v>
      </c>
      <c r="F131" s="222" t="s">
        <v>3047</v>
      </c>
      <c r="G131" s="223" t="s">
        <v>320</v>
      </c>
      <c r="H131" s="224">
        <v>2090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43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778</v>
      </c>
      <c r="AT131" s="232" t="s">
        <v>185</v>
      </c>
      <c r="AU131" s="232" t="s">
        <v>88</v>
      </c>
      <c r="AY131" s="18" t="s">
        <v>182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86</v>
      </c>
      <c r="BK131" s="233">
        <f>ROUND(I131*H131,2)</f>
        <v>0</v>
      </c>
      <c r="BL131" s="18" t="s">
        <v>778</v>
      </c>
      <c r="BM131" s="232" t="s">
        <v>3048</v>
      </c>
    </row>
    <row r="132" spans="1:51" s="13" customFormat="1" ht="12">
      <c r="A132" s="13"/>
      <c r="B132" s="234"/>
      <c r="C132" s="235"/>
      <c r="D132" s="236" t="s">
        <v>191</v>
      </c>
      <c r="E132" s="237" t="s">
        <v>1</v>
      </c>
      <c r="F132" s="238" t="s">
        <v>3049</v>
      </c>
      <c r="G132" s="235"/>
      <c r="H132" s="239">
        <v>2090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191</v>
      </c>
      <c r="AU132" s="245" t="s">
        <v>88</v>
      </c>
      <c r="AV132" s="13" t="s">
        <v>88</v>
      </c>
      <c r="AW132" s="13" t="s">
        <v>34</v>
      </c>
      <c r="AX132" s="13" t="s">
        <v>86</v>
      </c>
      <c r="AY132" s="245" t="s">
        <v>182</v>
      </c>
    </row>
    <row r="133" spans="1:65" s="2" customFormat="1" ht="16.5" customHeight="1">
      <c r="A133" s="39"/>
      <c r="B133" s="40"/>
      <c r="C133" s="220" t="s">
        <v>271</v>
      </c>
      <c r="D133" s="220" t="s">
        <v>185</v>
      </c>
      <c r="E133" s="221" t="s">
        <v>3050</v>
      </c>
      <c r="F133" s="222" t="s">
        <v>3051</v>
      </c>
      <c r="G133" s="223" t="s">
        <v>320</v>
      </c>
      <c r="H133" s="224">
        <v>1300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43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778</v>
      </c>
      <c r="AT133" s="232" t="s">
        <v>185</v>
      </c>
      <c r="AU133" s="232" t="s">
        <v>88</v>
      </c>
      <c r="AY133" s="18" t="s">
        <v>182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86</v>
      </c>
      <c r="BK133" s="233">
        <f>ROUND(I133*H133,2)</f>
        <v>0</v>
      </c>
      <c r="BL133" s="18" t="s">
        <v>778</v>
      </c>
      <c r="BM133" s="232" t="s">
        <v>3052</v>
      </c>
    </row>
    <row r="134" spans="1:51" s="13" customFormat="1" ht="12">
      <c r="A134" s="13"/>
      <c r="B134" s="234"/>
      <c r="C134" s="235"/>
      <c r="D134" s="236" t="s">
        <v>191</v>
      </c>
      <c r="E134" s="237" t="s">
        <v>1</v>
      </c>
      <c r="F134" s="238" t="s">
        <v>3053</v>
      </c>
      <c r="G134" s="235"/>
      <c r="H134" s="239">
        <v>1300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191</v>
      </c>
      <c r="AU134" s="245" t="s">
        <v>88</v>
      </c>
      <c r="AV134" s="13" t="s">
        <v>88</v>
      </c>
      <c r="AW134" s="13" t="s">
        <v>34</v>
      </c>
      <c r="AX134" s="13" t="s">
        <v>86</v>
      </c>
      <c r="AY134" s="245" t="s">
        <v>182</v>
      </c>
    </row>
    <row r="135" spans="1:65" s="2" customFormat="1" ht="16.5" customHeight="1">
      <c r="A135" s="39"/>
      <c r="B135" s="40"/>
      <c r="C135" s="220" t="s">
        <v>275</v>
      </c>
      <c r="D135" s="220" t="s">
        <v>185</v>
      </c>
      <c r="E135" s="221" t="s">
        <v>3054</v>
      </c>
      <c r="F135" s="222" t="s">
        <v>3055</v>
      </c>
      <c r="G135" s="223" t="s">
        <v>1272</v>
      </c>
      <c r="H135" s="224">
        <v>52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43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778</v>
      </c>
      <c r="AT135" s="232" t="s">
        <v>185</v>
      </c>
      <c r="AU135" s="232" t="s">
        <v>88</v>
      </c>
      <c r="AY135" s="18" t="s">
        <v>182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86</v>
      </c>
      <c r="BK135" s="233">
        <f>ROUND(I135*H135,2)</f>
        <v>0</v>
      </c>
      <c r="BL135" s="18" t="s">
        <v>778</v>
      </c>
      <c r="BM135" s="232" t="s">
        <v>3056</v>
      </c>
    </row>
    <row r="136" spans="1:51" s="13" customFormat="1" ht="12">
      <c r="A136" s="13"/>
      <c r="B136" s="234"/>
      <c r="C136" s="235"/>
      <c r="D136" s="236" t="s">
        <v>191</v>
      </c>
      <c r="E136" s="237" t="s">
        <v>1</v>
      </c>
      <c r="F136" s="238" t="s">
        <v>714</v>
      </c>
      <c r="G136" s="235"/>
      <c r="H136" s="239">
        <v>52</v>
      </c>
      <c r="I136" s="240"/>
      <c r="J136" s="235"/>
      <c r="K136" s="235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191</v>
      </c>
      <c r="AU136" s="245" t="s">
        <v>88</v>
      </c>
      <c r="AV136" s="13" t="s">
        <v>88</v>
      </c>
      <c r="AW136" s="13" t="s">
        <v>34</v>
      </c>
      <c r="AX136" s="13" t="s">
        <v>86</v>
      </c>
      <c r="AY136" s="245" t="s">
        <v>182</v>
      </c>
    </row>
    <row r="137" spans="1:65" s="2" customFormat="1" ht="16.5" customHeight="1">
      <c r="A137" s="39"/>
      <c r="B137" s="40"/>
      <c r="C137" s="220" t="s">
        <v>280</v>
      </c>
      <c r="D137" s="220" t="s">
        <v>185</v>
      </c>
      <c r="E137" s="221" t="s">
        <v>3057</v>
      </c>
      <c r="F137" s="222" t="s">
        <v>3058</v>
      </c>
      <c r="G137" s="223" t="s">
        <v>1272</v>
      </c>
      <c r="H137" s="224">
        <v>25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43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778</v>
      </c>
      <c r="AT137" s="232" t="s">
        <v>185</v>
      </c>
      <c r="AU137" s="232" t="s">
        <v>88</v>
      </c>
      <c r="AY137" s="18" t="s">
        <v>182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86</v>
      </c>
      <c r="BK137" s="233">
        <f>ROUND(I137*H137,2)</f>
        <v>0</v>
      </c>
      <c r="BL137" s="18" t="s">
        <v>778</v>
      </c>
      <c r="BM137" s="232" t="s">
        <v>3059</v>
      </c>
    </row>
    <row r="138" spans="1:51" s="13" customFormat="1" ht="12">
      <c r="A138" s="13"/>
      <c r="B138" s="234"/>
      <c r="C138" s="235"/>
      <c r="D138" s="236" t="s">
        <v>191</v>
      </c>
      <c r="E138" s="237" t="s">
        <v>1</v>
      </c>
      <c r="F138" s="238" t="s">
        <v>467</v>
      </c>
      <c r="G138" s="235"/>
      <c r="H138" s="239">
        <v>25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191</v>
      </c>
      <c r="AU138" s="245" t="s">
        <v>88</v>
      </c>
      <c r="AV138" s="13" t="s">
        <v>88</v>
      </c>
      <c r="AW138" s="13" t="s">
        <v>34</v>
      </c>
      <c r="AX138" s="13" t="s">
        <v>86</v>
      </c>
      <c r="AY138" s="245" t="s">
        <v>182</v>
      </c>
    </row>
    <row r="139" spans="1:65" s="2" customFormat="1" ht="16.5" customHeight="1">
      <c r="A139" s="39"/>
      <c r="B139" s="40"/>
      <c r="C139" s="220" t="s">
        <v>8</v>
      </c>
      <c r="D139" s="220" t="s">
        <v>185</v>
      </c>
      <c r="E139" s="221" t="s">
        <v>3060</v>
      </c>
      <c r="F139" s="222" t="s">
        <v>3061</v>
      </c>
      <c r="G139" s="223" t="s">
        <v>1272</v>
      </c>
      <c r="H139" s="224">
        <v>77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43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778</v>
      </c>
      <c r="AT139" s="232" t="s">
        <v>185</v>
      </c>
      <c r="AU139" s="232" t="s">
        <v>88</v>
      </c>
      <c r="AY139" s="18" t="s">
        <v>182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86</v>
      </c>
      <c r="BK139" s="233">
        <f>ROUND(I139*H139,2)</f>
        <v>0</v>
      </c>
      <c r="BL139" s="18" t="s">
        <v>778</v>
      </c>
      <c r="BM139" s="232" t="s">
        <v>3062</v>
      </c>
    </row>
    <row r="140" spans="1:51" s="13" customFormat="1" ht="12">
      <c r="A140" s="13"/>
      <c r="B140" s="234"/>
      <c r="C140" s="235"/>
      <c r="D140" s="236" t="s">
        <v>191</v>
      </c>
      <c r="E140" s="237" t="s">
        <v>1</v>
      </c>
      <c r="F140" s="238" t="s">
        <v>845</v>
      </c>
      <c r="G140" s="235"/>
      <c r="H140" s="239">
        <v>77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191</v>
      </c>
      <c r="AU140" s="245" t="s">
        <v>88</v>
      </c>
      <c r="AV140" s="13" t="s">
        <v>88</v>
      </c>
      <c r="AW140" s="13" t="s">
        <v>34</v>
      </c>
      <c r="AX140" s="13" t="s">
        <v>86</v>
      </c>
      <c r="AY140" s="245" t="s">
        <v>182</v>
      </c>
    </row>
    <row r="141" spans="1:65" s="2" customFormat="1" ht="16.5" customHeight="1">
      <c r="A141" s="39"/>
      <c r="B141" s="40"/>
      <c r="C141" s="220" t="s">
        <v>288</v>
      </c>
      <c r="D141" s="220" t="s">
        <v>185</v>
      </c>
      <c r="E141" s="221" t="s">
        <v>3001</v>
      </c>
      <c r="F141" s="222" t="s">
        <v>3002</v>
      </c>
      <c r="G141" s="223" t="s">
        <v>1272</v>
      </c>
      <c r="H141" s="224">
        <v>545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43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778</v>
      </c>
      <c r="AT141" s="232" t="s">
        <v>185</v>
      </c>
      <c r="AU141" s="232" t="s">
        <v>88</v>
      </c>
      <c r="AY141" s="18" t="s">
        <v>182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86</v>
      </c>
      <c r="BK141" s="233">
        <f>ROUND(I141*H141,2)</f>
        <v>0</v>
      </c>
      <c r="BL141" s="18" t="s">
        <v>778</v>
      </c>
      <c r="BM141" s="232" t="s">
        <v>3063</v>
      </c>
    </row>
    <row r="142" spans="1:51" s="13" customFormat="1" ht="12">
      <c r="A142" s="13"/>
      <c r="B142" s="234"/>
      <c r="C142" s="235"/>
      <c r="D142" s="236" t="s">
        <v>191</v>
      </c>
      <c r="E142" s="237" t="s">
        <v>1</v>
      </c>
      <c r="F142" s="238" t="s">
        <v>3064</v>
      </c>
      <c r="G142" s="235"/>
      <c r="H142" s="239">
        <v>545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191</v>
      </c>
      <c r="AU142" s="245" t="s">
        <v>88</v>
      </c>
      <c r="AV142" s="13" t="s">
        <v>88</v>
      </c>
      <c r="AW142" s="13" t="s">
        <v>34</v>
      </c>
      <c r="AX142" s="13" t="s">
        <v>86</v>
      </c>
      <c r="AY142" s="245" t="s">
        <v>182</v>
      </c>
    </row>
    <row r="143" spans="1:65" s="2" customFormat="1" ht="16.5" customHeight="1">
      <c r="A143" s="39"/>
      <c r="B143" s="40"/>
      <c r="C143" s="220" t="s">
        <v>317</v>
      </c>
      <c r="D143" s="220" t="s">
        <v>185</v>
      </c>
      <c r="E143" s="221" t="s">
        <v>3004</v>
      </c>
      <c r="F143" s="222" t="s">
        <v>3005</v>
      </c>
      <c r="G143" s="223" t="s">
        <v>1272</v>
      </c>
      <c r="H143" s="224">
        <v>345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43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778</v>
      </c>
      <c r="AT143" s="232" t="s">
        <v>185</v>
      </c>
      <c r="AU143" s="232" t="s">
        <v>88</v>
      </c>
      <c r="AY143" s="18" t="s">
        <v>182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86</v>
      </c>
      <c r="BK143" s="233">
        <f>ROUND(I143*H143,2)</f>
        <v>0</v>
      </c>
      <c r="BL143" s="18" t="s">
        <v>778</v>
      </c>
      <c r="BM143" s="232" t="s">
        <v>3065</v>
      </c>
    </row>
    <row r="144" spans="1:51" s="13" customFormat="1" ht="12">
      <c r="A144" s="13"/>
      <c r="B144" s="234"/>
      <c r="C144" s="235"/>
      <c r="D144" s="236" t="s">
        <v>191</v>
      </c>
      <c r="E144" s="237" t="s">
        <v>1</v>
      </c>
      <c r="F144" s="238" t="s">
        <v>3066</v>
      </c>
      <c r="G144" s="235"/>
      <c r="H144" s="239">
        <v>345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191</v>
      </c>
      <c r="AU144" s="245" t="s">
        <v>88</v>
      </c>
      <c r="AV144" s="13" t="s">
        <v>88</v>
      </c>
      <c r="AW144" s="13" t="s">
        <v>34</v>
      </c>
      <c r="AX144" s="13" t="s">
        <v>86</v>
      </c>
      <c r="AY144" s="245" t="s">
        <v>182</v>
      </c>
    </row>
    <row r="145" spans="1:65" s="2" customFormat="1" ht="33" customHeight="1">
      <c r="A145" s="39"/>
      <c r="B145" s="40"/>
      <c r="C145" s="220" t="s">
        <v>346</v>
      </c>
      <c r="D145" s="220" t="s">
        <v>185</v>
      </c>
      <c r="E145" s="221" t="s">
        <v>3067</v>
      </c>
      <c r="F145" s="222" t="s">
        <v>3068</v>
      </c>
      <c r="G145" s="223" t="s">
        <v>1272</v>
      </c>
      <c r="H145" s="224">
        <v>6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43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778</v>
      </c>
      <c r="AT145" s="232" t="s">
        <v>185</v>
      </c>
      <c r="AU145" s="232" t="s">
        <v>88</v>
      </c>
      <c r="AY145" s="18" t="s">
        <v>182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86</v>
      </c>
      <c r="BK145" s="233">
        <f>ROUND(I145*H145,2)</f>
        <v>0</v>
      </c>
      <c r="BL145" s="18" t="s">
        <v>778</v>
      </c>
      <c r="BM145" s="232" t="s">
        <v>3069</v>
      </c>
    </row>
    <row r="146" spans="1:51" s="13" customFormat="1" ht="12">
      <c r="A146" s="13"/>
      <c r="B146" s="234"/>
      <c r="C146" s="235"/>
      <c r="D146" s="236" t="s">
        <v>191</v>
      </c>
      <c r="E146" s="237" t="s">
        <v>1</v>
      </c>
      <c r="F146" s="238" t="s">
        <v>183</v>
      </c>
      <c r="G146" s="235"/>
      <c r="H146" s="239">
        <v>6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191</v>
      </c>
      <c r="AU146" s="245" t="s">
        <v>88</v>
      </c>
      <c r="AV146" s="13" t="s">
        <v>88</v>
      </c>
      <c r="AW146" s="13" t="s">
        <v>34</v>
      </c>
      <c r="AX146" s="13" t="s">
        <v>86</v>
      </c>
      <c r="AY146" s="245" t="s">
        <v>182</v>
      </c>
    </row>
    <row r="147" spans="1:65" s="2" customFormat="1" ht="24.15" customHeight="1">
      <c r="A147" s="39"/>
      <c r="B147" s="40"/>
      <c r="C147" s="220" t="s">
        <v>351</v>
      </c>
      <c r="D147" s="220" t="s">
        <v>185</v>
      </c>
      <c r="E147" s="221" t="s">
        <v>3070</v>
      </c>
      <c r="F147" s="222" t="s">
        <v>3071</v>
      </c>
      <c r="G147" s="223" t="s">
        <v>1272</v>
      </c>
      <c r="H147" s="224">
        <v>42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43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778</v>
      </c>
      <c r="AT147" s="232" t="s">
        <v>185</v>
      </c>
      <c r="AU147" s="232" t="s">
        <v>88</v>
      </c>
      <c r="AY147" s="18" t="s">
        <v>182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86</v>
      </c>
      <c r="BK147" s="233">
        <f>ROUND(I147*H147,2)</f>
        <v>0</v>
      </c>
      <c r="BL147" s="18" t="s">
        <v>778</v>
      </c>
      <c r="BM147" s="232" t="s">
        <v>3072</v>
      </c>
    </row>
    <row r="148" spans="1:51" s="13" customFormat="1" ht="12">
      <c r="A148" s="13"/>
      <c r="B148" s="234"/>
      <c r="C148" s="235"/>
      <c r="D148" s="236" t="s">
        <v>191</v>
      </c>
      <c r="E148" s="237" t="s">
        <v>1</v>
      </c>
      <c r="F148" s="238" t="s">
        <v>644</v>
      </c>
      <c r="G148" s="235"/>
      <c r="H148" s="239">
        <v>42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191</v>
      </c>
      <c r="AU148" s="245" t="s">
        <v>88</v>
      </c>
      <c r="AV148" s="13" t="s">
        <v>88</v>
      </c>
      <c r="AW148" s="13" t="s">
        <v>34</v>
      </c>
      <c r="AX148" s="13" t="s">
        <v>86</v>
      </c>
      <c r="AY148" s="245" t="s">
        <v>182</v>
      </c>
    </row>
    <row r="149" spans="1:65" s="2" customFormat="1" ht="55.5" customHeight="1">
      <c r="A149" s="39"/>
      <c r="B149" s="40"/>
      <c r="C149" s="220" t="s">
        <v>358</v>
      </c>
      <c r="D149" s="220" t="s">
        <v>185</v>
      </c>
      <c r="E149" s="221" t="s">
        <v>3010</v>
      </c>
      <c r="F149" s="222" t="s">
        <v>3073</v>
      </c>
      <c r="G149" s="223" t="s">
        <v>1272</v>
      </c>
      <c r="H149" s="224">
        <v>4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43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778</v>
      </c>
      <c r="AT149" s="232" t="s">
        <v>185</v>
      </c>
      <c r="AU149" s="232" t="s">
        <v>88</v>
      </c>
      <c r="AY149" s="18" t="s">
        <v>182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86</v>
      </c>
      <c r="BK149" s="233">
        <f>ROUND(I149*H149,2)</f>
        <v>0</v>
      </c>
      <c r="BL149" s="18" t="s">
        <v>778</v>
      </c>
      <c r="BM149" s="232" t="s">
        <v>3074</v>
      </c>
    </row>
    <row r="150" spans="1:51" s="13" customFormat="1" ht="12">
      <c r="A150" s="13"/>
      <c r="B150" s="234"/>
      <c r="C150" s="235"/>
      <c r="D150" s="236" t="s">
        <v>191</v>
      </c>
      <c r="E150" s="237" t="s">
        <v>1</v>
      </c>
      <c r="F150" s="238" t="s">
        <v>189</v>
      </c>
      <c r="G150" s="235"/>
      <c r="H150" s="239">
        <v>4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191</v>
      </c>
      <c r="AU150" s="245" t="s">
        <v>88</v>
      </c>
      <c r="AV150" s="13" t="s">
        <v>88</v>
      </c>
      <c r="AW150" s="13" t="s">
        <v>34</v>
      </c>
      <c r="AX150" s="13" t="s">
        <v>86</v>
      </c>
      <c r="AY150" s="245" t="s">
        <v>182</v>
      </c>
    </row>
    <row r="151" spans="1:65" s="2" customFormat="1" ht="16.5" customHeight="1">
      <c r="A151" s="39"/>
      <c r="B151" s="40"/>
      <c r="C151" s="220" t="s">
        <v>362</v>
      </c>
      <c r="D151" s="220" t="s">
        <v>185</v>
      </c>
      <c r="E151" s="221" t="s">
        <v>3013</v>
      </c>
      <c r="F151" s="222" t="s">
        <v>3014</v>
      </c>
      <c r="G151" s="223" t="s">
        <v>2382</v>
      </c>
      <c r="H151" s="224">
        <v>860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43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778</v>
      </c>
      <c r="AT151" s="232" t="s">
        <v>185</v>
      </c>
      <c r="AU151" s="232" t="s">
        <v>88</v>
      </c>
      <c r="AY151" s="18" t="s">
        <v>182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86</v>
      </c>
      <c r="BK151" s="233">
        <f>ROUND(I151*H151,2)</f>
        <v>0</v>
      </c>
      <c r="BL151" s="18" t="s">
        <v>778</v>
      </c>
      <c r="BM151" s="232" t="s">
        <v>3075</v>
      </c>
    </row>
    <row r="152" spans="1:51" s="13" customFormat="1" ht="12">
      <c r="A152" s="13"/>
      <c r="B152" s="234"/>
      <c r="C152" s="235"/>
      <c r="D152" s="236" t="s">
        <v>191</v>
      </c>
      <c r="E152" s="237" t="s">
        <v>1</v>
      </c>
      <c r="F152" s="238" t="s">
        <v>3076</v>
      </c>
      <c r="G152" s="235"/>
      <c r="H152" s="239">
        <v>860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191</v>
      </c>
      <c r="AU152" s="245" t="s">
        <v>88</v>
      </c>
      <c r="AV152" s="13" t="s">
        <v>88</v>
      </c>
      <c r="AW152" s="13" t="s">
        <v>34</v>
      </c>
      <c r="AX152" s="13" t="s">
        <v>86</v>
      </c>
      <c r="AY152" s="245" t="s">
        <v>182</v>
      </c>
    </row>
    <row r="153" spans="1:65" s="2" customFormat="1" ht="16.5" customHeight="1">
      <c r="A153" s="39"/>
      <c r="B153" s="40"/>
      <c r="C153" s="220" t="s">
        <v>384</v>
      </c>
      <c r="D153" s="220" t="s">
        <v>185</v>
      </c>
      <c r="E153" s="221" t="s">
        <v>3016</v>
      </c>
      <c r="F153" s="222" t="s">
        <v>3017</v>
      </c>
      <c r="G153" s="223" t="s">
        <v>2382</v>
      </c>
      <c r="H153" s="224">
        <v>12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43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778</v>
      </c>
      <c r="AT153" s="232" t="s">
        <v>185</v>
      </c>
      <c r="AU153" s="232" t="s">
        <v>88</v>
      </c>
      <c r="AY153" s="18" t="s">
        <v>182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86</v>
      </c>
      <c r="BK153" s="233">
        <f>ROUND(I153*H153,2)</f>
        <v>0</v>
      </c>
      <c r="BL153" s="18" t="s">
        <v>778</v>
      </c>
      <c r="BM153" s="232" t="s">
        <v>3077</v>
      </c>
    </row>
    <row r="154" spans="1:51" s="13" customFormat="1" ht="12">
      <c r="A154" s="13"/>
      <c r="B154" s="234"/>
      <c r="C154" s="235"/>
      <c r="D154" s="236" t="s">
        <v>191</v>
      </c>
      <c r="E154" s="237" t="s">
        <v>1</v>
      </c>
      <c r="F154" s="238" t="s">
        <v>8</v>
      </c>
      <c r="G154" s="235"/>
      <c r="H154" s="239">
        <v>12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191</v>
      </c>
      <c r="AU154" s="245" t="s">
        <v>88</v>
      </c>
      <c r="AV154" s="13" t="s">
        <v>88</v>
      </c>
      <c r="AW154" s="13" t="s">
        <v>34</v>
      </c>
      <c r="AX154" s="13" t="s">
        <v>86</v>
      </c>
      <c r="AY154" s="245" t="s">
        <v>182</v>
      </c>
    </row>
    <row r="155" spans="1:65" s="2" customFormat="1" ht="24.15" customHeight="1">
      <c r="A155" s="39"/>
      <c r="B155" s="40"/>
      <c r="C155" s="220" t="s">
        <v>389</v>
      </c>
      <c r="D155" s="220" t="s">
        <v>185</v>
      </c>
      <c r="E155" s="221" t="s">
        <v>3078</v>
      </c>
      <c r="F155" s="222" t="s">
        <v>3079</v>
      </c>
      <c r="G155" s="223" t="s">
        <v>2382</v>
      </c>
      <c r="H155" s="224">
        <v>200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43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778</v>
      </c>
      <c r="AT155" s="232" t="s">
        <v>185</v>
      </c>
      <c r="AU155" s="232" t="s">
        <v>88</v>
      </c>
      <c r="AY155" s="18" t="s">
        <v>182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86</v>
      </c>
      <c r="BK155" s="233">
        <f>ROUND(I155*H155,2)</f>
        <v>0</v>
      </c>
      <c r="BL155" s="18" t="s">
        <v>778</v>
      </c>
      <c r="BM155" s="232" t="s">
        <v>3080</v>
      </c>
    </row>
    <row r="156" spans="1:51" s="13" customFormat="1" ht="12">
      <c r="A156" s="13"/>
      <c r="B156" s="234"/>
      <c r="C156" s="235"/>
      <c r="D156" s="236" t="s">
        <v>191</v>
      </c>
      <c r="E156" s="237" t="s">
        <v>1</v>
      </c>
      <c r="F156" s="238" t="s">
        <v>3081</v>
      </c>
      <c r="G156" s="235"/>
      <c r="H156" s="239">
        <v>200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191</v>
      </c>
      <c r="AU156" s="245" t="s">
        <v>88</v>
      </c>
      <c r="AV156" s="13" t="s">
        <v>88</v>
      </c>
      <c r="AW156" s="13" t="s">
        <v>34</v>
      </c>
      <c r="AX156" s="13" t="s">
        <v>86</v>
      </c>
      <c r="AY156" s="245" t="s">
        <v>182</v>
      </c>
    </row>
    <row r="157" spans="1:65" s="2" customFormat="1" ht="37.8" customHeight="1">
      <c r="A157" s="39"/>
      <c r="B157" s="40"/>
      <c r="C157" s="220" t="s">
        <v>7</v>
      </c>
      <c r="D157" s="220" t="s">
        <v>185</v>
      </c>
      <c r="E157" s="221" t="s">
        <v>3019</v>
      </c>
      <c r="F157" s="222" t="s">
        <v>3020</v>
      </c>
      <c r="G157" s="223" t="s">
        <v>2382</v>
      </c>
      <c r="H157" s="224">
        <v>60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43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778</v>
      </c>
      <c r="AT157" s="232" t="s">
        <v>185</v>
      </c>
      <c r="AU157" s="232" t="s">
        <v>88</v>
      </c>
      <c r="AY157" s="18" t="s">
        <v>182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86</v>
      </c>
      <c r="BK157" s="233">
        <f>ROUND(I157*H157,2)</f>
        <v>0</v>
      </c>
      <c r="BL157" s="18" t="s">
        <v>778</v>
      </c>
      <c r="BM157" s="232" t="s">
        <v>3082</v>
      </c>
    </row>
    <row r="158" spans="1:51" s="13" customFormat="1" ht="12">
      <c r="A158" s="13"/>
      <c r="B158" s="234"/>
      <c r="C158" s="235"/>
      <c r="D158" s="236" t="s">
        <v>191</v>
      </c>
      <c r="E158" s="237" t="s">
        <v>1</v>
      </c>
      <c r="F158" s="238" t="s">
        <v>753</v>
      </c>
      <c r="G158" s="235"/>
      <c r="H158" s="239">
        <v>60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191</v>
      </c>
      <c r="AU158" s="245" t="s">
        <v>88</v>
      </c>
      <c r="AV158" s="13" t="s">
        <v>88</v>
      </c>
      <c r="AW158" s="13" t="s">
        <v>34</v>
      </c>
      <c r="AX158" s="13" t="s">
        <v>86</v>
      </c>
      <c r="AY158" s="245" t="s">
        <v>182</v>
      </c>
    </row>
    <row r="159" spans="1:65" s="2" customFormat="1" ht="33" customHeight="1">
      <c r="A159" s="39"/>
      <c r="B159" s="40"/>
      <c r="C159" s="220" t="s">
        <v>452</v>
      </c>
      <c r="D159" s="220" t="s">
        <v>185</v>
      </c>
      <c r="E159" s="221" t="s">
        <v>3083</v>
      </c>
      <c r="F159" s="222" t="s">
        <v>3084</v>
      </c>
      <c r="G159" s="223" t="s">
        <v>2382</v>
      </c>
      <c r="H159" s="224">
        <v>30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43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778</v>
      </c>
      <c r="AT159" s="232" t="s">
        <v>185</v>
      </c>
      <c r="AU159" s="232" t="s">
        <v>88</v>
      </c>
      <c r="AY159" s="18" t="s">
        <v>182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86</v>
      </c>
      <c r="BK159" s="233">
        <f>ROUND(I159*H159,2)</f>
        <v>0</v>
      </c>
      <c r="BL159" s="18" t="s">
        <v>778</v>
      </c>
      <c r="BM159" s="232" t="s">
        <v>3085</v>
      </c>
    </row>
    <row r="160" spans="1:51" s="13" customFormat="1" ht="12">
      <c r="A160" s="13"/>
      <c r="B160" s="234"/>
      <c r="C160" s="235"/>
      <c r="D160" s="236" t="s">
        <v>191</v>
      </c>
      <c r="E160" s="237" t="s">
        <v>1</v>
      </c>
      <c r="F160" s="238" t="s">
        <v>554</v>
      </c>
      <c r="G160" s="235"/>
      <c r="H160" s="239">
        <v>30</v>
      </c>
      <c r="I160" s="240"/>
      <c r="J160" s="235"/>
      <c r="K160" s="235"/>
      <c r="L160" s="241"/>
      <c r="M160" s="302"/>
      <c r="N160" s="303"/>
      <c r="O160" s="303"/>
      <c r="P160" s="303"/>
      <c r="Q160" s="303"/>
      <c r="R160" s="303"/>
      <c r="S160" s="303"/>
      <c r="T160" s="30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191</v>
      </c>
      <c r="AU160" s="245" t="s">
        <v>88</v>
      </c>
      <c r="AV160" s="13" t="s">
        <v>88</v>
      </c>
      <c r="AW160" s="13" t="s">
        <v>34</v>
      </c>
      <c r="AX160" s="13" t="s">
        <v>86</v>
      </c>
      <c r="AY160" s="245" t="s">
        <v>182</v>
      </c>
    </row>
    <row r="161" spans="1:31" s="2" customFormat="1" ht="6.95" customHeight="1">
      <c r="A161" s="39"/>
      <c r="B161" s="67"/>
      <c r="C161" s="68"/>
      <c r="D161" s="68"/>
      <c r="E161" s="68"/>
      <c r="F161" s="68"/>
      <c r="G161" s="68"/>
      <c r="H161" s="68"/>
      <c r="I161" s="68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C35" sheet="1" objects="1" scenarios="1" formatColumns="0" formatRows="0" autoFilter="0"/>
  <autoFilter ref="C117:K16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3086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ROUND((SUM(BE118:BE146)),2)</f>
        <v>0</v>
      </c>
      <c r="G33" s="39"/>
      <c r="H33" s="39"/>
      <c r="I33" s="156">
        <v>0.21</v>
      </c>
      <c r="J33" s="155">
        <f>ROUND(((SUM(BE118:BE146))*I33),2)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ROUND((SUM(BF118:BF146)),2)</f>
        <v>0</v>
      </c>
      <c r="G34" s="39"/>
      <c r="H34" s="39"/>
      <c r="I34" s="156">
        <v>0.12</v>
      </c>
      <c r="J34" s="155">
        <f>ROUND(((SUM(BF118:BF146))*I34),2)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ROUND((SUM(BG118:BG146)),2)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ROUND((SUM(BH118:BH146)),2)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ROUND((SUM(BI118:BI146)),2)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04770005.1 - Elektroinstalace 1.NP - energetická zóna - položky mimo soustavu URS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2996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2997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167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75" t="str">
        <f>E7</f>
        <v>Střešní dostavba a stavební úpravy objektu denního stacionáře Jasněnka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144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30" customHeight="1">
      <c r="A110" s="39"/>
      <c r="B110" s="40"/>
      <c r="C110" s="41"/>
      <c r="D110" s="41"/>
      <c r="E110" s="77" t="str">
        <f>E9</f>
        <v>04770005.1 - Elektroinstalace 1.NP - energetická zóna - položky mimo soustavu URS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Uničov</v>
      </c>
      <c r="G112" s="41"/>
      <c r="H112" s="41"/>
      <c r="I112" s="33" t="s">
        <v>22</v>
      </c>
      <c r="J112" s="80" t="str">
        <f>IF(J12="","",J12)</f>
        <v>6. 2. 2024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spolek Jasněnka, o.z.</v>
      </c>
      <c r="G114" s="41"/>
      <c r="H114" s="41"/>
      <c r="I114" s="33" t="s">
        <v>31</v>
      </c>
      <c r="J114" s="37" t="str">
        <f>E21</f>
        <v xml:space="preserve"> SPZ DESIGN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29</v>
      </c>
      <c r="D115" s="41"/>
      <c r="E115" s="41"/>
      <c r="F115" s="28" t="str">
        <f>IF(E18="","",E18)</f>
        <v>Vyplň údaj</v>
      </c>
      <c r="G115" s="41"/>
      <c r="H115" s="41"/>
      <c r="I115" s="33" t="s">
        <v>35</v>
      </c>
      <c r="J115" s="37" t="str">
        <f>E24</f>
        <v xml:space="preserve"> Ing. Petr Zavadil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168</v>
      </c>
      <c r="D117" s="195" t="s">
        <v>63</v>
      </c>
      <c r="E117" s="195" t="s">
        <v>59</v>
      </c>
      <c r="F117" s="195" t="s">
        <v>60</v>
      </c>
      <c r="G117" s="195" t="s">
        <v>169</v>
      </c>
      <c r="H117" s="195" t="s">
        <v>170</v>
      </c>
      <c r="I117" s="195" t="s">
        <v>171</v>
      </c>
      <c r="J117" s="196" t="s">
        <v>148</v>
      </c>
      <c r="K117" s="197" t="s">
        <v>172</v>
      </c>
      <c r="L117" s="198"/>
      <c r="M117" s="101" t="s">
        <v>1</v>
      </c>
      <c r="N117" s="102" t="s">
        <v>42</v>
      </c>
      <c r="O117" s="102" t="s">
        <v>173</v>
      </c>
      <c r="P117" s="102" t="s">
        <v>174</v>
      </c>
      <c r="Q117" s="102" t="s">
        <v>175</v>
      </c>
      <c r="R117" s="102" t="s">
        <v>176</v>
      </c>
      <c r="S117" s="102" t="s">
        <v>177</v>
      </c>
      <c r="T117" s="103" t="s">
        <v>178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179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77</v>
      </c>
      <c r="AU118" s="18" t="s">
        <v>150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77</v>
      </c>
      <c r="E119" s="207" t="s">
        <v>204</v>
      </c>
      <c r="F119" s="207" t="s">
        <v>2998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200</v>
      </c>
      <c r="AT119" s="216" t="s">
        <v>77</v>
      </c>
      <c r="AU119" s="216" t="s">
        <v>78</v>
      </c>
      <c r="AY119" s="215" t="s">
        <v>182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77</v>
      </c>
      <c r="E120" s="218" t="s">
        <v>2999</v>
      </c>
      <c r="F120" s="218" t="s">
        <v>3000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SUM(P121:P146)</f>
        <v>0</v>
      </c>
      <c r="Q120" s="212"/>
      <c r="R120" s="213">
        <f>SUM(R121:R146)</f>
        <v>0</v>
      </c>
      <c r="S120" s="212"/>
      <c r="T120" s="214">
        <f>SUM(T121:T146)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200</v>
      </c>
      <c r="AT120" s="216" t="s">
        <v>77</v>
      </c>
      <c r="AU120" s="216" t="s">
        <v>86</v>
      </c>
      <c r="AY120" s="215" t="s">
        <v>182</v>
      </c>
      <c r="BK120" s="217">
        <f>SUM(BK121:BK146)</f>
        <v>0</v>
      </c>
    </row>
    <row r="121" spans="1:65" s="2" customFormat="1" ht="16.5" customHeight="1">
      <c r="A121" s="39"/>
      <c r="B121" s="40"/>
      <c r="C121" s="220" t="s">
        <v>86</v>
      </c>
      <c r="D121" s="220" t="s">
        <v>185</v>
      </c>
      <c r="E121" s="221" t="s">
        <v>3001</v>
      </c>
      <c r="F121" s="222" t="s">
        <v>3002</v>
      </c>
      <c r="G121" s="223" t="s">
        <v>1272</v>
      </c>
      <c r="H121" s="224">
        <v>112</v>
      </c>
      <c r="I121" s="225"/>
      <c r="J121" s="226">
        <f>ROUND(I121*H121,2)</f>
        <v>0</v>
      </c>
      <c r="K121" s="227"/>
      <c r="L121" s="45"/>
      <c r="M121" s="228" t="s">
        <v>1</v>
      </c>
      <c r="N121" s="229" t="s">
        <v>43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778</v>
      </c>
      <c r="AT121" s="232" t="s">
        <v>185</v>
      </c>
      <c r="AU121" s="232" t="s">
        <v>88</v>
      </c>
      <c r="AY121" s="18" t="s">
        <v>182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86</v>
      </c>
      <c r="BK121" s="233">
        <f>ROUND(I121*H121,2)</f>
        <v>0</v>
      </c>
      <c r="BL121" s="18" t="s">
        <v>778</v>
      </c>
      <c r="BM121" s="232" t="s">
        <v>3087</v>
      </c>
    </row>
    <row r="122" spans="1:51" s="13" customFormat="1" ht="12">
      <c r="A122" s="13"/>
      <c r="B122" s="234"/>
      <c r="C122" s="235"/>
      <c r="D122" s="236" t="s">
        <v>191</v>
      </c>
      <c r="E122" s="237" t="s">
        <v>1</v>
      </c>
      <c r="F122" s="238" t="s">
        <v>1020</v>
      </c>
      <c r="G122" s="235"/>
      <c r="H122" s="239">
        <v>112</v>
      </c>
      <c r="I122" s="240"/>
      <c r="J122" s="235"/>
      <c r="K122" s="235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191</v>
      </c>
      <c r="AU122" s="245" t="s">
        <v>88</v>
      </c>
      <c r="AV122" s="13" t="s">
        <v>88</v>
      </c>
      <c r="AW122" s="13" t="s">
        <v>34</v>
      </c>
      <c r="AX122" s="13" t="s">
        <v>78</v>
      </c>
      <c r="AY122" s="245" t="s">
        <v>182</v>
      </c>
    </row>
    <row r="123" spans="1:51" s="14" customFormat="1" ht="12">
      <c r="A123" s="14"/>
      <c r="B123" s="246"/>
      <c r="C123" s="247"/>
      <c r="D123" s="236" t="s">
        <v>191</v>
      </c>
      <c r="E123" s="248" t="s">
        <v>1</v>
      </c>
      <c r="F123" s="249" t="s">
        <v>195</v>
      </c>
      <c r="G123" s="247"/>
      <c r="H123" s="250">
        <v>112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191</v>
      </c>
      <c r="AU123" s="256" t="s">
        <v>88</v>
      </c>
      <c r="AV123" s="14" t="s">
        <v>189</v>
      </c>
      <c r="AW123" s="14" t="s">
        <v>34</v>
      </c>
      <c r="AX123" s="14" t="s">
        <v>86</v>
      </c>
      <c r="AY123" s="256" t="s">
        <v>182</v>
      </c>
    </row>
    <row r="124" spans="1:65" s="2" customFormat="1" ht="16.5" customHeight="1">
      <c r="A124" s="39"/>
      <c r="B124" s="40"/>
      <c r="C124" s="220" t="s">
        <v>88</v>
      </c>
      <c r="D124" s="220" t="s">
        <v>185</v>
      </c>
      <c r="E124" s="221" t="s">
        <v>3004</v>
      </c>
      <c r="F124" s="222" t="s">
        <v>3005</v>
      </c>
      <c r="G124" s="223" t="s">
        <v>1272</v>
      </c>
      <c r="H124" s="224">
        <v>112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43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778</v>
      </c>
      <c r="AT124" s="232" t="s">
        <v>185</v>
      </c>
      <c r="AU124" s="232" t="s">
        <v>88</v>
      </c>
      <c r="AY124" s="18" t="s">
        <v>182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86</v>
      </c>
      <c r="BK124" s="233">
        <f>ROUND(I124*H124,2)</f>
        <v>0</v>
      </c>
      <c r="BL124" s="18" t="s">
        <v>778</v>
      </c>
      <c r="BM124" s="232" t="s">
        <v>3088</v>
      </c>
    </row>
    <row r="125" spans="1:51" s="13" customFormat="1" ht="12">
      <c r="A125" s="13"/>
      <c r="B125" s="234"/>
      <c r="C125" s="235"/>
      <c r="D125" s="236" t="s">
        <v>191</v>
      </c>
      <c r="E125" s="237" t="s">
        <v>1</v>
      </c>
      <c r="F125" s="238" t="s">
        <v>1020</v>
      </c>
      <c r="G125" s="235"/>
      <c r="H125" s="239">
        <v>112</v>
      </c>
      <c r="I125" s="240"/>
      <c r="J125" s="235"/>
      <c r="K125" s="235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191</v>
      </c>
      <c r="AU125" s="245" t="s">
        <v>88</v>
      </c>
      <c r="AV125" s="13" t="s">
        <v>88</v>
      </c>
      <c r="AW125" s="13" t="s">
        <v>34</v>
      </c>
      <c r="AX125" s="13" t="s">
        <v>78</v>
      </c>
      <c r="AY125" s="245" t="s">
        <v>182</v>
      </c>
    </row>
    <row r="126" spans="1:51" s="14" customFormat="1" ht="12">
      <c r="A126" s="14"/>
      <c r="B126" s="246"/>
      <c r="C126" s="247"/>
      <c r="D126" s="236" t="s">
        <v>191</v>
      </c>
      <c r="E126" s="248" t="s">
        <v>1</v>
      </c>
      <c r="F126" s="249" t="s">
        <v>195</v>
      </c>
      <c r="G126" s="247"/>
      <c r="H126" s="250">
        <v>112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191</v>
      </c>
      <c r="AU126" s="256" t="s">
        <v>88</v>
      </c>
      <c r="AV126" s="14" t="s">
        <v>189</v>
      </c>
      <c r="AW126" s="14" t="s">
        <v>34</v>
      </c>
      <c r="AX126" s="14" t="s">
        <v>86</v>
      </c>
      <c r="AY126" s="256" t="s">
        <v>182</v>
      </c>
    </row>
    <row r="127" spans="1:65" s="2" customFormat="1" ht="24.15" customHeight="1">
      <c r="A127" s="39"/>
      <c r="B127" s="40"/>
      <c r="C127" s="220" t="s">
        <v>200</v>
      </c>
      <c r="D127" s="220" t="s">
        <v>185</v>
      </c>
      <c r="E127" s="221" t="s">
        <v>3089</v>
      </c>
      <c r="F127" s="222" t="s">
        <v>3090</v>
      </c>
      <c r="G127" s="223" t="s">
        <v>1272</v>
      </c>
      <c r="H127" s="224">
        <v>62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43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778</v>
      </c>
      <c r="AT127" s="232" t="s">
        <v>185</v>
      </c>
      <c r="AU127" s="232" t="s">
        <v>88</v>
      </c>
      <c r="AY127" s="18" t="s">
        <v>182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86</v>
      </c>
      <c r="BK127" s="233">
        <f>ROUND(I127*H127,2)</f>
        <v>0</v>
      </c>
      <c r="BL127" s="18" t="s">
        <v>778</v>
      </c>
      <c r="BM127" s="232" t="s">
        <v>3091</v>
      </c>
    </row>
    <row r="128" spans="1:51" s="13" customFormat="1" ht="12">
      <c r="A128" s="13"/>
      <c r="B128" s="234"/>
      <c r="C128" s="235"/>
      <c r="D128" s="236" t="s">
        <v>191</v>
      </c>
      <c r="E128" s="237" t="s">
        <v>1</v>
      </c>
      <c r="F128" s="238" t="s">
        <v>767</v>
      </c>
      <c r="G128" s="235"/>
      <c r="H128" s="239">
        <v>62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191</v>
      </c>
      <c r="AU128" s="245" t="s">
        <v>88</v>
      </c>
      <c r="AV128" s="13" t="s">
        <v>88</v>
      </c>
      <c r="AW128" s="13" t="s">
        <v>34</v>
      </c>
      <c r="AX128" s="13" t="s">
        <v>78</v>
      </c>
      <c r="AY128" s="245" t="s">
        <v>182</v>
      </c>
    </row>
    <row r="129" spans="1:51" s="14" customFormat="1" ht="12">
      <c r="A129" s="14"/>
      <c r="B129" s="246"/>
      <c r="C129" s="247"/>
      <c r="D129" s="236" t="s">
        <v>191</v>
      </c>
      <c r="E129" s="248" t="s">
        <v>1</v>
      </c>
      <c r="F129" s="249" t="s">
        <v>195</v>
      </c>
      <c r="G129" s="247"/>
      <c r="H129" s="250">
        <v>62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191</v>
      </c>
      <c r="AU129" s="256" t="s">
        <v>88</v>
      </c>
      <c r="AV129" s="14" t="s">
        <v>189</v>
      </c>
      <c r="AW129" s="14" t="s">
        <v>34</v>
      </c>
      <c r="AX129" s="14" t="s">
        <v>86</v>
      </c>
      <c r="AY129" s="256" t="s">
        <v>182</v>
      </c>
    </row>
    <row r="130" spans="1:65" s="2" customFormat="1" ht="33" customHeight="1">
      <c r="A130" s="39"/>
      <c r="B130" s="40"/>
      <c r="C130" s="220" t="s">
        <v>189</v>
      </c>
      <c r="D130" s="220" t="s">
        <v>185</v>
      </c>
      <c r="E130" s="221" t="s">
        <v>3067</v>
      </c>
      <c r="F130" s="222" t="s">
        <v>3068</v>
      </c>
      <c r="G130" s="223" t="s">
        <v>1272</v>
      </c>
      <c r="H130" s="224">
        <v>25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43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778</v>
      </c>
      <c r="AT130" s="232" t="s">
        <v>185</v>
      </c>
      <c r="AU130" s="232" t="s">
        <v>88</v>
      </c>
      <c r="AY130" s="18" t="s">
        <v>182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86</v>
      </c>
      <c r="BK130" s="233">
        <f>ROUND(I130*H130,2)</f>
        <v>0</v>
      </c>
      <c r="BL130" s="18" t="s">
        <v>778</v>
      </c>
      <c r="BM130" s="232" t="s">
        <v>3092</v>
      </c>
    </row>
    <row r="131" spans="1:51" s="13" customFormat="1" ht="12">
      <c r="A131" s="13"/>
      <c r="B131" s="234"/>
      <c r="C131" s="235"/>
      <c r="D131" s="236" t="s">
        <v>191</v>
      </c>
      <c r="E131" s="237" t="s">
        <v>1</v>
      </c>
      <c r="F131" s="238" t="s">
        <v>467</v>
      </c>
      <c r="G131" s="235"/>
      <c r="H131" s="239">
        <v>25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191</v>
      </c>
      <c r="AU131" s="245" t="s">
        <v>88</v>
      </c>
      <c r="AV131" s="13" t="s">
        <v>88</v>
      </c>
      <c r="AW131" s="13" t="s">
        <v>34</v>
      </c>
      <c r="AX131" s="13" t="s">
        <v>78</v>
      </c>
      <c r="AY131" s="245" t="s">
        <v>182</v>
      </c>
    </row>
    <row r="132" spans="1:51" s="14" customFormat="1" ht="12">
      <c r="A132" s="14"/>
      <c r="B132" s="246"/>
      <c r="C132" s="247"/>
      <c r="D132" s="236" t="s">
        <v>191</v>
      </c>
      <c r="E132" s="248" t="s">
        <v>1</v>
      </c>
      <c r="F132" s="249" t="s">
        <v>195</v>
      </c>
      <c r="G132" s="247"/>
      <c r="H132" s="250">
        <v>25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191</v>
      </c>
      <c r="AU132" s="256" t="s">
        <v>88</v>
      </c>
      <c r="AV132" s="14" t="s">
        <v>189</v>
      </c>
      <c r="AW132" s="14" t="s">
        <v>34</v>
      </c>
      <c r="AX132" s="14" t="s">
        <v>86</v>
      </c>
      <c r="AY132" s="256" t="s">
        <v>182</v>
      </c>
    </row>
    <row r="133" spans="1:65" s="2" customFormat="1" ht="24.15" customHeight="1">
      <c r="A133" s="39"/>
      <c r="B133" s="40"/>
      <c r="C133" s="220" t="s">
        <v>211</v>
      </c>
      <c r="D133" s="220" t="s">
        <v>185</v>
      </c>
      <c r="E133" s="221" t="s">
        <v>3093</v>
      </c>
      <c r="F133" s="222" t="s">
        <v>3094</v>
      </c>
      <c r="G133" s="223" t="s">
        <v>1272</v>
      </c>
      <c r="H133" s="224">
        <v>17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43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778</v>
      </c>
      <c r="AT133" s="232" t="s">
        <v>185</v>
      </c>
      <c r="AU133" s="232" t="s">
        <v>88</v>
      </c>
      <c r="AY133" s="18" t="s">
        <v>182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86</v>
      </c>
      <c r="BK133" s="233">
        <f>ROUND(I133*H133,2)</f>
        <v>0</v>
      </c>
      <c r="BL133" s="18" t="s">
        <v>778</v>
      </c>
      <c r="BM133" s="232" t="s">
        <v>3095</v>
      </c>
    </row>
    <row r="134" spans="1:51" s="13" customFormat="1" ht="12">
      <c r="A134" s="13"/>
      <c r="B134" s="234"/>
      <c r="C134" s="235"/>
      <c r="D134" s="236" t="s">
        <v>191</v>
      </c>
      <c r="E134" s="237" t="s">
        <v>1</v>
      </c>
      <c r="F134" s="238" t="s">
        <v>358</v>
      </c>
      <c r="G134" s="235"/>
      <c r="H134" s="239">
        <v>17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191</v>
      </c>
      <c r="AU134" s="245" t="s">
        <v>88</v>
      </c>
      <c r="AV134" s="13" t="s">
        <v>88</v>
      </c>
      <c r="AW134" s="13" t="s">
        <v>34</v>
      </c>
      <c r="AX134" s="13" t="s">
        <v>78</v>
      </c>
      <c r="AY134" s="245" t="s">
        <v>182</v>
      </c>
    </row>
    <row r="135" spans="1:51" s="14" customFormat="1" ht="12">
      <c r="A135" s="14"/>
      <c r="B135" s="246"/>
      <c r="C135" s="247"/>
      <c r="D135" s="236" t="s">
        <v>191</v>
      </c>
      <c r="E135" s="248" t="s">
        <v>1</v>
      </c>
      <c r="F135" s="249" t="s">
        <v>195</v>
      </c>
      <c r="G135" s="247"/>
      <c r="H135" s="250">
        <v>17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191</v>
      </c>
      <c r="AU135" s="256" t="s">
        <v>88</v>
      </c>
      <c r="AV135" s="14" t="s">
        <v>189</v>
      </c>
      <c r="AW135" s="14" t="s">
        <v>34</v>
      </c>
      <c r="AX135" s="14" t="s">
        <v>86</v>
      </c>
      <c r="AY135" s="256" t="s">
        <v>182</v>
      </c>
    </row>
    <row r="136" spans="1:65" s="2" customFormat="1" ht="55.5" customHeight="1">
      <c r="A136" s="39"/>
      <c r="B136" s="40"/>
      <c r="C136" s="220" t="s">
        <v>183</v>
      </c>
      <c r="D136" s="220" t="s">
        <v>185</v>
      </c>
      <c r="E136" s="221" t="s">
        <v>3010</v>
      </c>
      <c r="F136" s="222" t="s">
        <v>3073</v>
      </c>
      <c r="G136" s="223" t="s">
        <v>1272</v>
      </c>
      <c r="H136" s="224">
        <v>8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43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778</v>
      </c>
      <c r="AT136" s="232" t="s">
        <v>185</v>
      </c>
      <c r="AU136" s="232" t="s">
        <v>88</v>
      </c>
      <c r="AY136" s="18" t="s">
        <v>182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86</v>
      </c>
      <c r="BK136" s="233">
        <f>ROUND(I136*H136,2)</f>
        <v>0</v>
      </c>
      <c r="BL136" s="18" t="s">
        <v>778</v>
      </c>
      <c r="BM136" s="232" t="s">
        <v>3096</v>
      </c>
    </row>
    <row r="137" spans="1:51" s="13" customFormat="1" ht="12">
      <c r="A137" s="13"/>
      <c r="B137" s="234"/>
      <c r="C137" s="235"/>
      <c r="D137" s="236" t="s">
        <v>191</v>
      </c>
      <c r="E137" s="237" t="s">
        <v>1</v>
      </c>
      <c r="F137" s="238" t="s">
        <v>207</v>
      </c>
      <c r="G137" s="235"/>
      <c r="H137" s="239">
        <v>8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191</v>
      </c>
      <c r="AU137" s="245" t="s">
        <v>88</v>
      </c>
      <c r="AV137" s="13" t="s">
        <v>88</v>
      </c>
      <c r="AW137" s="13" t="s">
        <v>34</v>
      </c>
      <c r="AX137" s="13" t="s">
        <v>78</v>
      </c>
      <c r="AY137" s="245" t="s">
        <v>182</v>
      </c>
    </row>
    <row r="138" spans="1:51" s="14" customFormat="1" ht="12">
      <c r="A138" s="14"/>
      <c r="B138" s="246"/>
      <c r="C138" s="247"/>
      <c r="D138" s="236" t="s">
        <v>191</v>
      </c>
      <c r="E138" s="248" t="s">
        <v>1</v>
      </c>
      <c r="F138" s="249" t="s">
        <v>195</v>
      </c>
      <c r="G138" s="247"/>
      <c r="H138" s="250">
        <v>8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191</v>
      </c>
      <c r="AU138" s="256" t="s">
        <v>88</v>
      </c>
      <c r="AV138" s="14" t="s">
        <v>189</v>
      </c>
      <c r="AW138" s="14" t="s">
        <v>34</v>
      </c>
      <c r="AX138" s="14" t="s">
        <v>86</v>
      </c>
      <c r="AY138" s="256" t="s">
        <v>182</v>
      </c>
    </row>
    <row r="139" spans="1:65" s="2" customFormat="1" ht="16.5" customHeight="1">
      <c r="A139" s="39"/>
      <c r="B139" s="40"/>
      <c r="C139" s="220" t="s">
        <v>237</v>
      </c>
      <c r="D139" s="220" t="s">
        <v>185</v>
      </c>
      <c r="E139" s="221" t="s">
        <v>3013</v>
      </c>
      <c r="F139" s="222" t="s">
        <v>3014</v>
      </c>
      <c r="G139" s="223" t="s">
        <v>2382</v>
      </c>
      <c r="H139" s="224">
        <v>140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43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778</v>
      </c>
      <c r="AT139" s="232" t="s">
        <v>185</v>
      </c>
      <c r="AU139" s="232" t="s">
        <v>88</v>
      </c>
      <c r="AY139" s="18" t="s">
        <v>182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86</v>
      </c>
      <c r="BK139" s="233">
        <f>ROUND(I139*H139,2)</f>
        <v>0</v>
      </c>
      <c r="BL139" s="18" t="s">
        <v>778</v>
      </c>
      <c r="BM139" s="232" t="s">
        <v>3097</v>
      </c>
    </row>
    <row r="140" spans="1:51" s="13" customFormat="1" ht="12">
      <c r="A140" s="13"/>
      <c r="B140" s="234"/>
      <c r="C140" s="235"/>
      <c r="D140" s="236" t="s">
        <v>191</v>
      </c>
      <c r="E140" s="237" t="s">
        <v>1</v>
      </c>
      <c r="F140" s="238" t="s">
        <v>1231</v>
      </c>
      <c r="G140" s="235"/>
      <c r="H140" s="239">
        <v>140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191</v>
      </c>
      <c r="AU140" s="245" t="s">
        <v>88</v>
      </c>
      <c r="AV140" s="13" t="s">
        <v>88</v>
      </c>
      <c r="AW140" s="13" t="s">
        <v>34</v>
      </c>
      <c r="AX140" s="13" t="s">
        <v>78</v>
      </c>
      <c r="AY140" s="245" t="s">
        <v>182</v>
      </c>
    </row>
    <row r="141" spans="1:51" s="14" customFormat="1" ht="12">
      <c r="A141" s="14"/>
      <c r="B141" s="246"/>
      <c r="C141" s="247"/>
      <c r="D141" s="236" t="s">
        <v>191</v>
      </c>
      <c r="E141" s="248" t="s">
        <v>1</v>
      </c>
      <c r="F141" s="249" t="s">
        <v>195</v>
      </c>
      <c r="G141" s="247"/>
      <c r="H141" s="250">
        <v>140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191</v>
      </c>
      <c r="AU141" s="256" t="s">
        <v>88</v>
      </c>
      <c r="AV141" s="14" t="s">
        <v>189</v>
      </c>
      <c r="AW141" s="14" t="s">
        <v>34</v>
      </c>
      <c r="AX141" s="14" t="s">
        <v>86</v>
      </c>
      <c r="AY141" s="256" t="s">
        <v>182</v>
      </c>
    </row>
    <row r="142" spans="1:65" s="2" customFormat="1" ht="16.5" customHeight="1">
      <c r="A142" s="39"/>
      <c r="B142" s="40"/>
      <c r="C142" s="220" t="s">
        <v>207</v>
      </c>
      <c r="D142" s="220" t="s">
        <v>185</v>
      </c>
      <c r="E142" s="221" t="s">
        <v>3016</v>
      </c>
      <c r="F142" s="222" t="s">
        <v>3017</v>
      </c>
      <c r="G142" s="223" t="s">
        <v>2382</v>
      </c>
      <c r="H142" s="224">
        <v>2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43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778</v>
      </c>
      <c r="AT142" s="232" t="s">
        <v>185</v>
      </c>
      <c r="AU142" s="232" t="s">
        <v>88</v>
      </c>
      <c r="AY142" s="18" t="s">
        <v>182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86</v>
      </c>
      <c r="BK142" s="233">
        <f>ROUND(I142*H142,2)</f>
        <v>0</v>
      </c>
      <c r="BL142" s="18" t="s">
        <v>778</v>
      </c>
      <c r="BM142" s="232" t="s">
        <v>3098</v>
      </c>
    </row>
    <row r="143" spans="1:51" s="13" customFormat="1" ht="12">
      <c r="A143" s="13"/>
      <c r="B143" s="234"/>
      <c r="C143" s="235"/>
      <c r="D143" s="236" t="s">
        <v>191</v>
      </c>
      <c r="E143" s="237" t="s">
        <v>1</v>
      </c>
      <c r="F143" s="238" t="s">
        <v>88</v>
      </c>
      <c r="G143" s="235"/>
      <c r="H143" s="239">
        <v>2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191</v>
      </c>
      <c r="AU143" s="245" t="s">
        <v>88</v>
      </c>
      <c r="AV143" s="13" t="s">
        <v>88</v>
      </c>
      <c r="AW143" s="13" t="s">
        <v>34</v>
      </c>
      <c r="AX143" s="13" t="s">
        <v>86</v>
      </c>
      <c r="AY143" s="245" t="s">
        <v>182</v>
      </c>
    </row>
    <row r="144" spans="1:65" s="2" customFormat="1" ht="24.15" customHeight="1">
      <c r="A144" s="39"/>
      <c r="B144" s="40"/>
      <c r="C144" s="220" t="s">
        <v>271</v>
      </c>
      <c r="D144" s="220" t="s">
        <v>185</v>
      </c>
      <c r="E144" s="221" t="s">
        <v>3019</v>
      </c>
      <c r="F144" s="222" t="s">
        <v>3099</v>
      </c>
      <c r="G144" s="223" t="s">
        <v>2382</v>
      </c>
      <c r="H144" s="224">
        <v>20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43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778</v>
      </c>
      <c r="AT144" s="232" t="s">
        <v>185</v>
      </c>
      <c r="AU144" s="232" t="s">
        <v>88</v>
      </c>
      <c r="AY144" s="18" t="s">
        <v>182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86</v>
      </c>
      <c r="BK144" s="233">
        <f>ROUND(I144*H144,2)</f>
        <v>0</v>
      </c>
      <c r="BL144" s="18" t="s">
        <v>778</v>
      </c>
      <c r="BM144" s="232" t="s">
        <v>3100</v>
      </c>
    </row>
    <row r="145" spans="1:51" s="13" customFormat="1" ht="12">
      <c r="A145" s="13"/>
      <c r="B145" s="234"/>
      <c r="C145" s="235"/>
      <c r="D145" s="236" t="s">
        <v>191</v>
      </c>
      <c r="E145" s="237" t="s">
        <v>1</v>
      </c>
      <c r="F145" s="238" t="s">
        <v>389</v>
      </c>
      <c r="G145" s="235"/>
      <c r="H145" s="239">
        <v>20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191</v>
      </c>
      <c r="AU145" s="245" t="s">
        <v>88</v>
      </c>
      <c r="AV145" s="13" t="s">
        <v>88</v>
      </c>
      <c r="AW145" s="13" t="s">
        <v>34</v>
      </c>
      <c r="AX145" s="13" t="s">
        <v>78</v>
      </c>
      <c r="AY145" s="245" t="s">
        <v>182</v>
      </c>
    </row>
    <row r="146" spans="1:51" s="14" customFormat="1" ht="12">
      <c r="A146" s="14"/>
      <c r="B146" s="246"/>
      <c r="C146" s="247"/>
      <c r="D146" s="236" t="s">
        <v>191</v>
      </c>
      <c r="E146" s="248" t="s">
        <v>1</v>
      </c>
      <c r="F146" s="249" t="s">
        <v>195</v>
      </c>
      <c r="G146" s="247"/>
      <c r="H146" s="250">
        <v>20</v>
      </c>
      <c r="I146" s="251"/>
      <c r="J146" s="247"/>
      <c r="K146" s="247"/>
      <c r="L146" s="252"/>
      <c r="M146" s="294"/>
      <c r="N146" s="295"/>
      <c r="O146" s="295"/>
      <c r="P146" s="295"/>
      <c r="Q146" s="295"/>
      <c r="R146" s="295"/>
      <c r="S146" s="295"/>
      <c r="T146" s="29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191</v>
      </c>
      <c r="AU146" s="256" t="s">
        <v>88</v>
      </c>
      <c r="AV146" s="14" t="s">
        <v>189</v>
      </c>
      <c r="AW146" s="14" t="s">
        <v>34</v>
      </c>
      <c r="AX146" s="14" t="s">
        <v>86</v>
      </c>
      <c r="AY146" s="256" t="s">
        <v>182</v>
      </c>
    </row>
    <row r="147" spans="1:31" s="2" customFormat="1" ht="6.95" customHeight="1">
      <c r="A147" s="39"/>
      <c r="B147" s="67"/>
      <c r="C147" s="68"/>
      <c r="D147" s="68"/>
      <c r="E147" s="68"/>
      <c r="F147" s="68"/>
      <c r="G147" s="68"/>
      <c r="H147" s="68"/>
      <c r="I147" s="68"/>
      <c r="J147" s="68"/>
      <c r="K147" s="68"/>
      <c r="L147" s="45"/>
      <c r="M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</sheetData>
  <sheetProtection password="CC35" sheet="1" objects="1" scenarios="1" formatColumns="0" formatRows="0" autoFilter="0"/>
  <autoFilter ref="C117:K14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3101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ROUND((SUM(BE118:BE156)),2)</f>
        <v>0</v>
      </c>
      <c r="G33" s="39"/>
      <c r="H33" s="39"/>
      <c r="I33" s="156">
        <v>0.21</v>
      </c>
      <c r="J33" s="155">
        <f>ROUND(((SUM(BE118:BE156))*I33),2)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ROUND((SUM(BF118:BF156)),2)</f>
        <v>0</v>
      </c>
      <c r="G34" s="39"/>
      <c r="H34" s="39"/>
      <c r="I34" s="156">
        <v>0.12</v>
      </c>
      <c r="J34" s="155">
        <f>ROUND(((SUM(BF118:BF156))*I34),2)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ROUND((SUM(BG118:BG156)),2)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ROUND((SUM(BH118:BH156)),2)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ROUND((SUM(BI118:BI156)),2)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04770005a.1 - Elektroinstalace 1.NP - ostatní - položky mimo soustavu URS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2996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2997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167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75" t="str">
        <f>E7</f>
        <v>Střešní dostavba a stavební úpravy objektu denního stacionáře Jasněnka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144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30" customHeight="1">
      <c r="A110" s="39"/>
      <c r="B110" s="40"/>
      <c r="C110" s="41"/>
      <c r="D110" s="41"/>
      <c r="E110" s="77" t="str">
        <f>E9</f>
        <v>04770005a.1 - Elektroinstalace 1.NP - ostatní - položky mimo soustavu URS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Uničov</v>
      </c>
      <c r="G112" s="41"/>
      <c r="H112" s="41"/>
      <c r="I112" s="33" t="s">
        <v>22</v>
      </c>
      <c r="J112" s="80" t="str">
        <f>IF(J12="","",J12)</f>
        <v>6. 2. 2024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spolek Jasněnka, o.z.</v>
      </c>
      <c r="G114" s="41"/>
      <c r="H114" s="41"/>
      <c r="I114" s="33" t="s">
        <v>31</v>
      </c>
      <c r="J114" s="37" t="str">
        <f>E21</f>
        <v xml:space="preserve"> SPZ DESIGN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29</v>
      </c>
      <c r="D115" s="41"/>
      <c r="E115" s="41"/>
      <c r="F115" s="28" t="str">
        <f>IF(E18="","",E18)</f>
        <v>Vyplň údaj</v>
      </c>
      <c r="G115" s="41"/>
      <c r="H115" s="41"/>
      <c r="I115" s="33" t="s">
        <v>35</v>
      </c>
      <c r="J115" s="37" t="str">
        <f>E24</f>
        <v xml:space="preserve"> Ing. Petr Zavadil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168</v>
      </c>
      <c r="D117" s="195" t="s">
        <v>63</v>
      </c>
      <c r="E117" s="195" t="s">
        <v>59</v>
      </c>
      <c r="F117" s="195" t="s">
        <v>60</v>
      </c>
      <c r="G117" s="195" t="s">
        <v>169</v>
      </c>
      <c r="H117" s="195" t="s">
        <v>170</v>
      </c>
      <c r="I117" s="195" t="s">
        <v>171</v>
      </c>
      <c r="J117" s="196" t="s">
        <v>148</v>
      </c>
      <c r="K117" s="197" t="s">
        <v>172</v>
      </c>
      <c r="L117" s="198"/>
      <c r="M117" s="101" t="s">
        <v>1</v>
      </c>
      <c r="N117" s="102" t="s">
        <v>42</v>
      </c>
      <c r="O117" s="102" t="s">
        <v>173</v>
      </c>
      <c r="P117" s="102" t="s">
        <v>174</v>
      </c>
      <c r="Q117" s="102" t="s">
        <v>175</v>
      </c>
      <c r="R117" s="102" t="s">
        <v>176</v>
      </c>
      <c r="S117" s="102" t="s">
        <v>177</v>
      </c>
      <c r="T117" s="103" t="s">
        <v>178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179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77</v>
      </c>
      <c r="AU118" s="18" t="s">
        <v>150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77</v>
      </c>
      <c r="E119" s="207" t="s">
        <v>204</v>
      </c>
      <c r="F119" s="207" t="s">
        <v>2998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200</v>
      </c>
      <c r="AT119" s="216" t="s">
        <v>77</v>
      </c>
      <c r="AU119" s="216" t="s">
        <v>78</v>
      </c>
      <c r="AY119" s="215" t="s">
        <v>182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77</v>
      </c>
      <c r="E120" s="218" t="s">
        <v>2999</v>
      </c>
      <c r="F120" s="218" t="s">
        <v>3000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SUM(P121:P156)</f>
        <v>0</v>
      </c>
      <c r="Q120" s="212"/>
      <c r="R120" s="213">
        <f>SUM(R121:R156)</f>
        <v>0</v>
      </c>
      <c r="S120" s="212"/>
      <c r="T120" s="214">
        <f>SUM(T121:T156)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200</v>
      </c>
      <c r="AT120" s="216" t="s">
        <v>77</v>
      </c>
      <c r="AU120" s="216" t="s">
        <v>86</v>
      </c>
      <c r="AY120" s="215" t="s">
        <v>182</v>
      </c>
      <c r="BK120" s="217">
        <f>SUM(BK121:BK156)</f>
        <v>0</v>
      </c>
    </row>
    <row r="121" spans="1:65" s="2" customFormat="1" ht="16.5" customHeight="1">
      <c r="A121" s="39"/>
      <c r="B121" s="40"/>
      <c r="C121" s="220" t="s">
        <v>86</v>
      </c>
      <c r="D121" s="220" t="s">
        <v>185</v>
      </c>
      <c r="E121" s="221" t="s">
        <v>3102</v>
      </c>
      <c r="F121" s="222" t="s">
        <v>3103</v>
      </c>
      <c r="G121" s="223" t="s">
        <v>1272</v>
      </c>
      <c r="H121" s="224">
        <v>1</v>
      </c>
      <c r="I121" s="225"/>
      <c r="J121" s="226">
        <f>ROUND(I121*H121,2)</f>
        <v>0</v>
      </c>
      <c r="K121" s="227"/>
      <c r="L121" s="45"/>
      <c r="M121" s="228" t="s">
        <v>1</v>
      </c>
      <c r="N121" s="229" t="s">
        <v>43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778</v>
      </c>
      <c r="AT121" s="232" t="s">
        <v>185</v>
      </c>
      <c r="AU121" s="232" t="s">
        <v>88</v>
      </c>
      <c r="AY121" s="18" t="s">
        <v>182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86</v>
      </c>
      <c r="BK121" s="233">
        <f>ROUND(I121*H121,2)</f>
        <v>0</v>
      </c>
      <c r="BL121" s="18" t="s">
        <v>778</v>
      </c>
      <c r="BM121" s="232" t="s">
        <v>3104</v>
      </c>
    </row>
    <row r="122" spans="1:65" s="2" customFormat="1" ht="16.5" customHeight="1">
      <c r="A122" s="39"/>
      <c r="B122" s="40"/>
      <c r="C122" s="220" t="s">
        <v>88</v>
      </c>
      <c r="D122" s="220" t="s">
        <v>185</v>
      </c>
      <c r="E122" s="221" t="s">
        <v>3035</v>
      </c>
      <c r="F122" s="222" t="s">
        <v>3105</v>
      </c>
      <c r="G122" s="223" t="s">
        <v>320</v>
      </c>
      <c r="H122" s="224">
        <v>300</v>
      </c>
      <c r="I122" s="225"/>
      <c r="J122" s="226">
        <f>ROUND(I122*H122,2)</f>
        <v>0</v>
      </c>
      <c r="K122" s="227"/>
      <c r="L122" s="45"/>
      <c r="M122" s="228" t="s">
        <v>1</v>
      </c>
      <c r="N122" s="229" t="s">
        <v>43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778</v>
      </c>
      <c r="AT122" s="232" t="s">
        <v>185</v>
      </c>
      <c r="AU122" s="232" t="s">
        <v>88</v>
      </c>
      <c r="AY122" s="18" t="s">
        <v>182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86</v>
      </c>
      <c r="BK122" s="233">
        <f>ROUND(I122*H122,2)</f>
        <v>0</v>
      </c>
      <c r="BL122" s="18" t="s">
        <v>778</v>
      </c>
      <c r="BM122" s="232" t="s">
        <v>3106</v>
      </c>
    </row>
    <row r="123" spans="1:51" s="13" customFormat="1" ht="12">
      <c r="A123" s="13"/>
      <c r="B123" s="234"/>
      <c r="C123" s="235"/>
      <c r="D123" s="236" t="s">
        <v>191</v>
      </c>
      <c r="E123" s="237" t="s">
        <v>1</v>
      </c>
      <c r="F123" s="238" t="s">
        <v>3107</v>
      </c>
      <c r="G123" s="235"/>
      <c r="H123" s="239">
        <v>300</v>
      </c>
      <c r="I123" s="240"/>
      <c r="J123" s="235"/>
      <c r="K123" s="235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191</v>
      </c>
      <c r="AU123" s="245" t="s">
        <v>88</v>
      </c>
      <c r="AV123" s="13" t="s">
        <v>88</v>
      </c>
      <c r="AW123" s="13" t="s">
        <v>34</v>
      </c>
      <c r="AX123" s="13" t="s">
        <v>86</v>
      </c>
      <c r="AY123" s="245" t="s">
        <v>182</v>
      </c>
    </row>
    <row r="124" spans="1:65" s="2" customFormat="1" ht="16.5" customHeight="1">
      <c r="A124" s="39"/>
      <c r="B124" s="40"/>
      <c r="C124" s="220" t="s">
        <v>200</v>
      </c>
      <c r="D124" s="220" t="s">
        <v>185</v>
      </c>
      <c r="E124" s="221" t="s">
        <v>3039</v>
      </c>
      <c r="F124" s="222" t="s">
        <v>3040</v>
      </c>
      <c r="G124" s="223" t="s">
        <v>320</v>
      </c>
      <c r="H124" s="224">
        <v>70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43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778</v>
      </c>
      <c r="AT124" s="232" t="s">
        <v>185</v>
      </c>
      <c r="AU124" s="232" t="s">
        <v>88</v>
      </c>
      <c r="AY124" s="18" t="s">
        <v>182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86</v>
      </c>
      <c r="BK124" s="233">
        <f>ROUND(I124*H124,2)</f>
        <v>0</v>
      </c>
      <c r="BL124" s="18" t="s">
        <v>778</v>
      </c>
      <c r="BM124" s="232" t="s">
        <v>3108</v>
      </c>
    </row>
    <row r="125" spans="1:51" s="13" customFormat="1" ht="12">
      <c r="A125" s="13"/>
      <c r="B125" s="234"/>
      <c r="C125" s="235"/>
      <c r="D125" s="236" t="s">
        <v>191</v>
      </c>
      <c r="E125" s="237" t="s">
        <v>1</v>
      </c>
      <c r="F125" s="238" t="s">
        <v>802</v>
      </c>
      <c r="G125" s="235"/>
      <c r="H125" s="239">
        <v>70</v>
      </c>
      <c r="I125" s="240"/>
      <c r="J125" s="235"/>
      <c r="K125" s="235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191</v>
      </c>
      <c r="AU125" s="245" t="s">
        <v>88</v>
      </c>
      <c r="AV125" s="13" t="s">
        <v>88</v>
      </c>
      <c r="AW125" s="13" t="s">
        <v>34</v>
      </c>
      <c r="AX125" s="13" t="s">
        <v>86</v>
      </c>
      <c r="AY125" s="245" t="s">
        <v>182</v>
      </c>
    </row>
    <row r="126" spans="1:65" s="2" customFormat="1" ht="16.5" customHeight="1">
      <c r="A126" s="39"/>
      <c r="B126" s="40"/>
      <c r="C126" s="220" t="s">
        <v>189</v>
      </c>
      <c r="D126" s="220" t="s">
        <v>185</v>
      </c>
      <c r="E126" s="221" t="s">
        <v>3042</v>
      </c>
      <c r="F126" s="222" t="s">
        <v>3043</v>
      </c>
      <c r="G126" s="223" t="s">
        <v>320</v>
      </c>
      <c r="H126" s="224">
        <v>160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43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778</v>
      </c>
      <c r="AT126" s="232" t="s">
        <v>185</v>
      </c>
      <c r="AU126" s="232" t="s">
        <v>88</v>
      </c>
      <c r="AY126" s="18" t="s">
        <v>182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86</v>
      </c>
      <c r="BK126" s="233">
        <f>ROUND(I126*H126,2)</f>
        <v>0</v>
      </c>
      <c r="BL126" s="18" t="s">
        <v>778</v>
      </c>
      <c r="BM126" s="232" t="s">
        <v>3109</v>
      </c>
    </row>
    <row r="127" spans="1:51" s="13" customFormat="1" ht="12">
      <c r="A127" s="13"/>
      <c r="B127" s="234"/>
      <c r="C127" s="235"/>
      <c r="D127" s="236" t="s">
        <v>191</v>
      </c>
      <c r="E127" s="237" t="s">
        <v>1</v>
      </c>
      <c r="F127" s="238" t="s">
        <v>2198</v>
      </c>
      <c r="G127" s="235"/>
      <c r="H127" s="239">
        <v>160</v>
      </c>
      <c r="I127" s="240"/>
      <c r="J127" s="235"/>
      <c r="K127" s="235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191</v>
      </c>
      <c r="AU127" s="245" t="s">
        <v>88</v>
      </c>
      <c r="AV127" s="13" t="s">
        <v>88</v>
      </c>
      <c r="AW127" s="13" t="s">
        <v>34</v>
      </c>
      <c r="AX127" s="13" t="s">
        <v>86</v>
      </c>
      <c r="AY127" s="245" t="s">
        <v>182</v>
      </c>
    </row>
    <row r="128" spans="1:65" s="2" customFormat="1" ht="16.5" customHeight="1">
      <c r="A128" s="39"/>
      <c r="B128" s="40"/>
      <c r="C128" s="220" t="s">
        <v>211</v>
      </c>
      <c r="D128" s="220" t="s">
        <v>185</v>
      </c>
      <c r="E128" s="221" t="s">
        <v>3046</v>
      </c>
      <c r="F128" s="222" t="s">
        <v>3047</v>
      </c>
      <c r="G128" s="223" t="s">
        <v>320</v>
      </c>
      <c r="H128" s="224">
        <v>1420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43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778</v>
      </c>
      <c r="AT128" s="232" t="s">
        <v>185</v>
      </c>
      <c r="AU128" s="232" t="s">
        <v>88</v>
      </c>
      <c r="AY128" s="18" t="s">
        <v>182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86</v>
      </c>
      <c r="BK128" s="233">
        <f>ROUND(I128*H128,2)</f>
        <v>0</v>
      </c>
      <c r="BL128" s="18" t="s">
        <v>778</v>
      </c>
      <c r="BM128" s="232" t="s">
        <v>3110</v>
      </c>
    </row>
    <row r="129" spans="1:51" s="13" customFormat="1" ht="12">
      <c r="A129" s="13"/>
      <c r="B129" s="234"/>
      <c r="C129" s="235"/>
      <c r="D129" s="236" t="s">
        <v>191</v>
      </c>
      <c r="E129" s="237" t="s">
        <v>1</v>
      </c>
      <c r="F129" s="238" t="s">
        <v>3111</v>
      </c>
      <c r="G129" s="235"/>
      <c r="H129" s="239">
        <v>1420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191</v>
      </c>
      <c r="AU129" s="245" t="s">
        <v>88</v>
      </c>
      <c r="AV129" s="13" t="s">
        <v>88</v>
      </c>
      <c r="AW129" s="13" t="s">
        <v>34</v>
      </c>
      <c r="AX129" s="13" t="s">
        <v>86</v>
      </c>
      <c r="AY129" s="245" t="s">
        <v>182</v>
      </c>
    </row>
    <row r="130" spans="1:65" s="2" customFormat="1" ht="16.5" customHeight="1">
      <c r="A130" s="39"/>
      <c r="B130" s="40"/>
      <c r="C130" s="220" t="s">
        <v>183</v>
      </c>
      <c r="D130" s="220" t="s">
        <v>185</v>
      </c>
      <c r="E130" s="221" t="s">
        <v>3050</v>
      </c>
      <c r="F130" s="222" t="s">
        <v>3051</v>
      </c>
      <c r="G130" s="223" t="s">
        <v>320</v>
      </c>
      <c r="H130" s="224">
        <v>990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43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778</v>
      </c>
      <c r="AT130" s="232" t="s">
        <v>185</v>
      </c>
      <c r="AU130" s="232" t="s">
        <v>88</v>
      </c>
      <c r="AY130" s="18" t="s">
        <v>182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86</v>
      </c>
      <c r="BK130" s="233">
        <f>ROUND(I130*H130,2)</f>
        <v>0</v>
      </c>
      <c r="BL130" s="18" t="s">
        <v>778</v>
      </c>
      <c r="BM130" s="232" t="s">
        <v>3112</v>
      </c>
    </row>
    <row r="131" spans="1:51" s="13" customFormat="1" ht="12">
      <c r="A131" s="13"/>
      <c r="B131" s="234"/>
      <c r="C131" s="235"/>
      <c r="D131" s="236" t="s">
        <v>191</v>
      </c>
      <c r="E131" s="237" t="s">
        <v>1</v>
      </c>
      <c r="F131" s="238" t="s">
        <v>3113</v>
      </c>
      <c r="G131" s="235"/>
      <c r="H131" s="239">
        <v>990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191</v>
      </c>
      <c r="AU131" s="245" t="s">
        <v>88</v>
      </c>
      <c r="AV131" s="13" t="s">
        <v>88</v>
      </c>
      <c r="AW131" s="13" t="s">
        <v>34</v>
      </c>
      <c r="AX131" s="13" t="s">
        <v>86</v>
      </c>
      <c r="AY131" s="245" t="s">
        <v>182</v>
      </c>
    </row>
    <row r="132" spans="1:65" s="2" customFormat="1" ht="16.5" customHeight="1">
      <c r="A132" s="39"/>
      <c r="B132" s="40"/>
      <c r="C132" s="220" t="s">
        <v>237</v>
      </c>
      <c r="D132" s="220" t="s">
        <v>185</v>
      </c>
      <c r="E132" s="221" t="s">
        <v>3054</v>
      </c>
      <c r="F132" s="222" t="s">
        <v>3055</v>
      </c>
      <c r="G132" s="223" t="s">
        <v>1272</v>
      </c>
      <c r="H132" s="224">
        <v>64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43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778</v>
      </c>
      <c r="AT132" s="232" t="s">
        <v>185</v>
      </c>
      <c r="AU132" s="232" t="s">
        <v>88</v>
      </c>
      <c r="AY132" s="18" t="s">
        <v>182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86</v>
      </c>
      <c r="BK132" s="233">
        <f>ROUND(I132*H132,2)</f>
        <v>0</v>
      </c>
      <c r="BL132" s="18" t="s">
        <v>778</v>
      </c>
      <c r="BM132" s="232" t="s">
        <v>3114</v>
      </c>
    </row>
    <row r="133" spans="1:51" s="13" customFormat="1" ht="12">
      <c r="A133" s="13"/>
      <c r="B133" s="234"/>
      <c r="C133" s="235"/>
      <c r="D133" s="236" t="s">
        <v>191</v>
      </c>
      <c r="E133" s="237" t="s">
        <v>1</v>
      </c>
      <c r="F133" s="238" t="s">
        <v>778</v>
      </c>
      <c r="G133" s="235"/>
      <c r="H133" s="239">
        <v>64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191</v>
      </c>
      <c r="AU133" s="245" t="s">
        <v>88</v>
      </c>
      <c r="AV133" s="13" t="s">
        <v>88</v>
      </c>
      <c r="AW133" s="13" t="s">
        <v>34</v>
      </c>
      <c r="AX133" s="13" t="s">
        <v>86</v>
      </c>
      <c r="AY133" s="245" t="s">
        <v>182</v>
      </c>
    </row>
    <row r="134" spans="1:65" s="2" customFormat="1" ht="16.5" customHeight="1">
      <c r="A134" s="39"/>
      <c r="B134" s="40"/>
      <c r="C134" s="220" t="s">
        <v>207</v>
      </c>
      <c r="D134" s="220" t="s">
        <v>185</v>
      </c>
      <c r="E134" s="221" t="s">
        <v>3115</v>
      </c>
      <c r="F134" s="222" t="s">
        <v>3116</v>
      </c>
      <c r="G134" s="223" t="s">
        <v>1272</v>
      </c>
      <c r="H134" s="224">
        <v>18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43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778</v>
      </c>
      <c r="AT134" s="232" t="s">
        <v>185</v>
      </c>
      <c r="AU134" s="232" t="s">
        <v>88</v>
      </c>
      <c r="AY134" s="18" t="s">
        <v>182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86</v>
      </c>
      <c r="BK134" s="233">
        <f>ROUND(I134*H134,2)</f>
        <v>0</v>
      </c>
      <c r="BL134" s="18" t="s">
        <v>778</v>
      </c>
      <c r="BM134" s="232" t="s">
        <v>3117</v>
      </c>
    </row>
    <row r="135" spans="1:51" s="13" customFormat="1" ht="12">
      <c r="A135" s="13"/>
      <c r="B135" s="234"/>
      <c r="C135" s="235"/>
      <c r="D135" s="236" t="s">
        <v>191</v>
      </c>
      <c r="E135" s="237" t="s">
        <v>1</v>
      </c>
      <c r="F135" s="238" t="s">
        <v>362</v>
      </c>
      <c r="G135" s="235"/>
      <c r="H135" s="239">
        <v>18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191</v>
      </c>
      <c r="AU135" s="245" t="s">
        <v>88</v>
      </c>
      <c r="AV135" s="13" t="s">
        <v>88</v>
      </c>
      <c r="AW135" s="13" t="s">
        <v>34</v>
      </c>
      <c r="AX135" s="13" t="s">
        <v>86</v>
      </c>
      <c r="AY135" s="245" t="s">
        <v>182</v>
      </c>
    </row>
    <row r="136" spans="1:65" s="2" customFormat="1" ht="16.5" customHeight="1">
      <c r="A136" s="39"/>
      <c r="B136" s="40"/>
      <c r="C136" s="220" t="s">
        <v>271</v>
      </c>
      <c r="D136" s="220" t="s">
        <v>185</v>
      </c>
      <c r="E136" s="221" t="s">
        <v>3118</v>
      </c>
      <c r="F136" s="222" t="s">
        <v>3119</v>
      </c>
      <c r="G136" s="223" t="s">
        <v>1272</v>
      </c>
      <c r="H136" s="224">
        <v>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43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778</v>
      </c>
      <c r="AT136" s="232" t="s">
        <v>185</v>
      </c>
      <c r="AU136" s="232" t="s">
        <v>88</v>
      </c>
      <c r="AY136" s="18" t="s">
        <v>182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86</v>
      </c>
      <c r="BK136" s="233">
        <f>ROUND(I136*H136,2)</f>
        <v>0</v>
      </c>
      <c r="BL136" s="18" t="s">
        <v>778</v>
      </c>
      <c r="BM136" s="232" t="s">
        <v>3120</v>
      </c>
    </row>
    <row r="137" spans="1:51" s="13" customFormat="1" ht="12">
      <c r="A137" s="13"/>
      <c r="B137" s="234"/>
      <c r="C137" s="235"/>
      <c r="D137" s="236" t="s">
        <v>191</v>
      </c>
      <c r="E137" s="237" t="s">
        <v>1</v>
      </c>
      <c r="F137" s="238" t="s">
        <v>86</v>
      </c>
      <c r="G137" s="235"/>
      <c r="H137" s="239">
        <v>1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191</v>
      </c>
      <c r="AU137" s="245" t="s">
        <v>88</v>
      </c>
      <c r="AV137" s="13" t="s">
        <v>88</v>
      </c>
      <c r="AW137" s="13" t="s">
        <v>34</v>
      </c>
      <c r="AX137" s="13" t="s">
        <v>86</v>
      </c>
      <c r="AY137" s="245" t="s">
        <v>182</v>
      </c>
    </row>
    <row r="138" spans="1:65" s="2" customFormat="1" ht="16.5" customHeight="1">
      <c r="A138" s="39"/>
      <c r="B138" s="40"/>
      <c r="C138" s="220" t="s">
        <v>275</v>
      </c>
      <c r="D138" s="220" t="s">
        <v>185</v>
      </c>
      <c r="E138" s="221" t="s">
        <v>3057</v>
      </c>
      <c r="F138" s="222" t="s">
        <v>3058</v>
      </c>
      <c r="G138" s="223" t="s">
        <v>1272</v>
      </c>
      <c r="H138" s="224">
        <v>62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43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778</v>
      </c>
      <c r="AT138" s="232" t="s">
        <v>185</v>
      </c>
      <c r="AU138" s="232" t="s">
        <v>88</v>
      </c>
      <c r="AY138" s="18" t="s">
        <v>182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86</v>
      </c>
      <c r="BK138" s="233">
        <f>ROUND(I138*H138,2)</f>
        <v>0</v>
      </c>
      <c r="BL138" s="18" t="s">
        <v>778</v>
      </c>
      <c r="BM138" s="232" t="s">
        <v>3121</v>
      </c>
    </row>
    <row r="139" spans="1:51" s="13" customFormat="1" ht="12">
      <c r="A139" s="13"/>
      <c r="B139" s="234"/>
      <c r="C139" s="235"/>
      <c r="D139" s="236" t="s">
        <v>191</v>
      </c>
      <c r="E139" s="237" t="s">
        <v>1</v>
      </c>
      <c r="F139" s="238" t="s">
        <v>767</v>
      </c>
      <c r="G139" s="235"/>
      <c r="H139" s="239">
        <v>62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191</v>
      </c>
      <c r="AU139" s="245" t="s">
        <v>88</v>
      </c>
      <c r="AV139" s="13" t="s">
        <v>88</v>
      </c>
      <c r="AW139" s="13" t="s">
        <v>34</v>
      </c>
      <c r="AX139" s="13" t="s">
        <v>86</v>
      </c>
      <c r="AY139" s="245" t="s">
        <v>182</v>
      </c>
    </row>
    <row r="140" spans="1:65" s="2" customFormat="1" ht="16.5" customHeight="1">
      <c r="A140" s="39"/>
      <c r="B140" s="40"/>
      <c r="C140" s="220" t="s">
        <v>280</v>
      </c>
      <c r="D140" s="220" t="s">
        <v>185</v>
      </c>
      <c r="E140" s="221" t="s">
        <v>3060</v>
      </c>
      <c r="F140" s="222" t="s">
        <v>3061</v>
      </c>
      <c r="G140" s="223" t="s">
        <v>1272</v>
      </c>
      <c r="H140" s="224">
        <v>144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43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778</v>
      </c>
      <c r="AT140" s="232" t="s">
        <v>185</v>
      </c>
      <c r="AU140" s="232" t="s">
        <v>88</v>
      </c>
      <c r="AY140" s="18" t="s">
        <v>182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86</v>
      </c>
      <c r="BK140" s="233">
        <f>ROUND(I140*H140,2)</f>
        <v>0</v>
      </c>
      <c r="BL140" s="18" t="s">
        <v>778</v>
      </c>
      <c r="BM140" s="232" t="s">
        <v>3122</v>
      </c>
    </row>
    <row r="141" spans="1:51" s="13" customFormat="1" ht="12">
      <c r="A141" s="13"/>
      <c r="B141" s="234"/>
      <c r="C141" s="235"/>
      <c r="D141" s="236" t="s">
        <v>191</v>
      </c>
      <c r="E141" s="237" t="s">
        <v>1</v>
      </c>
      <c r="F141" s="238" t="s">
        <v>1249</v>
      </c>
      <c r="G141" s="235"/>
      <c r="H141" s="239">
        <v>144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191</v>
      </c>
      <c r="AU141" s="245" t="s">
        <v>88</v>
      </c>
      <c r="AV141" s="13" t="s">
        <v>88</v>
      </c>
      <c r="AW141" s="13" t="s">
        <v>34</v>
      </c>
      <c r="AX141" s="13" t="s">
        <v>86</v>
      </c>
      <c r="AY141" s="245" t="s">
        <v>182</v>
      </c>
    </row>
    <row r="142" spans="1:65" s="2" customFormat="1" ht="16.5" customHeight="1">
      <c r="A142" s="39"/>
      <c r="B142" s="40"/>
      <c r="C142" s="220" t="s">
        <v>8</v>
      </c>
      <c r="D142" s="220" t="s">
        <v>185</v>
      </c>
      <c r="E142" s="221" t="s">
        <v>3123</v>
      </c>
      <c r="F142" s="222" t="s">
        <v>3124</v>
      </c>
      <c r="G142" s="223" t="s">
        <v>1272</v>
      </c>
      <c r="H142" s="224">
        <v>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43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778</v>
      </c>
      <c r="AT142" s="232" t="s">
        <v>185</v>
      </c>
      <c r="AU142" s="232" t="s">
        <v>88</v>
      </c>
      <c r="AY142" s="18" t="s">
        <v>182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86</v>
      </c>
      <c r="BK142" s="233">
        <f>ROUND(I142*H142,2)</f>
        <v>0</v>
      </c>
      <c r="BL142" s="18" t="s">
        <v>778</v>
      </c>
      <c r="BM142" s="232" t="s">
        <v>3125</v>
      </c>
    </row>
    <row r="143" spans="1:51" s="13" customFormat="1" ht="12">
      <c r="A143" s="13"/>
      <c r="B143" s="234"/>
      <c r="C143" s="235"/>
      <c r="D143" s="236" t="s">
        <v>191</v>
      </c>
      <c r="E143" s="237" t="s">
        <v>1</v>
      </c>
      <c r="F143" s="238" t="s">
        <v>86</v>
      </c>
      <c r="G143" s="235"/>
      <c r="H143" s="239">
        <v>1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191</v>
      </c>
      <c r="AU143" s="245" t="s">
        <v>88</v>
      </c>
      <c r="AV143" s="13" t="s">
        <v>88</v>
      </c>
      <c r="AW143" s="13" t="s">
        <v>34</v>
      </c>
      <c r="AX143" s="13" t="s">
        <v>86</v>
      </c>
      <c r="AY143" s="245" t="s">
        <v>182</v>
      </c>
    </row>
    <row r="144" spans="1:65" s="2" customFormat="1" ht="16.5" customHeight="1">
      <c r="A144" s="39"/>
      <c r="B144" s="40"/>
      <c r="C144" s="220" t="s">
        <v>288</v>
      </c>
      <c r="D144" s="220" t="s">
        <v>185</v>
      </c>
      <c r="E144" s="221" t="s">
        <v>3001</v>
      </c>
      <c r="F144" s="222" t="s">
        <v>3002</v>
      </c>
      <c r="G144" s="223" t="s">
        <v>1272</v>
      </c>
      <c r="H144" s="224">
        <v>288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43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778</v>
      </c>
      <c r="AT144" s="232" t="s">
        <v>185</v>
      </c>
      <c r="AU144" s="232" t="s">
        <v>88</v>
      </c>
      <c r="AY144" s="18" t="s">
        <v>182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86</v>
      </c>
      <c r="BK144" s="233">
        <f>ROUND(I144*H144,2)</f>
        <v>0</v>
      </c>
      <c r="BL144" s="18" t="s">
        <v>778</v>
      </c>
      <c r="BM144" s="232" t="s">
        <v>3126</v>
      </c>
    </row>
    <row r="145" spans="1:51" s="13" customFormat="1" ht="12">
      <c r="A145" s="13"/>
      <c r="B145" s="234"/>
      <c r="C145" s="235"/>
      <c r="D145" s="236" t="s">
        <v>191</v>
      </c>
      <c r="E145" s="237" t="s">
        <v>1</v>
      </c>
      <c r="F145" s="238" t="s">
        <v>3127</v>
      </c>
      <c r="G145" s="235"/>
      <c r="H145" s="239">
        <v>288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191</v>
      </c>
      <c r="AU145" s="245" t="s">
        <v>88</v>
      </c>
      <c r="AV145" s="13" t="s">
        <v>88</v>
      </c>
      <c r="AW145" s="13" t="s">
        <v>34</v>
      </c>
      <c r="AX145" s="13" t="s">
        <v>78</v>
      </c>
      <c r="AY145" s="245" t="s">
        <v>182</v>
      </c>
    </row>
    <row r="146" spans="1:51" s="14" customFormat="1" ht="12">
      <c r="A146" s="14"/>
      <c r="B146" s="246"/>
      <c r="C146" s="247"/>
      <c r="D146" s="236" t="s">
        <v>191</v>
      </c>
      <c r="E146" s="248" t="s">
        <v>1</v>
      </c>
      <c r="F146" s="249" t="s">
        <v>195</v>
      </c>
      <c r="G146" s="247"/>
      <c r="H146" s="250">
        <v>288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191</v>
      </c>
      <c r="AU146" s="256" t="s">
        <v>88</v>
      </c>
      <c r="AV146" s="14" t="s">
        <v>189</v>
      </c>
      <c r="AW146" s="14" t="s">
        <v>34</v>
      </c>
      <c r="AX146" s="14" t="s">
        <v>86</v>
      </c>
      <c r="AY146" s="256" t="s">
        <v>182</v>
      </c>
    </row>
    <row r="147" spans="1:65" s="2" customFormat="1" ht="16.5" customHeight="1">
      <c r="A147" s="39"/>
      <c r="B147" s="40"/>
      <c r="C147" s="220" t="s">
        <v>317</v>
      </c>
      <c r="D147" s="220" t="s">
        <v>185</v>
      </c>
      <c r="E147" s="221" t="s">
        <v>3004</v>
      </c>
      <c r="F147" s="222" t="s">
        <v>3005</v>
      </c>
      <c r="G147" s="223" t="s">
        <v>1272</v>
      </c>
      <c r="H147" s="224">
        <v>88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43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778</v>
      </c>
      <c r="AT147" s="232" t="s">
        <v>185</v>
      </c>
      <c r="AU147" s="232" t="s">
        <v>88</v>
      </c>
      <c r="AY147" s="18" t="s">
        <v>182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86</v>
      </c>
      <c r="BK147" s="233">
        <f>ROUND(I147*H147,2)</f>
        <v>0</v>
      </c>
      <c r="BL147" s="18" t="s">
        <v>778</v>
      </c>
      <c r="BM147" s="232" t="s">
        <v>3128</v>
      </c>
    </row>
    <row r="148" spans="1:51" s="13" customFormat="1" ht="12">
      <c r="A148" s="13"/>
      <c r="B148" s="234"/>
      <c r="C148" s="235"/>
      <c r="D148" s="236" t="s">
        <v>191</v>
      </c>
      <c r="E148" s="237" t="s">
        <v>1</v>
      </c>
      <c r="F148" s="238" t="s">
        <v>900</v>
      </c>
      <c r="G148" s="235"/>
      <c r="H148" s="239">
        <v>88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191</v>
      </c>
      <c r="AU148" s="245" t="s">
        <v>88</v>
      </c>
      <c r="AV148" s="13" t="s">
        <v>88</v>
      </c>
      <c r="AW148" s="13" t="s">
        <v>34</v>
      </c>
      <c r="AX148" s="13" t="s">
        <v>78</v>
      </c>
      <c r="AY148" s="245" t="s">
        <v>182</v>
      </c>
    </row>
    <row r="149" spans="1:51" s="14" customFormat="1" ht="12">
      <c r="A149" s="14"/>
      <c r="B149" s="246"/>
      <c r="C149" s="247"/>
      <c r="D149" s="236" t="s">
        <v>191</v>
      </c>
      <c r="E149" s="248" t="s">
        <v>1</v>
      </c>
      <c r="F149" s="249" t="s">
        <v>195</v>
      </c>
      <c r="G149" s="247"/>
      <c r="H149" s="250">
        <v>88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191</v>
      </c>
      <c r="AU149" s="256" t="s">
        <v>88</v>
      </c>
      <c r="AV149" s="14" t="s">
        <v>189</v>
      </c>
      <c r="AW149" s="14" t="s">
        <v>34</v>
      </c>
      <c r="AX149" s="14" t="s">
        <v>86</v>
      </c>
      <c r="AY149" s="256" t="s">
        <v>182</v>
      </c>
    </row>
    <row r="150" spans="1:65" s="2" customFormat="1" ht="16.5" customHeight="1">
      <c r="A150" s="39"/>
      <c r="B150" s="40"/>
      <c r="C150" s="220" t="s">
        <v>346</v>
      </c>
      <c r="D150" s="220" t="s">
        <v>185</v>
      </c>
      <c r="E150" s="221" t="s">
        <v>3013</v>
      </c>
      <c r="F150" s="222" t="s">
        <v>3014</v>
      </c>
      <c r="G150" s="223" t="s">
        <v>2382</v>
      </c>
      <c r="H150" s="224">
        <v>600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43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778</v>
      </c>
      <c r="AT150" s="232" t="s">
        <v>185</v>
      </c>
      <c r="AU150" s="232" t="s">
        <v>88</v>
      </c>
      <c r="AY150" s="18" t="s">
        <v>182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86</v>
      </c>
      <c r="BK150" s="233">
        <f>ROUND(I150*H150,2)</f>
        <v>0</v>
      </c>
      <c r="BL150" s="18" t="s">
        <v>778</v>
      </c>
      <c r="BM150" s="232" t="s">
        <v>3129</v>
      </c>
    </row>
    <row r="151" spans="1:51" s="13" customFormat="1" ht="12">
      <c r="A151" s="13"/>
      <c r="B151" s="234"/>
      <c r="C151" s="235"/>
      <c r="D151" s="236" t="s">
        <v>191</v>
      </c>
      <c r="E151" s="237" t="s">
        <v>1</v>
      </c>
      <c r="F151" s="238" t="s">
        <v>3130</v>
      </c>
      <c r="G151" s="235"/>
      <c r="H151" s="239">
        <v>600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191</v>
      </c>
      <c r="AU151" s="245" t="s">
        <v>88</v>
      </c>
      <c r="AV151" s="13" t="s">
        <v>88</v>
      </c>
      <c r="AW151" s="13" t="s">
        <v>34</v>
      </c>
      <c r="AX151" s="13" t="s">
        <v>86</v>
      </c>
      <c r="AY151" s="245" t="s">
        <v>182</v>
      </c>
    </row>
    <row r="152" spans="1:65" s="2" customFormat="1" ht="16.5" customHeight="1">
      <c r="A152" s="39"/>
      <c r="B152" s="40"/>
      <c r="C152" s="220" t="s">
        <v>351</v>
      </c>
      <c r="D152" s="220" t="s">
        <v>185</v>
      </c>
      <c r="E152" s="221" t="s">
        <v>3016</v>
      </c>
      <c r="F152" s="222" t="s">
        <v>3017</v>
      </c>
      <c r="G152" s="223" t="s">
        <v>2382</v>
      </c>
      <c r="H152" s="224">
        <v>10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43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778</v>
      </c>
      <c r="AT152" s="232" t="s">
        <v>185</v>
      </c>
      <c r="AU152" s="232" t="s">
        <v>88</v>
      </c>
      <c r="AY152" s="18" t="s">
        <v>182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86</v>
      </c>
      <c r="BK152" s="233">
        <f>ROUND(I152*H152,2)</f>
        <v>0</v>
      </c>
      <c r="BL152" s="18" t="s">
        <v>778</v>
      </c>
      <c r="BM152" s="232" t="s">
        <v>3131</v>
      </c>
    </row>
    <row r="153" spans="1:51" s="13" customFormat="1" ht="12">
      <c r="A153" s="13"/>
      <c r="B153" s="234"/>
      <c r="C153" s="235"/>
      <c r="D153" s="236" t="s">
        <v>191</v>
      </c>
      <c r="E153" s="237" t="s">
        <v>1</v>
      </c>
      <c r="F153" s="238" t="s">
        <v>275</v>
      </c>
      <c r="G153" s="235"/>
      <c r="H153" s="239">
        <v>10</v>
      </c>
      <c r="I153" s="240"/>
      <c r="J153" s="235"/>
      <c r="K153" s="235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191</v>
      </c>
      <c r="AU153" s="245" t="s">
        <v>88</v>
      </c>
      <c r="AV153" s="13" t="s">
        <v>88</v>
      </c>
      <c r="AW153" s="13" t="s">
        <v>34</v>
      </c>
      <c r="AX153" s="13" t="s">
        <v>86</v>
      </c>
      <c r="AY153" s="245" t="s">
        <v>182</v>
      </c>
    </row>
    <row r="154" spans="1:65" s="2" customFormat="1" ht="24.15" customHeight="1">
      <c r="A154" s="39"/>
      <c r="B154" s="40"/>
      <c r="C154" s="220" t="s">
        <v>358</v>
      </c>
      <c r="D154" s="220" t="s">
        <v>185</v>
      </c>
      <c r="E154" s="221" t="s">
        <v>3078</v>
      </c>
      <c r="F154" s="222" t="s">
        <v>3079</v>
      </c>
      <c r="G154" s="223" t="s">
        <v>2382</v>
      </c>
      <c r="H154" s="224">
        <v>160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43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778</v>
      </c>
      <c r="AT154" s="232" t="s">
        <v>185</v>
      </c>
      <c r="AU154" s="232" t="s">
        <v>88</v>
      </c>
      <c r="AY154" s="18" t="s">
        <v>182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86</v>
      </c>
      <c r="BK154" s="233">
        <f>ROUND(I154*H154,2)</f>
        <v>0</v>
      </c>
      <c r="BL154" s="18" t="s">
        <v>778</v>
      </c>
      <c r="BM154" s="232" t="s">
        <v>3132</v>
      </c>
    </row>
    <row r="155" spans="1:51" s="13" customFormat="1" ht="12">
      <c r="A155" s="13"/>
      <c r="B155" s="234"/>
      <c r="C155" s="235"/>
      <c r="D155" s="236" t="s">
        <v>191</v>
      </c>
      <c r="E155" s="237" t="s">
        <v>1</v>
      </c>
      <c r="F155" s="238" t="s">
        <v>2198</v>
      </c>
      <c r="G155" s="235"/>
      <c r="H155" s="239">
        <v>160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191</v>
      </c>
      <c r="AU155" s="245" t="s">
        <v>88</v>
      </c>
      <c r="AV155" s="13" t="s">
        <v>88</v>
      </c>
      <c r="AW155" s="13" t="s">
        <v>34</v>
      </c>
      <c r="AX155" s="13" t="s">
        <v>86</v>
      </c>
      <c r="AY155" s="245" t="s">
        <v>182</v>
      </c>
    </row>
    <row r="156" spans="1:65" s="2" customFormat="1" ht="37.8" customHeight="1">
      <c r="A156" s="39"/>
      <c r="B156" s="40"/>
      <c r="C156" s="220" t="s">
        <v>362</v>
      </c>
      <c r="D156" s="220" t="s">
        <v>185</v>
      </c>
      <c r="E156" s="221" t="s">
        <v>3019</v>
      </c>
      <c r="F156" s="222" t="s">
        <v>3020</v>
      </c>
      <c r="G156" s="223" t="s">
        <v>2382</v>
      </c>
      <c r="H156" s="224">
        <v>20</v>
      </c>
      <c r="I156" s="225"/>
      <c r="J156" s="226">
        <f>ROUND(I156*H156,2)</f>
        <v>0</v>
      </c>
      <c r="K156" s="227"/>
      <c r="L156" s="45"/>
      <c r="M156" s="289" t="s">
        <v>1</v>
      </c>
      <c r="N156" s="290" t="s">
        <v>43</v>
      </c>
      <c r="O156" s="291"/>
      <c r="P156" s="292">
        <f>O156*H156</f>
        <v>0</v>
      </c>
      <c r="Q156" s="292">
        <v>0</v>
      </c>
      <c r="R156" s="292">
        <f>Q156*H156</f>
        <v>0</v>
      </c>
      <c r="S156" s="292">
        <v>0</v>
      </c>
      <c r="T156" s="29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778</v>
      </c>
      <c r="AT156" s="232" t="s">
        <v>185</v>
      </c>
      <c r="AU156" s="232" t="s">
        <v>88</v>
      </c>
      <c r="AY156" s="18" t="s">
        <v>182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86</v>
      </c>
      <c r="BK156" s="233">
        <f>ROUND(I156*H156,2)</f>
        <v>0</v>
      </c>
      <c r="BL156" s="18" t="s">
        <v>778</v>
      </c>
      <c r="BM156" s="232" t="s">
        <v>3133</v>
      </c>
    </row>
    <row r="157" spans="1:31" s="2" customFormat="1" ht="6.95" customHeight="1">
      <c r="A157" s="39"/>
      <c r="B157" s="67"/>
      <c r="C157" s="68"/>
      <c r="D157" s="68"/>
      <c r="E157" s="68"/>
      <c r="F157" s="68"/>
      <c r="G157" s="68"/>
      <c r="H157" s="68"/>
      <c r="I157" s="68"/>
      <c r="J157" s="68"/>
      <c r="K157" s="68"/>
      <c r="L157" s="45"/>
      <c r="M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</sheetData>
  <sheetProtection password="CC35" sheet="1" objects="1" scenarios="1" formatColumns="0" formatRows="0" autoFilter="0"/>
  <autoFilter ref="C117:K15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3134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ROUND((SUM(BE118:BE221)),2)</f>
        <v>0</v>
      </c>
      <c r="G33" s="39"/>
      <c r="H33" s="39"/>
      <c r="I33" s="156">
        <v>0.21</v>
      </c>
      <c r="J33" s="155">
        <f>ROUND(((SUM(BE118:BE221))*I33),2)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ROUND((SUM(BF118:BF221)),2)</f>
        <v>0</v>
      </c>
      <c r="G34" s="39"/>
      <c r="H34" s="39"/>
      <c r="I34" s="156">
        <v>0.12</v>
      </c>
      <c r="J34" s="155">
        <f>ROUND(((SUM(BF118:BF221))*I34),2)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ROUND((SUM(BG118:BG221)),2)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ROUND((SUM(BH118:BH221)),2)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ROUND((SUM(BI118:BI221)),2)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04770006.1 - Hromosvod - položky mimo soustavu URS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157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3135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167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75" t="str">
        <f>E7</f>
        <v>Střešní dostavba a stavební úpravy objektu denního stacionáře Jasněnka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144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04770006.1 - Hromosvod - položky mimo soustavu URS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Uničov</v>
      </c>
      <c r="G112" s="41"/>
      <c r="H112" s="41"/>
      <c r="I112" s="33" t="s">
        <v>22</v>
      </c>
      <c r="J112" s="80" t="str">
        <f>IF(J12="","",J12)</f>
        <v>6. 2. 2024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spolek Jasněnka, o.z.</v>
      </c>
      <c r="G114" s="41"/>
      <c r="H114" s="41"/>
      <c r="I114" s="33" t="s">
        <v>31</v>
      </c>
      <c r="J114" s="37" t="str">
        <f>E21</f>
        <v xml:space="preserve"> SPZ DESIGN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29</v>
      </c>
      <c r="D115" s="41"/>
      <c r="E115" s="41"/>
      <c r="F115" s="28" t="str">
        <f>IF(E18="","",E18)</f>
        <v>Vyplň údaj</v>
      </c>
      <c r="G115" s="41"/>
      <c r="H115" s="41"/>
      <c r="I115" s="33" t="s">
        <v>35</v>
      </c>
      <c r="J115" s="37" t="str">
        <f>E24</f>
        <v xml:space="preserve"> Ing. Petr Zavadil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168</v>
      </c>
      <c r="D117" s="195" t="s">
        <v>63</v>
      </c>
      <c r="E117" s="195" t="s">
        <v>59</v>
      </c>
      <c r="F117" s="195" t="s">
        <v>60</v>
      </c>
      <c r="G117" s="195" t="s">
        <v>169</v>
      </c>
      <c r="H117" s="195" t="s">
        <v>170</v>
      </c>
      <c r="I117" s="195" t="s">
        <v>171</v>
      </c>
      <c r="J117" s="196" t="s">
        <v>148</v>
      </c>
      <c r="K117" s="197" t="s">
        <v>172</v>
      </c>
      <c r="L117" s="198"/>
      <c r="M117" s="101" t="s">
        <v>1</v>
      </c>
      <c r="N117" s="102" t="s">
        <v>42</v>
      </c>
      <c r="O117" s="102" t="s">
        <v>173</v>
      </c>
      <c r="P117" s="102" t="s">
        <v>174</v>
      </c>
      <c r="Q117" s="102" t="s">
        <v>175</v>
      </c>
      <c r="R117" s="102" t="s">
        <v>176</v>
      </c>
      <c r="S117" s="102" t="s">
        <v>177</v>
      </c>
      <c r="T117" s="103" t="s">
        <v>178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179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0.8351299999999998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77</v>
      </c>
      <c r="AU118" s="18" t="s">
        <v>150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77</v>
      </c>
      <c r="E119" s="207" t="s">
        <v>757</v>
      </c>
      <c r="F119" s="207" t="s">
        <v>758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0.8351299999999998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88</v>
      </c>
      <c r="AT119" s="216" t="s">
        <v>77</v>
      </c>
      <c r="AU119" s="216" t="s">
        <v>78</v>
      </c>
      <c r="AY119" s="215" t="s">
        <v>182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77</v>
      </c>
      <c r="E120" s="218" t="s">
        <v>3136</v>
      </c>
      <c r="F120" s="218" t="s">
        <v>3137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SUM(P121:P221)</f>
        <v>0</v>
      </c>
      <c r="Q120" s="212"/>
      <c r="R120" s="213">
        <f>SUM(R121:R221)</f>
        <v>0.8351299999999998</v>
      </c>
      <c r="S120" s="212"/>
      <c r="T120" s="214">
        <f>SUM(T121:T221)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88</v>
      </c>
      <c r="AT120" s="216" t="s">
        <v>77</v>
      </c>
      <c r="AU120" s="216" t="s">
        <v>86</v>
      </c>
      <c r="AY120" s="215" t="s">
        <v>182</v>
      </c>
      <c r="BK120" s="217">
        <f>SUM(BK121:BK221)</f>
        <v>0</v>
      </c>
    </row>
    <row r="121" spans="1:65" s="2" customFormat="1" ht="16.5" customHeight="1">
      <c r="A121" s="39"/>
      <c r="B121" s="40"/>
      <c r="C121" s="220" t="s">
        <v>86</v>
      </c>
      <c r="D121" s="220" t="s">
        <v>185</v>
      </c>
      <c r="E121" s="221" t="s">
        <v>3138</v>
      </c>
      <c r="F121" s="222" t="s">
        <v>3139</v>
      </c>
      <c r="G121" s="223" t="s">
        <v>2382</v>
      </c>
      <c r="H121" s="224">
        <v>4</v>
      </c>
      <c r="I121" s="225"/>
      <c r="J121" s="226">
        <f>ROUND(I121*H121,2)</f>
        <v>0</v>
      </c>
      <c r="K121" s="227"/>
      <c r="L121" s="45"/>
      <c r="M121" s="228" t="s">
        <v>1</v>
      </c>
      <c r="N121" s="229" t="s">
        <v>43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778</v>
      </c>
      <c r="AT121" s="232" t="s">
        <v>185</v>
      </c>
      <c r="AU121" s="232" t="s">
        <v>88</v>
      </c>
      <c r="AY121" s="18" t="s">
        <v>182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86</v>
      </c>
      <c r="BK121" s="233">
        <f>ROUND(I121*H121,2)</f>
        <v>0</v>
      </c>
      <c r="BL121" s="18" t="s">
        <v>778</v>
      </c>
      <c r="BM121" s="232" t="s">
        <v>3140</v>
      </c>
    </row>
    <row r="122" spans="1:51" s="13" customFormat="1" ht="12">
      <c r="A122" s="13"/>
      <c r="B122" s="234"/>
      <c r="C122" s="235"/>
      <c r="D122" s="236" t="s">
        <v>191</v>
      </c>
      <c r="E122" s="237" t="s">
        <v>1</v>
      </c>
      <c r="F122" s="238" t="s">
        <v>189</v>
      </c>
      <c r="G122" s="235"/>
      <c r="H122" s="239">
        <v>4</v>
      </c>
      <c r="I122" s="240"/>
      <c r="J122" s="235"/>
      <c r="K122" s="235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191</v>
      </c>
      <c r="AU122" s="245" t="s">
        <v>88</v>
      </c>
      <c r="AV122" s="13" t="s">
        <v>88</v>
      </c>
      <c r="AW122" s="13" t="s">
        <v>34</v>
      </c>
      <c r="AX122" s="13" t="s">
        <v>78</v>
      </c>
      <c r="AY122" s="245" t="s">
        <v>182</v>
      </c>
    </row>
    <row r="123" spans="1:51" s="14" customFormat="1" ht="12">
      <c r="A123" s="14"/>
      <c r="B123" s="246"/>
      <c r="C123" s="247"/>
      <c r="D123" s="236" t="s">
        <v>191</v>
      </c>
      <c r="E123" s="248" t="s">
        <v>1</v>
      </c>
      <c r="F123" s="249" t="s">
        <v>195</v>
      </c>
      <c r="G123" s="247"/>
      <c r="H123" s="250">
        <v>4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191</v>
      </c>
      <c r="AU123" s="256" t="s">
        <v>88</v>
      </c>
      <c r="AV123" s="14" t="s">
        <v>189</v>
      </c>
      <c r="AW123" s="14" t="s">
        <v>34</v>
      </c>
      <c r="AX123" s="14" t="s">
        <v>86</v>
      </c>
      <c r="AY123" s="256" t="s">
        <v>182</v>
      </c>
    </row>
    <row r="124" spans="1:65" s="2" customFormat="1" ht="24.15" customHeight="1">
      <c r="A124" s="39"/>
      <c r="B124" s="40"/>
      <c r="C124" s="220" t="s">
        <v>88</v>
      </c>
      <c r="D124" s="220" t="s">
        <v>185</v>
      </c>
      <c r="E124" s="221" t="s">
        <v>3141</v>
      </c>
      <c r="F124" s="222" t="s">
        <v>3142</v>
      </c>
      <c r="G124" s="223" t="s">
        <v>2382</v>
      </c>
      <c r="H124" s="224">
        <v>4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43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778</v>
      </c>
      <c r="AT124" s="232" t="s">
        <v>185</v>
      </c>
      <c r="AU124" s="232" t="s">
        <v>88</v>
      </c>
      <c r="AY124" s="18" t="s">
        <v>182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86</v>
      </c>
      <c r="BK124" s="233">
        <f>ROUND(I124*H124,2)</f>
        <v>0</v>
      </c>
      <c r="BL124" s="18" t="s">
        <v>778</v>
      </c>
      <c r="BM124" s="232" t="s">
        <v>3143</v>
      </c>
    </row>
    <row r="125" spans="1:51" s="13" customFormat="1" ht="12">
      <c r="A125" s="13"/>
      <c r="B125" s="234"/>
      <c r="C125" s="235"/>
      <c r="D125" s="236" t="s">
        <v>191</v>
      </c>
      <c r="E125" s="237" t="s">
        <v>1</v>
      </c>
      <c r="F125" s="238" t="s">
        <v>189</v>
      </c>
      <c r="G125" s="235"/>
      <c r="H125" s="239">
        <v>4</v>
      </c>
      <c r="I125" s="240"/>
      <c r="J125" s="235"/>
      <c r="K125" s="235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191</v>
      </c>
      <c r="AU125" s="245" t="s">
        <v>88</v>
      </c>
      <c r="AV125" s="13" t="s">
        <v>88</v>
      </c>
      <c r="AW125" s="13" t="s">
        <v>34</v>
      </c>
      <c r="AX125" s="13" t="s">
        <v>78</v>
      </c>
      <c r="AY125" s="245" t="s">
        <v>182</v>
      </c>
    </row>
    <row r="126" spans="1:51" s="14" customFormat="1" ht="12">
      <c r="A126" s="14"/>
      <c r="B126" s="246"/>
      <c r="C126" s="247"/>
      <c r="D126" s="236" t="s">
        <v>191</v>
      </c>
      <c r="E126" s="248" t="s">
        <v>1</v>
      </c>
      <c r="F126" s="249" t="s">
        <v>195</v>
      </c>
      <c r="G126" s="247"/>
      <c r="H126" s="250">
        <v>4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191</v>
      </c>
      <c r="AU126" s="256" t="s">
        <v>88</v>
      </c>
      <c r="AV126" s="14" t="s">
        <v>189</v>
      </c>
      <c r="AW126" s="14" t="s">
        <v>34</v>
      </c>
      <c r="AX126" s="14" t="s">
        <v>86</v>
      </c>
      <c r="AY126" s="256" t="s">
        <v>182</v>
      </c>
    </row>
    <row r="127" spans="1:65" s="2" customFormat="1" ht="16.5" customHeight="1">
      <c r="A127" s="39"/>
      <c r="B127" s="40"/>
      <c r="C127" s="220" t="s">
        <v>200</v>
      </c>
      <c r="D127" s="220" t="s">
        <v>185</v>
      </c>
      <c r="E127" s="221" t="s">
        <v>3144</v>
      </c>
      <c r="F127" s="222" t="s">
        <v>3145</v>
      </c>
      <c r="G127" s="223" t="s">
        <v>2382</v>
      </c>
      <c r="H127" s="224">
        <v>12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43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778</v>
      </c>
      <c r="AT127" s="232" t="s">
        <v>185</v>
      </c>
      <c r="AU127" s="232" t="s">
        <v>88</v>
      </c>
      <c r="AY127" s="18" t="s">
        <v>182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86</v>
      </c>
      <c r="BK127" s="233">
        <f>ROUND(I127*H127,2)</f>
        <v>0</v>
      </c>
      <c r="BL127" s="18" t="s">
        <v>778</v>
      </c>
      <c r="BM127" s="232" t="s">
        <v>3146</v>
      </c>
    </row>
    <row r="128" spans="1:51" s="13" customFormat="1" ht="12">
      <c r="A128" s="13"/>
      <c r="B128" s="234"/>
      <c r="C128" s="235"/>
      <c r="D128" s="236" t="s">
        <v>191</v>
      </c>
      <c r="E128" s="237" t="s">
        <v>1</v>
      </c>
      <c r="F128" s="238" t="s">
        <v>8</v>
      </c>
      <c r="G128" s="235"/>
      <c r="H128" s="239">
        <v>12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191</v>
      </c>
      <c r="AU128" s="245" t="s">
        <v>88</v>
      </c>
      <c r="AV128" s="13" t="s">
        <v>88</v>
      </c>
      <c r="AW128" s="13" t="s">
        <v>34</v>
      </c>
      <c r="AX128" s="13" t="s">
        <v>78</v>
      </c>
      <c r="AY128" s="245" t="s">
        <v>182</v>
      </c>
    </row>
    <row r="129" spans="1:51" s="14" customFormat="1" ht="12">
      <c r="A129" s="14"/>
      <c r="B129" s="246"/>
      <c r="C129" s="247"/>
      <c r="D129" s="236" t="s">
        <v>191</v>
      </c>
      <c r="E129" s="248" t="s">
        <v>1</v>
      </c>
      <c r="F129" s="249" t="s">
        <v>195</v>
      </c>
      <c r="G129" s="247"/>
      <c r="H129" s="250">
        <v>12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191</v>
      </c>
      <c r="AU129" s="256" t="s">
        <v>88</v>
      </c>
      <c r="AV129" s="14" t="s">
        <v>189</v>
      </c>
      <c r="AW129" s="14" t="s">
        <v>34</v>
      </c>
      <c r="AX129" s="14" t="s">
        <v>86</v>
      </c>
      <c r="AY129" s="256" t="s">
        <v>182</v>
      </c>
    </row>
    <row r="130" spans="1:65" s="2" customFormat="1" ht="24.9" customHeight="1">
      <c r="A130" s="39"/>
      <c r="B130" s="40"/>
      <c r="C130" s="220" t="s">
        <v>189</v>
      </c>
      <c r="D130" s="220" t="s">
        <v>185</v>
      </c>
      <c r="E130" s="221" t="s">
        <v>3147</v>
      </c>
      <c r="F130" s="222" t="s">
        <v>3148</v>
      </c>
      <c r="G130" s="223" t="s">
        <v>2382</v>
      </c>
      <c r="H130" s="224">
        <v>3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43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778</v>
      </c>
      <c r="AT130" s="232" t="s">
        <v>185</v>
      </c>
      <c r="AU130" s="232" t="s">
        <v>88</v>
      </c>
      <c r="AY130" s="18" t="s">
        <v>182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86</v>
      </c>
      <c r="BK130" s="233">
        <f>ROUND(I130*H130,2)</f>
        <v>0</v>
      </c>
      <c r="BL130" s="18" t="s">
        <v>778</v>
      </c>
      <c r="BM130" s="232" t="s">
        <v>3149</v>
      </c>
    </row>
    <row r="131" spans="1:51" s="13" customFormat="1" ht="12">
      <c r="A131" s="13"/>
      <c r="B131" s="234"/>
      <c r="C131" s="235"/>
      <c r="D131" s="236" t="s">
        <v>191</v>
      </c>
      <c r="E131" s="237" t="s">
        <v>1</v>
      </c>
      <c r="F131" s="238" t="s">
        <v>200</v>
      </c>
      <c r="G131" s="235"/>
      <c r="H131" s="239">
        <v>3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191</v>
      </c>
      <c r="AU131" s="245" t="s">
        <v>88</v>
      </c>
      <c r="AV131" s="13" t="s">
        <v>88</v>
      </c>
      <c r="AW131" s="13" t="s">
        <v>34</v>
      </c>
      <c r="AX131" s="13" t="s">
        <v>78</v>
      </c>
      <c r="AY131" s="245" t="s">
        <v>182</v>
      </c>
    </row>
    <row r="132" spans="1:51" s="14" customFormat="1" ht="12">
      <c r="A132" s="14"/>
      <c r="B132" s="246"/>
      <c r="C132" s="247"/>
      <c r="D132" s="236" t="s">
        <v>191</v>
      </c>
      <c r="E132" s="248" t="s">
        <v>1</v>
      </c>
      <c r="F132" s="249" t="s">
        <v>195</v>
      </c>
      <c r="G132" s="247"/>
      <c r="H132" s="250">
        <v>3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191</v>
      </c>
      <c r="AU132" s="256" t="s">
        <v>88</v>
      </c>
      <c r="AV132" s="14" t="s">
        <v>189</v>
      </c>
      <c r="AW132" s="14" t="s">
        <v>34</v>
      </c>
      <c r="AX132" s="14" t="s">
        <v>86</v>
      </c>
      <c r="AY132" s="256" t="s">
        <v>182</v>
      </c>
    </row>
    <row r="133" spans="1:65" s="2" customFormat="1" ht="24.9" customHeight="1">
      <c r="A133" s="39"/>
      <c r="B133" s="40"/>
      <c r="C133" s="220" t="s">
        <v>211</v>
      </c>
      <c r="D133" s="220" t="s">
        <v>185</v>
      </c>
      <c r="E133" s="221" t="s">
        <v>3150</v>
      </c>
      <c r="F133" s="222" t="s">
        <v>3151</v>
      </c>
      <c r="G133" s="223" t="s">
        <v>2382</v>
      </c>
      <c r="H133" s="224">
        <v>16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43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778</v>
      </c>
      <c r="AT133" s="232" t="s">
        <v>185</v>
      </c>
      <c r="AU133" s="232" t="s">
        <v>88</v>
      </c>
      <c r="AY133" s="18" t="s">
        <v>182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86</v>
      </c>
      <c r="BK133" s="233">
        <f>ROUND(I133*H133,2)</f>
        <v>0</v>
      </c>
      <c r="BL133" s="18" t="s">
        <v>778</v>
      </c>
      <c r="BM133" s="232" t="s">
        <v>3152</v>
      </c>
    </row>
    <row r="134" spans="1:51" s="13" customFormat="1" ht="12">
      <c r="A134" s="13"/>
      <c r="B134" s="234"/>
      <c r="C134" s="235"/>
      <c r="D134" s="236" t="s">
        <v>191</v>
      </c>
      <c r="E134" s="237" t="s">
        <v>1</v>
      </c>
      <c r="F134" s="238" t="s">
        <v>351</v>
      </c>
      <c r="G134" s="235"/>
      <c r="H134" s="239">
        <v>16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191</v>
      </c>
      <c r="AU134" s="245" t="s">
        <v>88</v>
      </c>
      <c r="AV134" s="13" t="s">
        <v>88</v>
      </c>
      <c r="AW134" s="13" t="s">
        <v>34</v>
      </c>
      <c r="AX134" s="13" t="s">
        <v>78</v>
      </c>
      <c r="AY134" s="245" t="s">
        <v>182</v>
      </c>
    </row>
    <row r="135" spans="1:51" s="14" customFormat="1" ht="12">
      <c r="A135" s="14"/>
      <c r="B135" s="246"/>
      <c r="C135" s="247"/>
      <c r="D135" s="236" t="s">
        <v>191</v>
      </c>
      <c r="E135" s="248" t="s">
        <v>1</v>
      </c>
      <c r="F135" s="249" t="s">
        <v>195</v>
      </c>
      <c r="G135" s="247"/>
      <c r="H135" s="250">
        <v>16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191</v>
      </c>
      <c r="AU135" s="256" t="s">
        <v>88</v>
      </c>
      <c r="AV135" s="14" t="s">
        <v>189</v>
      </c>
      <c r="AW135" s="14" t="s">
        <v>34</v>
      </c>
      <c r="AX135" s="14" t="s">
        <v>86</v>
      </c>
      <c r="AY135" s="256" t="s">
        <v>182</v>
      </c>
    </row>
    <row r="136" spans="1:65" s="2" customFormat="1" ht="24.15" customHeight="1">
      <c r="A136" s="39"/>
      <c r="B136" s="40"/>
      <c r="C136" s="220" t="s">
        <v>183</v>
      </c>
      <c r="D136" s="220" t="s">
        <v>185</v>
      </c>
      <c r="E136" s="221" t="s">
        <v>3153</v>
      </c>
      <c r="F136" s="222" t="s">
        <v>3154</v>
      </c>
      <c r="G136" s="223" t="s">
        <v>3155</v>
      </c>
      <c r="H136" s="224">
        <v>10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43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778</v>
      </c>
      <c r="AT136" s="232" t="s">
        <v>185</v>
      </c>
      <c r="AU136" s="232" t="s">
        <v>88</v>
      </c>
      <c r="AY136" s="18" t="s">
        <v>182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86</v>
      </c>
      <c r="BK136" s="233">
        <f>ROUND(I136*H136,2)</f>
        <v>0</v>
      </c>
      <c r="BL136" s="18" t="s">
        <v>778</v>
      </c>
      <c r="BM136" s="232" t="s">
        <v>3156</v>
      </c>
    </row>
    <row r="137" spans="1:51" s="13" customFormat="1" ht="12">
      <c r="A137" s="13"/>
      <c r="B137" s="234"/>
      <c r="C137" s="235"/>
      <c r="D137" s="236" t="s">
        <v>191</v>
      </c>
      <c r="E137" s="237" t="s">
        <v>1</v>
      </c>
      <c r="F137" s="238" t="s">
        <v>275</v>
      </c>
      <c r="G137" s="235"/>
      <c r="H137" s="239">
        <v>10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191</v>
      </c>
      <c r="AU137" s="245" t="s">
        <v>88</v>
      </c>
      <c r="AV137" s="13" t="s">
        <v>88</v>
      </c>
      <c r="AW137" s="13" t="s">
        <v>34</v>
      </c>
      <c r="AX137" s="13" t="s">
        <v>78</v>
      </c>
      <c r="AY137" s="245" t="s">
        <v>182</v>
      </c>
    </row>
    <row r="138" spans="1:51" s="14" customFormat="1" ht="12">
      <c r="A138" s="14"/>
      <c r="B138" s="246"/>
      <c r="C138" s="247"/>
      <c r="D138" s="236" t="s">
        <v>191</v>
      </c>
      <c r="E138" s="248" t="s">
        <v>1</v>
      </c>
      <c r="F138" s="249" t="s">
        <v>195</v>
      </c>
      <c r="G138" s="247"/>
      <c r="H138" s="250">
        <v>10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191</v>
      </c>
      <c r="AU138" s="256" t="s">
        <v>88</v>
      </c>
      <c r="AV138" s="14" t="s">
        <v>189</v>
      </c>
      <c r="AW138" s="14" t="s">
        <v>34</v>
      </c>
      <c r="AX138" s="14" t="s">
        <v>86</v>
      </c>
      <c r="AY138" s="256" t="s">
        <v>182</v>
      </c>
    </row>
    <row r="139" spans="1:65" s="2" customFormat="1" ht="24.15" customHeight="1">
      <c r="A139" s="39"/>
      <c r="B139" s="40"/>
      <c r="C139" s="220" t="s">
        <v>237</v>
      </c>
      <c r="D139" s="220" t="s">
        <v>185</v>
      </c>
      <c r="E139" s="221" t="s">
        <v>3157</v>
      </c>
      <c r="F139" s="222" t="s">
        <v>3158</v>
      </c>
      <c r="G139" s="223" t="s">
        <v>320</v>
      </c>
      <c r="H139" s="224">
        <v>100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43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351</v>
      </c>
      <c r="AT139" s="232" t="s">
        <v>185</v>
      </c>
      <c r="AU139" s="232" t="s">
        <v>88</v>
      </c>
      <c r="AY139" s="18" t="s">
        <v>182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86</v>
      </c>
      <c r="BK139" s="233">
        <f>ROUND(I139*H139,2)</f>
        <v>0</v>
      </c>
      <c r="BL139" s="18" t="s">
        <v>351</v>
      </c>
      <c r="BM139" s="232" t="s">
        <v>3159</v>
      </c>
    </row>
    <row r="140" spans="1:51" s="13" customFormat="1" ht="12">
      <c r="A140" s="13"/>
      <c r="B140" s="234"/>
      <c r="C140" s="235"/>
      <c r="D140" s="236" t="s">
        <v>191</v>
      </c>
      <c r="E140" s="237" t="s">
        <v>1</v>
      </c>
      <c r="F140" s="238" t="s">
        <v>3160</v>
      </c>
      <c r="G140" s="235"/>
      <c r="H140" s="239">
        <v>100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191</v>
      </c>
      <c r="AU140" s="245" t="s">
        <v>88</v>
      </c>
      <c r="AV140" s="13" t="s">
        <v>88</v>
      </c>
      <c r="AW140" s="13" t="s">
        <v>34</v>
      </c>
      <c r="AX140" s="13" t="s">
        <v>78</v>
      </c>
      <c r="AY140" s="245" t="s">
        <v>182</v>
      </c>
    </row>
    <row r="141" spans="1:51" s="14" customFormat="1" ht="12">
      <c r="A141" s="14"/>
      <c r="B141" s="246"/>
      <c r="C141" s="247"/>
      <c r="D141" s="236" t="s">
        <v>191</v>
      </c>
      <c r="E141" s="248" t="s">
        <v>1</v>
      </c>
      <c r="F141" s="249" t="s">
        <v>195</v>
      </c>
      <c r="G141" s="247"/>
      <c r="H141" s="250">
        <v>100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191</v>
      </c>
      <c r="AU141" s="256" t="s">
        <v>88</v>
      </c>
      <c r="AV141" s="14" t="s">
        <v>189</v>
      </c>
      <c r="AW141" s="14" t="s">
        <v>34</v>
      </c>
      <c r="AX141" s="14" t="s">
        <v>86</v>
      </c>
      <c r="AY141" s="256" t="s">
        <v>182</v>
      </c>
    </row>
    <row r="142" spans="1:65" s="2" customFormat="1" ht="16.5" customHeight="1">
      <c r="A142" s="39"/>
      <c r="B142" s="40"/>
      <c r="C142" s="257" t="s">
        <v>207</v>
      </c>
      <c r="D142" s="257" t="s">
        <v>204</v>
      </c>
      <c r="E142" s="258" t="s">
        <v>3161</v>
      </c>
      <c r="F142" s="259" t="s">
        <v>3162</v>
      </c>
      <c r="G142" s="260" t="s">
        <v>2137</v>
      </c>
      <c r="H142" s="261">
        <v>100</v>
      </c>
      <c r="I142" s="262"/>
      <c r="J142" s="263">
        <f>ROUND(I142*H142,2)</f>
        <v>0</v>
      </c>
      <c r="K142" s="264"/>
      <c r="L142" s="265"/>
      <c r="M142" s="266" t="s">
        <v>1</v>
      </c>
      <c r="N142" s="267" t="s">
        <v>43</v>
      </c>
      <c r="O142" s="92"/>
      <c r="P142" s="230">
        <f>O142*H142</f>
        <v>0</v>
      </c>
      <c r="Q142" s="230">
        <v>0.001</v>
      </c>
      <c r="R142" s="230">
        <f>Q142*H142</f>
        <v>0.1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563</v>
      </c>
      <c r="AT142" s="232" t="s">
        <v>204</v>
      </c>
      <c r="AU142" s="232" t="s">
        <v>88</v>
      </c>
      <c r="AY142" s="18" t="s">
        <v>182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86</v>
      </c>
      <c r="BK142" s="233">
        <f>ROUND(I142*H142,2)</f>
        <v>0</v>
      </c>
      <c r="BL142" s="18" t="s">
        <v>351</v>
      </c>
      <c r="BM142" s="232" t="s">
        <v>3163</v>
      </c>
    </row>
    <row r="143" spans="1:65" s="2" customFormat="1" ht="16.5" customHeight="1">
      <c r="A143" s="39"/>
      <c r="B143" s="40"/>
      <c r="C143" s="220" t="s">
        <v>271</v>
      </c>
      <c r="D143" s="220" t="s">
        <v>185</v>
      </c>
      <c r="E143" s="221" t="s">
        <v>3164</v>
      </c>
      <c r="F143" s="222" t="s">
        <v>3165</v>
      </c>
      <c r="G143" s="223" t="s">
        <v>1272</v>
      </c>
      <c r="H143" s="224">
        <v>10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43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351</v>
      </c>
      <c r="AT143" s="232" t="s">
        <v>185</v>
      </c>
      <c r="AU143" s="232" t="s">
        <v>88</v>
      </c>
      <c r="AY143" s="18" t="s">
        <v>182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86</v>
      </c>
      <c r="BK143" s="233">
        <f>ROUND(I143*H143,2)</f>
        <v>0</v>
      </c>
      <c r="BL143" s="18" t="s">
        <v>351</v>
      </c>
      <c r="BM143" s="232" t="s">
        <v>3166</v>
      </c>
    </row>
    <row r="144" spans="1:51" s="13" customFormat="1" ht="12">
      <c r="A144" s="13"/>
      <c r="B144" s="234"/>
      <c r="C144" s="235"/>
      <c r="D144" s="236" t="s">
        <v>191</v>
      </c>
      <c r="E144" s="237" t="s">
        <v>1</v>
      </c>
      <c r="F144" s="238" t="s">
        <v>275</v>
      </c>
      <c r="G144" s="235"/>
      <c r="H144" s="239">
        <v>10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191</v>
      </c>
      <c r="AU144" s="245" t="s">
        <v>88</v>
      </c>
      <c r="AV144" s="13" t="s">
        <v>88</v>
      </c>
      <c r="AW144" s="13" t="s">
        <v>34</v>
      </c>
      <c r="AX144" s="13" t="s">
        <v>78</v>
      </c>
      <c r="AY144" s="245" t="s">
        <v>182</v>
      </c>
    </row>
    <row r="145" spans="1:51" s="14" customFormat="1" ht="12">
      <c r="A145" s="14"/>
      <c r="B145" s="246"/>
      <c r="C145" s="247"/>
      <c r="D145" s="236" t="s">
        <v>191</v>
      </c>
      <c r="E145" s="248" t="s">
        <v>1</v>
      </c>
      <c r="F145" s="249" t="s">
        <v>195</v>
      </c>
      <c r="G145" s="247"/>
      <c r="H145" s="250">
        <v>10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191</v>
      </c>
      <c r="AU145" s="256" t="s">
        <v>88</v>
      </c>
      <c r="AV145" s="14" t="s">
        <v>189</v>
      </c>
      <c r="AW145" s="14" t="s">
        <v>34</v>
      </c>
      <c r="AX145" s="14" t="s">
        <v>86</v>
      </c>
      <c r="AY145" s="256" t="s">
        <v>182</v>
      </c>
    </row>
    <row r="146" spans="1:65" s="2" customFormat="1" ht="24.15" customHeight="1">
      <c r="A146" s="39"/>
      <c r="B146" s="40"/>
      <c r="C146" s="220" t="s">
        <v>275</v>
      </c>
      <c r="D146" s="220" t="s">
        <v>185</v>
      </c>
      <c r="E146" s="221" t="s">
        <v>3167</v>
      </c>
      <c r="F146" s="222" t="s">
        <v>3168</v>
      </c>
      <c r="G146" s="223" t="s">
        <v>320</v>
      </c>
      <c r="H146" s="224">
        <v>100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43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3169</v>
      </c>
      <c r="AT146" s="232" t="s">
        <v>185</v>
      </c>
      <c r="AU146" s="232" t="s">
        <v>88</v>
      </c>
      <c r="AY146" s="18" t="s">
        <v>182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86</v>
      </c>
      <c r="BK146" s="233">
        <f>ROUND(I146*H146,2)</f>
        <v>0</v>
      </c>
      <c r="BL146" s="18" t="s">
        <v>3169</v>
      </c>
      <c r="BM146" s="232" t="s">
        <v>3170</v>
      </c>
    </row>
    <row r="147" spans="1:51" s="13" customFormat="1" ht="12">
      <c r="A147" s="13"/>
      <c r="B147" s="234"/>
      <c r="C147" s="235"/>
      <c r="D147" s="236" t="s">
        <v>191</v>
      </c>
      <c r="E147" s="237" t="s">
        <v>1</v>
      </c>
      <c r="F147" s="238" t="s">
        <v>3160</v>
      </c>
      <c r="G147" s="235"/>
      <c r="H147" s="239">
        <v>100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191</v>
      </c>
      <c r="AU147" s="245" t="s">
        <v>88</v>
      </c>
      <c r="AV147" s="13" t="s">
        <v>88</v>
      </c>
      <c r="AW147" s="13" t="s">
        <v>34</v>
      </c>
      <c r="AX147" s="13" t="s">
        <v>78</v>
      </c>
      <c r="AY147" s="245" t="s">
        <v>182</v>
      </c>
    </row>
    <row r="148" spans="1:51" s="14" customFormat="1" ht="12">
      <c r="A148" s="14"/>
      <c r="B148" s="246"/>
      <c r="C148" s="247"/>
      <c r="D148" s="236" t="s">
        <v>191</v>
      </c>
      <c r="E148" s="248" t="s">
        <v>1</v>
      </c>
      <c r="F148" s="249" t="s">
        <v>195</v>
      </c>
      <c r="G148" s="247"/>
      <c r="H148" s="250">
        <v>100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191</v>
      </c>
      <c r="AU148" s="256" t="s">
        <v>88</v>
      </c>
      <c r="AV148" s="14" t="s">
        <v>189</v>
      </c>
      <c r="AW148" s="14" t="s">
        <v>34</v>
      </c>
      <c r="AX148" s="14" t="s">
        <v>86</v>
      </c>
      <c r="AY148" s="256" t="s">
        <v>182</v>
      </c>
    </row>
    <row r="149" spans="1:65" s="2" customFormat="1" ht="33" customHeight="1">
      <c r="A149" s="39"/>
      <c r="B149" s="40"/>
      <c r="C149" s="220" t="s">
        <v>280</v>
      </c>
      <c r="D149" s="220" t="s">
        <v>185</v>
      </c>
      <c r="E149" s="221" t="s">
        <v>3171</v>
      </c>
      <c r="F149" s="222" t="s">
        <v>3084</v>
      </c>
      <c r="G149" s="223" t="s">
        <v>2382</v>
      </c>
      <c r="H149" s="224">
        <v>30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43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778</v>
      </c>
      <c r="AT149" s="232" t="s">
        <v>185</v>
      </c>
      <c r="AU149" s="232" t="s">
        <v>88</v>
      </c>
      <c r="AY149" s="18" t="s">
        <v>182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86</v>
      </c>
      <c r="BK149" s="233">
        <f>ROUND(I149*H149,2)</f>
        <v>0</v>
      </c>
      <c r="BL149" s="18" t="s">
        <v>778</v>
      </c>
      <c r="BM149" s="232" t="s">
        <v>3172</v>
      </c>
    </row>
    <row r="150" spans="1:65" s="2" customFormat="1" ht="21.75" customHeight="1">
      <c r="A150" s="39"/>
      <c r="B150" s="40"/>
      <c r="C150" s="220" t="s">
        <v>8</v>
      </c>
      <c r="D150" s="220" t="s">
        <v>185</v>
      </c>
      <c r="E150" s="221" t="s">
        <v>3173</v>
      </c>
      <c r="F150" s="222" t="s">
        <v>3174</v>
      </c>
      <c r="G150" s="223" t="s">
        <v>320</v>
      </c>
      <c r="H150" s="224">
        <v>800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43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351</v>
      </c>
      <c r="AT150" s="232" t="s">
        <v>185</v>
      </c>
      <c r="AU150" s="232" t="s">
        <v>88</v>
      </c>
      <c r="AY150" s="18" t="s">
        <v>182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86</v>
      </c>
      <c r="BK150" s="233">
        <f>ROUND(I150*H150,2)</f>
        <v>0</v>
      </c>
      <c r="BL150" s="18" t="s">
        <v>351</v>
      </c>
      <c r="BM150" s="232" t="s">
        <v>3175</v>
      </c>
    </row>
    <row r="151" spans="1:51" s="13" customFormat="1" ht="12">
      <c r="A151" s="13"/>
      <c r="B151" s="234"/>
      <c r="C151" s="235"/>
      <c r="D151" s="236" t="s">
        <v>191</v>
      </c>
      <c r="E151" s="237" t="s">
        <v>1</v>
      </c>
      <c r="F151" s="238" t="s">
        <v>3176</v>
      </c>
      <c r="G151" s="235"/>
      <c r="H151" s="239">
        <v>800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191</v>
      </c>
      <c r="AU151" s="245" t="s">
        <v>88</v>
      </c>
      <c r="AV151" s="13" t="s">
        <v>88</v>
      </c>
      <c r="AW151" s="13" t="s">
        <v>34</v>
      </c>
      <c r="AX151" s="13" t="s">
        <v>78</v>
      </c>
      <c r="AY151" s="245" t="s">
        <v>182</v>
      </c>
    </row>
    <row r="152" spans="1:51" s="14" customFormat="1" ht="12">
      <c r="A152" s="14"/>
      <c r="B152" s="246"/>
      <c r="C152" s="247"/>
      <c r="D152" s="236" t="s">
        <v>191</v>
      </c>
      <c r="E152" s="248" t="s">
        <v>1</v>
      </c>
      <c r="F152" s="249" t="s">
        <v>195</v>
      </c>
      <c r="G152" s="247"/>
      <c r="H152" s="250">
        <v>800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191</v>
      </c>
      <c r="AU152" s="256" t="s">
        <v>88</v>
      </c>
      <c r="AV152" s="14" t="s">
        <v>189</v>
      </c>
      <c r="AW152" s="14" t="s">
        <v>34</v>
      </c>
      <c r="AX152" s="14" t="s">
        <v>86</v>
      </c>
      <c r="AY152" s="256" t="s">
        <v>182</v>
      </c>
    </row>
    <row r="153" spans="1:65" s="2" customFormat="1" ht="16.5" customHeight="1">
      <c r="A153" s="39"/>
      <c r="B153" s="40"/>
      <c r="C153" s="257" t="s">
        <v>288</v>
      </c>
      <c r="D153" s="257" t="s">
        <v>204</v>
      </c>
      <c r="E153" s="258" t="s">
        <v>3177</v>
      </c>
      <c r="F153" s="259" t="s">
        <v>3178</v>
      </c>
      <c r="G153" s="260" t="s">
        <v>2137</v>
      </c>
      <c r="H153" s="261">
        <v>500.96</v>
      </c>
      <c r="I153" s="262"/>
      <c r="J153" s="263">
        <f>ROUND(I153*H153,2)</f>
        <v>0</v>
      </c>
      <c r="K153" s="264"/>
      <c r="L153" s="265"/>
      <c r="M153" s="266" t="s">
        <v>1</v>
      </c>
      <c r="N153" s="267" t="s">
        <v>43</v>
      </c>
      <c r="O153" s="92"/>
      <c r="P153" s="230">
        <f>O153*H153</f>
        <v>0</v>
      </c>
      <c r="Q153" s="230">
        <v>0.001</v>
      </c>
      <c r="R153" s="230">
        <f>Q153*H153</f>
        <v>0.50096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563</v>
      </c>
      <c r="AT153" s="232" t="s">
        <v>204</v>
      </c>
      <c r="AU153" s="232" t="s">
        <v>88</v>
      </c>
      <c r="AY153" s="18" t="s">
        <v>182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86</v>
      </c>
      <c r="BK153" s="233">
        <f>ROUND(I153*H153,2)</f>
        <v>0</v>
      </c>
      <c r="BL153" s="18" t="s">
        <v>351</v>
      </c>
      <c r="BM153" s="232" t="s">
        <v>3179</v>
      </c>
    </row>
    <row r="154" spans="1:51" s="13" customFormat="1" ht="12">
      <c r="A154" s="13"/>
      <c r="B154" s="234"/>
      <c r="C154" s="235"/>
      <c r="D154" s="236" t="s">
        <v>191</v>
      </c>
      <c r="E154" s="237" t="s">
        <v>1</v>
      </c>
      <c r="F154" s="238" t="s">
        <v>3180</v>
      </c>
      <c r="G154" s="235"/>
      <c r="H154" s="239">
        <v>500.96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191</v>
      </c>
      <c r="AU154" s="245" t="s">
        <v>88</v>
      </c>
      <c r="AV154" s="13" t="s">
        <v>88</v>
      </c>
      <c r="AW154" s="13" t="s">
        <v>34</v>
      </c>
      <c r="AX154" s="13" t="s">
        <v>78</v>
      </c>
      <c r="AY154" s="245" t="s">
        <v>182</v>
      </c>
    </row>
    <row r="155" spans="1:51" s="14" customFormat="1" ht="12">
      <c r="A155" s="14"/>
      <c r="B155" s="246"/>
      <c r="C155" s="247"/>
      <c r="D155" s="236" t="s">
        <v>191</v>
      </c>
      <c r="E155" s="248" t="s">
        <v>1</v>
      </c>
      <c r="F155" s="249" t="s">
        <v>195</v>
      </c>
      <c r="G155" s="247"/>
      <c r="H155" s="250">
        <v>500.96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191</v>
      </c>
      <c r="AU155" s="256" t="s">
        <v>88</v>
      </c>
      <c r="AV155" s="14" t="s">
        <v>189</v>
      </c>
      <c r="AW155" s="14" t="s">
        <v>34</v>
      </c>
      <c r="AX155" s="14" t="s">
        <v>86</v>
      </c>
      <c r="AY155" s="256" t="s">
        <v>182</v>
      </c>
    </row>
    <row r="156" spans="1:65" s="2" customFormat="1" ht="21.75" customHeight="1">
      <c r="A156" s="39"/>
      <c r="B156" s="40"/>
      <c r="C156" s="220" t="s">
        <v>317</v>
      </c>
      <c r="D156" s="220" t="s">
        <v>185</v>
      </c>
      <c r="E156" s="221" t="s">
        <v>3181</v>
      </c>
      <c r="F156" s="222" t="s">
        <v>3182</v>
      </c>
      <c r="G156" s="223" t="s">
        <v>1272</v>
      </c>
      <c r="H156" s="224">
        <v>63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43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351</v>
      </c>
      <c r="AT156" s="232" t="s">
        <v>185</v>
      </c>
      <c r="AU156" s="232" t="s">
        <v>88</v>
      </c>
      <c r="AY156" s="18" t="s">
        <v>182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86</v>
      </c>
      <c r="BK156" s="233">
        <f>ROUND(I156*H156,2)</f>
        <v>0</v>
      </c>
      <c r="BL156" s="18" t="s">
        <v>351</v>
      </c>
      <c r="BM156" s="232" t="s">
        <v>3183</v>
      </c>
    </row>
    <row r="157" spans="1:51" s="13" customFormat="1" ht="12">
      <c r="A157" s="13"/>
      <c r="B157" s="234"/>
      <c r="C157" s="235"/>
      <c r="D157" s="236" t="s">
        <v>191</v>
      </c>
      <c r="E157" s="237" t="s">
        <v>1</v>
      </c>
      <c r="F157" s="238" t="s">
        <v>3184</v>
      </c>
      <c r="G157" s="235"/>
      <c r="H157" s="239">
        <v>42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191</v>
      </c>
      <c r="AU157" s="245" t="s">
        <v>88</v>
      </c>
      <c r="AV157" s="13" t="s">
        <v>88</v>
      </c>
      <c r="AW157" s="13" t="s">
        <v>34</v>
      </c>
      <c r="AX157" s="13" t="s">
        <v>78</v>
      </c>
      <c r="AY157" s="245" t="s">
        <v>182</v>
      </c>
    </row>
    <row r="158" spans="1:51" s="13" customFormat="1" ht="12">
      <c r="A158" s="13"/>
      <c r="B158" s="234"/>
      <c r="C158" s="235"/>
      <c r="D158" s="236" t="s">
        <v>191</v>
      </c>
      <c r="E158" s="237" t="s">
        <v>1</v>
      </c>
      <c r="F158" s="238" t="s">
        <v>3185</v>
      </c>
      <c r="G158" s="235"/>
      <c r="H158" s="239">
        <v>21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191</v>
      </c>
      <c r="AU158" s="245" t="s">
        <v>88</v>
      </c>
      <c r="AV158" s="13" t="s">
        <v>88</v>
      </c>
      <c r="AW158" s="13" t="s">
        <v>34</v>
      </c>
      <c r="AX158" s="13" t="s">
        <v>78</v>
      </c>
      <c r="AY158" s="245" t="s">
        <v>182</v>
      </c>
    </row>
    <row r="159" spans="1:51" s="14" customFormat="1" ht="12">
      <c r="A159" s="14"/>
      <c r="B159" s="246"/>
      <c r="C159" s="247"/>
      <c r="D159" s="236" t="s">
        <v>191</v>
      </c>
      <c r="E159" s="248" t="s">
        <v>1</v>
      </c>
      <c r="F159" s="249" t="s">
        <v>195</v>
      </c>
      <c r="G159" s="247"/>
      <c r="H159" s="250">
        <v>63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191</v>
      </c>
      <c r="AU159" s="256" t="s">
        <v>88</v>
      </c>
      <c r="AV159" s="14" t="s">
        <v>189</v>
      </c>
      <c r="AW159" s="14" t="s">
        <v>34</v>
      </c>
      <c r="AX159" s="14" t="s">
        <v>86</v>
      </c>
      <c r="AY159" s="256" t="s">
        <v>182</v>
      </c>
    </row>
    <row r="160" spans="1:65" s="2" customFormat="1" ht="16.5" customHeight="1">
      <c r="A160" s="39"/>
      <c r="B160" s="40"/>
      <c r="C160" s="257" t="s">
        <v>346</v>
      </c>
      <c r="D160" s="257" t="s">
        <v>204</v>
      </c>
      <c r="E160" s="258" t="s">
        <v>3186</v>
      </c>
      <c r="F160" s="259" t="s">
        <v>3187</v>
      </c>
      <c r="G160" s="260" t="s">
        <v>1272</v>
      </c>
      <c r="H160" s="261">
        <v>42</v>
      </c>
      <c r="I160" s="262"/>
      <c r="J160" s="263">
        <f>ROUND(I160*H160,2)</f>
        <v>0</v>
      </c>
      <c r="K160" s="264"/>
      <c r="L160" s="265"/>
      <c r="M160" s="266" t="s">
        <v>1</v>
      </c>
      <c r="N160" s="267" t="s">
        <v>43</v>
      </c>
      <c r="O160" s="92"/>
      <c r="P160" s="230">
        <f>O160*H160</f>
        <v>0</v>
      </c>
      <c r="Q160" s="230">
        <v>0.00023</v>
      </c>
      <c r="R160" s="230">
        <f>Q160*H160</f>
        <v>0.00966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563</v>
      </c>
      <c r="AT160" s="232" t="s">
        <v>204</v>
      </c>
      <c r="AU160" s="232" t="s">
        <v>88</v>
      </c>
      <c r="AY160" s="18" t="s">
        <v>182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86</v>
      </c>
      <c r="BK160" s="233">
        <f>ROUND(I160*H160,2)</f>
        <v>0</v>
      </c>
      <c r="BL160" s="18" t="s">
        <v>351</v>
      </c>
      <c r="BM160" s="232" t="s">
        <v>3188</v>
      </c>
    </row>
    <row r="161" spans="1:51" s="13" customFormat="1" ht="12">
      <c r="A161" s="13"/>
      <c r="B161" s="234"/>
      <c r="C161" s="235"/>
      <c r="D161" s="236" t="s">
        <v>191</v>
      </c>
      <c r="E161" s="237" t="s">
        <v>1</v>
      </c>
      <c r="F161" s="238" t="s">
        <v>644</v>
      </c>
      <c r="G161" s="235"/>
      <c r="H161" s="239">
        <v>42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191</v>
      </c>
      <c r="AU161" s="245" t="s">
        <v>88</v>
      </c>
      <c r="AV161" s="13" t="s">
        <v>88</v>
      </c>
      <c r="AW161" s="13" t="s">
        <v>34</v>
      </c>
      <c r="AX161" s="13" t="s">
        <v>78</v>
      </c>
      <c r="AY161" s="245" t="s">
        <v>182</v>
      </c>
    </row>
    <row r="162" spans="1:51" s="14" customFormat="1" ht="12">
      <c r="A162" s="14"/>
      <c r="B162" s="246"/>
      <c r="C162" s="247"/>
      <c r="D162" s="236" t="s">
        <v>191</v>
      </c>
      <c r="E162" s="248" t="s">
        <v>1</v>
      </c>
      <c r="F162" s="249" t="s">
        <v>195</v>
      </c>
      <c r="G162" s="247"/>
      <c r="H162" s="250">
        <v>42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191</v>
      </c>
      <c r="AU162" s="256" t="s">
        <v>88</v>
      </c>
      <c r="AV162" s="14" t="s">
        <v>189</v>
      </c>
      <c r="AW162" s="14" t="s">
        <v>34</v>
      </c>
      <c r="AX162" s="14" t="s">
        <v>86</v>
      </c>
      <c r="AY162" s="256" t="s">
        <v>182</v>
      </c>
    </row>
    <row r="163" spans="1:65" s="2" customFormat="1" ht="16.5" customHeight="1">
      <c r="A163" s="39"/>
      <c r="B163" s="40"/>
      <c r="C163" s="257" t="s">
        <v>351</v>
      </c>
      <c r="D163" s="257" t="s">
        <v>204</v>
      </c>
      <c r="E163" s="258" t="s">
        <v>3189</v>
      </c>
      <c r="F163" s="259" t="s">
        <v>3190</v>
      </c>
      <c r="G163" s="260" t="s">
        <v>1272</v>
      </c>
      <c r="H163" s="261">
        <v>21</v>
      </c>
      <c r="I163" s="262"/>
      <c r="J163" s="263">
        <f>ROUND(I163*H163,2)</f>
        <v>0</v>
      </c>
      <c r="K163" s="264"/>
      <c r="L163" s="265"/>
      <c r="M163" s="266" t="s">
        <v>1</v>
      </c>
      <c r="N163" s="267" t="s">
        <v>43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563</v>
      </c>
      <c r="AT163" s="232" t="s">
        <v>204</v>
      </c>
      <c r="AU163" s="232" t="s">
        <v>88</v>
      </c>
      <c r="AY163" s="18" t="s">
        <v>182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86</v>
      </c>
      <c r="BK163" s="233">
        <f>ROUND(I163*H163,2)</f>
        <v>0</v>
      </c>
      <c r="BL163" s="18" t="s">
        <v>351</v>
      </c>
      <c r="BM163" s="232" t="s">
        <v>3191</v>
      </c>
    </row>
    <row r="164" spans="1:51" s="13" customFormat="1" ht="12">
      <c r="A164" s="13"/>
      <c r="B164" s="234"/>
      <c r="C164" s="235"/>
      <c r="D164" s="236" t="s">
        <v>191</v>
      </c>
      <c r="E164" s="237" t="s">
        <v>1</v>
      </c>
      <c r="F164" s="238" t="s">
        <v>7</v>
      </c>
      <c r="G164" s="235"/>
      <c r="H164" s="239">
        <v>21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191</v>
      </c>
      <c r="AU164" s="245" t="s">
        <v>88</v>
      </c>
      <c r="AV164" s="13" t="s">
        <v>88</v>
      </c>
      <c r="AW164" s="13" t="s">
        <v>34</v>
      </c>
      <c r="AX164" s="13" t="s">
        <v>78</v>
      </c>
      <c r="AY164" s="245" t="s">
        <v>182</v>
      </c>
    </row>
    <row r="165" spans="1:51" s="14" customFormat="1" ht="12">
      <c r="A165" s="14"/>
      <c r="B165" s="246"/>
      <c r="C165" s="247"/>
      <c r="D165" s="236" t="s">
        <v>191</v>
      </c>
      <c r="E165" s="248" t="s">
        <v>1</v>
      </c>
      <c r="F165" s="249" t="s">
        <v>195</v>
      </c>
      <c r="G165" s="247"/>
      <c r="H165" s="250">
        <v>21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191</v>
      </c>
      <c r="AU165" s="256" t="s">
        <v>88</v>
      </c>
      <c r="AV165" s="14" t="s">
        <v>189</v>
      </c>
      <c r="AW165" s="14" t="s">
        <v>34</v>
      </c>
      <c r="AX165" s="14" t="s">
        <v>86</v>
      </c>
      <c r="AY165" s="256" t="s">
        <v>182</v>
      </c>
    </row>
    <row r="166" spans="1:65" s="2" customFormat="1" ht="24.15" customHeight="1">
      <c r="A166" s="39"/>
      <c r="B166" s="40"/>
      <c r="C166" s="220" t="s">
        <v>358</v>
      </c>
      <c r="D166" s="220" t="s">
        <v>185</v>
      </c>
      <c r="E166" s="221" t="s">
        <v>3192</v>
      </c>
      <c r="F166" s="222" t="s">
        <v>3193</v>
      </c>
      <c r="G166" s="223" t="s">
        <v>1272</v>
      </c>
      <c r="H166" s="224">
        <v>44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43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351</v>
      </c>
      <c r="AT166" s="232" t="s">
        <v>185</v>
      </c>
      <c r="AU166" s="232" t="s">
        <v>88</v>
      </c>
      <c r="AY166" s="18" t="s">
        <v>182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86</v>
      </c>
      <c r="BK166" s="233">
        <f>ROUND(I166*H166,2)</f>
        <v>0</v>
      </c>
      <c r="BL166" s="18" t="s">
        <v>351</v>
      </c>
      <c r="BM166" s="232" t="s">
        <v>3194</v>
      </c>
    </row>
    <row r="167" spans="1:51" s="13" customFormat="1" ht="12">
      <c r="A167" s="13"/>
      <c r="B167" s="234"/>
      <c r="C167" s="235"/>
      <c r="D167" s="236" t="s">
        <v>191</v>
      </c>
      <c r="E167" s="237" t="s">
        <v>1</v>
      </c>
      <c r="F167" s="238" t="s">
        <v>3195</v>
      </c>
      <c r="G167" s="235"/>
      <c r="H167" s="239">
        <v>10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191</v>
      </c>
      <c r="AU167" s="245" t="s">
        <v>88</v>
      </c>
      <c r="AV167" s="13" t="s">
        <v>88</v>
      </c>
      <c r="AW167" s="13" t="s">
        <v>34</v>
      </c>
      <c r="AX167" s="13" t="s">
        <v>78</v>
      </c>
      <c r="AY167" s="245" t="s">
        <v>182</v>
      </c>
    </row>
    <row r="168" spans="1:51" s="13" customFormat="1" ht="12">
      <c r="A168" s="13"/>
      <c r="B168" s="234"/>
      <c r="C168" s="235"/>
      <c r="D168" s="236" t="s">
        <v>191</v>
      </c>
      <c r="E168" s="237" t="s">
        <v>1</v>
      </c>
      <c r="F168" s="238" t="s">
        <v>3196</v>
      </c>
      <c r="G168" s="235"/>
      <c r="H168" s="239">
        <v>34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191</v>
      </c>
      <c r="AU168" s="245" t="s">
        <v>88</v>
      </c>
      <c r="AV168" s="13" t="s">
        <v>88</v>
      </c>
      <c r="AW168" s="13" t="s">
        <v>34</v>
      </c>
      <c r="AX168" s="13" t="s">
        <v>78</v>
      </c>
      <c r="AY168" s="245" t="s">
        <v>182</v>
      </c>
    </row>
    <row r="169" spans="1:51" s="14" customFormat="1" ht="12">
      <c r="A169" s="14"/>
      <c r="B169" s="246"/>
      <c r="C169" s="247"/>
      <c r="D169" s="236" t="s">
        <v>191</v>
      </c>
      <c r="E169" s="248" t="s">
        <v>1</v>
      </c>
      <c r="F169" s="249" t="s">
        <v>195</v>
      </c>
      <c r="G169" s="247"/>
      <c r="H169" s="250">
        <v>44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191</v>
      </c>
      <c r="AU169" s="256" t="s">
        <v>88</v>
      </c>
      <c r="AV169" s="14" t="s">
        <v>189</v>
      </c>
      <c r="AW169" s="14" t="s">
        <v>34</v>
      </c>
      <c r="AX169" s="14" t="s">
        <v>86</v>
      </c>
      <c r="AY169" s="256" t="s">
        <v>182</v>
      </c>
    </row>
    <row r="170" spans="1:65" s="2" customFormat="1" ht="21.75" customHeight="1">
      <c r="A170" s="39"/>
      <c r="B170" s="40"/>
      <c r="C170" s="257" t="s">
        <v>362</v>
      </c>
      <c r="D170" s="257" t="s">
        <v>204</v>
      </c>
      <c r="E170" s="258" t="s">
        <v>3197</v>
      </c>
      <c r="F170" s="259" t="s">
        <v>3198</v>
      </c>
      <c r="G170" s="260" t="s">
        <v>1272</v>
      </c>
      <c r="H170" s="261">
        <v>10</v>
      </c>
      <c r="I170" s="262"/>
      <c r="J170" s="263">
        <f>ROUND(I170*H170,2)</f>
        <v>0</v>
      </c>
      <c r="K170" s="264"/>
      <c r="L170" s="265"/>
      <c r="M170" s="266" t="s">
        <v>1</v>
      </c>
      <c r="N170" s="267" t="s">
        <v>43</v>
      </c>
      <c r="O170" s="92"/>
      <c r="P170" s="230">
        <f>O170*H170</f>
        <v>0</v>
      </c>
      <c r="Q170" s="230">
        <v>0.0002</v>
      </c>
      <c r="R170" s="230">
        <f>Q170*H170</f>
        <v>0.002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563</v>
      </c>
      <c r="AT170" s="232" t="s">
        <v>204</v>
      </c>
      <c r="AU170" s="232" t="s">
        <v>88</v>
      </c>
      <c r="AY170" s="18" t="s">
        <v>182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86</v>
      </c>
      <c r="BK170" s="233">
        <f>ROUND(I170*H170,2)</f>
        <v>0</v>
      </c>
      <c r="BL170" s="18" t="s">
        <v>351</v>
      </c>
      <c r="BM170" s="232" t="s">
        <v>3199</v>
      </c>
    </row>
    <row r="171" spans="1:51" s="13" customFormat="1" ht="12">
      <c r="A171" s="13"/>
      <c r="B171" s="234"/>
      <c r="C171" s="235"/>
      <c r="D171" s="236" t="s">
        <v>191</v>
      </c>
      <c r="E171" s="237" t="s">
        <v>1</v>
      </c>
      <c r="F171" s="238" t="s">
        <v>275</v>
      </c>
      <c r="G171" s="235"/>
      <c r="H171" s="239">
        <v>10</v>
      </c>
      <c r="I171" s="240"/>
      <c r="J171" s="235"/>
      <c r="K171" s="235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191</v>
      </c>
      <c r="AU171" s="245" t="s">
        <v>88</v>
      </c>
      <c r="AV171" s="13" t="s">
        <v>88</v>
      </c>
      <c r="AW171" s="13" t="s">
        <v>34</v>
      </c>
      <c r="AX171" s="13" t="s">
        <v>78</v>
      </c>
      <c r="AY171" s="245" t="s">
        <v>182</v>
      </c>
    </row>
    <row r="172" spans="1:51" s="14" customFormat="1" ht="12">
      <c r="A172" s="14"/>
      <c r="B172" s="246"/>
      <c r="C172" s="247"/>
      <c r="D172" s="236" t="s">
        <v>191</v>
      </c>
      <c r="E172" s="248" t="s">
        <v>1</v>
      </c>
      <c r="F172" s="249" t="s">
        <v>195</v>
      </c>
      <c r="G172" s="247"/>
      <c r="H172" s="250">
        <v>10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191</v>
      </c>
      <c r="AU172" s="256" t="s">
        <v>88</v>
      </c>
      <c r="AV172" s="14" t="s">
        <v>189</v>
      </c>
      <c r="AW172" s="14" t="s">
        <v>34</v>
      </c>
      <c r="AX172" s="14" t="s">
        <v>86</v>
      </c>
      <c r="AY172" s="256" t="s">
        <v>182</v>
      </c>
    </row>
    <row r="173" spans="1:65" s="2" customFormat="1" ht="24.15" customHeight="1">
      <c r="A173" s="39"/>
      <c r="B173" s="40"/>
      <c r="C173" s="257" t="s">
        <v>384</v>
      </c>
      <c r="D173" s="257" t="s">
        <v>204</v>
      </c>
      <c r="E173" s="258" t="s">
        <v>3200</v>
      </c>
      <c r="F173" s="259" t="s">
        <v>3201</v>
      </c>
      <c r="G173" s="260" t="s">
        <v>1272</v>
      </c>
      <c r="H173" s="261">
        <v>34</v>
      </c>
      <c r="I173" s="262"/>
      <c r="J173" s="263">
        <f>ROUND(I173*H173,2)</f>
        <v>0</v>
      </c>
      <c r="K173" s="264"/>
      <c r="L173" s="265"/>
      <c r="M173" s="266" t="s">
        <v>1</v>
      </c>
      <c r="N173" s="267" t="s">
        <v>43</v>
      </c>
      <c r="O173" s="92"/>
      <c r="P173" s="230">
        <f>O173*H173</f>
        <v>0</v>
      </c>
      <c r="Q173" s="230">
        <v>0.00026</v>
      </c>
      <c r="R173" s="230">
        <f>Q173*H173</f>
        <v>0.008839999999999999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563</v>
      </c>
      <c r="AT173" s="232" t="s">
        <v>204</v>
      </c>
      <c r="AU173" s="232" t="s">
        <v>88</v>
      </c>
      <c r="AY173" s="18" t="s">
        <v>182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86</v>
      </c>
      <c r="BK173" s="233">
        <f>ROUND(I173*H173,2)</f>
        <v>0</v>
      </c>
      <c r="BL173" s="18" t="s">
        <v>351</v>
      </c>
      <c r="BM173" s="232" t="s">
        <v>3202</v>
      </c>
    </row>
    <row r="174" spans="1:51" s="13" customFormat="1" ht="12">
      <c r="A174" s="13"/>
      <c r="B174" s="234"/>
      <c r="C174" s="235"/>
      <c r="D174" s="236" t="s">
        <v>191</v>
      </c>
      <c r="E174" s="237" t="s">
        <v>1</v>
      </c>
      <c r="F174" s="238" t="s">
        <v>575</v>
      </c>
      <c r="G174" s="235"/>
      <c r="H174" s="239">
        <v>34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191</v>
      </c>
      <c r="AU174" s="245" t="s">
        <v>88</v>
      </c>
      <c r="AV174" s="13" t="s">
        <v>88</v>
      </c>
      <c r="AW174" s="13" t="s">
        <v>34</v>
      </c>
      <c r="AX174" s="13" t="s">
        <v>78</v>
      </c>
      <c r="AY174" s="245" t="s">
        <v>182</v>
      </c>
    </row>
    <row r="175" spans="1:51" s="14" customFormat="1" ht="12">
      <c r="A175" s="14"/>
      <c r="B175" s="246"/>
      <c r="C175" s="247"/>
      <c r="D175" s="236" t="s">
        <v>191</v>
      </c>
      <c r="E175" s="248" t="s">
        <v>1</v>
      </c>
      <c r="F175" s="249" t="s">
        <v>195</v>
      </c>
      <c r="G175" s="247"/>
      <c r="H175" s="250">
        <v>34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191</v>
      </c>
      <c r="AU175" s="256" t="s">
        <v>88</v>
      </c>
      <c r="AV175" s="14" t="s">
        <v>189</v>
      </c>
      <c r="AW175" s="14" t="s">
        <v>34</v>
      </c>
      <c r="AX175" s="14" t="s">
        <v>86</v>
      </c>
      <c r="AY175" s="256" t="s">
        <v>182</v>
      </c>
    </row>
    <row r="176" spans="1:65" s="2" customFormat="1" ht="16.5" customHeight="1">
      <c r="A176" s="39"/>
      <c r="B176" s="40"/>
      <c r="C176" s="220" t="s">
        <v>389</v>
      </c>
      <c r="D176" s="220" t="s">
        <v>185</v>
      </c>
      <c r="E176" s="221" t="s">
        <v>3203</v>
      </c>
      <c r="F176" s="222" t="s">
        <v>3204</v>
      </c>
      <c r="G176" s="223" t="s">
        <v>1272</v>
      </c>
      <c r="H176" s="224">
        <v>80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43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351</v>
      </c>
      <c r="AT176" s="232" t="s">
        <v>185</v>
      </c>
      <c r="AU176" s="232" t="s">
        <v>88</v>
      </c>
      <c r="AY176" s="18" t="s">
        <v>182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86</v>
      </c>
      <c r="BK176" s="233">
        <f>ROUND(I176*H176,2)</f>
        <v>0</v>
      </c>
      <c r="BL176" s="18" t="s">
        <v>351</v>
      </c>
      <c r="BM176" s="232" t="s">
        <v>3205</v>
      </c>
    </row>
    <row r="177" spans="1:51" s="13" customFormat="1" ht="12">
      <c r="A177" s="13"/>
      <c r="B177" s="234"/>
      <c r="C177" s="235"/>
      <c r="D177" s="236" t="s">
        <v>191</v>
      </c>
      <c r="E177" s="237" t="s">
        <v>1</v>
      </c>
      <c r="F177" s="238" t="s">
        <v>3206</v>
      </c>
      <c r="G177" s="235"/>
      <c r="H177" s="239">
        <v>80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191</v>
      </c>
      <c r="AU177" s="245" t="s">
        <v>88</v>
      </c>
      <c r="AV177" s="13" t="s">
        <v>88</v>
      </c>
      <c r="AW177" s="13" t="s">
        <v>34</v>
      </c>
      <c r="AX177" s="13" t="s">
        <v>78</v>
      </c>
      <c r="AY177" s="245" t="s">
        <v>182</v>
      </c>
    </row>
    <row r="178" spans="1:51" s="14" customFormat="1" ht="12">
      <c r="A178" s="14"/>
      <c r="B178" s="246"/>
      <c r="C178" s="247"/>
      <c r="D178" s="236" t="s">
        <v>191</v>
      </c>
      <c r="E178" s="248" t="s">
        <v>1</v>
      </c>
      <c r="F178" s="249" t="s">
        <v>195</v>
      </c>
      <c r="G178" s="247"/>
      <c r="H178" s="250">
        <v>80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191</v>
      </c>
      <c r="AU178" s="256" t="s">
        <v>88</v>
      </c>
      <c r="AV178" s="14" t="s">
        <v>189</v>
      </c>
      <c r="AW178" s="14" t="s">
        <v>34</v>
      </c>
      <c r="AX178" s="14" t="s">
        <v>86</v>
      </c>
      <c r="AY178" s="256" t="s">
        <v>182</v>
      </c>
    </row>
    <row r="179" spans="1:65" s="2" customFormat="1" ht="21.75" customHeight="1">
      <c r="A179" s="39"/>
      <c r="B179" s="40"/>
      <c r="C179" s="257" t="s">
        <v>7</v>
      </c>
      <c r="D179" s="257" t="s">
        <v>204</v>
      </c>
      <c r="E179" s="258" t="s">
        <v>3207</v>
      </c>
      <c r="F179" s="259" t="s">
        <v>3208</v>
      </c>
      <c r="G179" s="260" t="s">
        <v>1272</v>
      </c>
      <c r="H179" s="261">
        <v>80</v>
      </c>
      <c r="I179" s="262"/>
      <c r="J179" s="263">
        <f>ROUND(I179*H179,2)</f>
        <v>0</v>
      </c>
      <c r="K179" s="264"/>
      <c r="L179" s="265"/>
      <c r="M179" s="266" t="s">
        <v>1</v>
      </c>
      <c r="N179" s="267" t="s">
        <v>43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563</v>
      </c>
      <c r="AT179" s="232" t="s">
        <v>204</v>
      </c>
      <c r="AU179" s="232" t="s">
        <v>88</v>
      </c>
      <c r="AY179" s="18" t="s">
        <v>182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86</v>
      </c>
      <c r="BK179" s="233">
        <f>ROUND(I179*H179,2)</f>
        <v>0</v>
      </c>
      <c r="BL179" s="18" t="s">
        <v>351</v>
      </c>
      <c r="BM179" s="232" t="s">
        <v>3209</v>
      </c>
    </row>
    <row r="180" spans="1:51" s="13" customFormat="1" ht="12">
      <c r="A180" s="13"/>
      <c r="B180" s="234"/>
      <c r="C180" s="235"/>
      <c r="D180" s="236" t="s">
        <v>191</v>
      </c>
      <c r="E180" s="237" t="s">
        <v>1</v>
      </c>
      <c r="F180" s="238" t="s">
        <v>860</v>
      </c>
      <c r="G180" s="235"/>
      <c r="H180" s="239">
        <v>80</v>
      </c>
      <c r="I180" s="240"/>
      <c r="J180" s="235"/>
      <c r="K180" s="235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191</v>
      </c>
      <c r="AU180" s="245" t="s">
        <v>88</v>
      </c>
      <c r="AV180" s="13" t="s">
        <v>88</v>
      </c>
      <c r="AW180" s="13" t="s">
        <v>34</v>
      </c>
      <c r="AX180" s="13" t="s">
        <v>78</v>
      </c>
      <c r="AY180" s="245" t="s">
        <v>182</v>
      </c>
    </row>
    <row r="181" spans="1:51" s="14" customFormat="1" ht="12">
      <c r="A181" s="14"/>
      <c r="B181" s="246"/>
      <c r="C181" s="247"/>
      <c r="D181" s="236" t="s">
        <v>191</v>
      </c>
      <c r="E181" s="248" t="s">
        <v>1</v>
      </c>
      <c r="F181" s="249" t="s">
        <v>195</v>
      </c>
      <c r="G181" s="247"/>
      <c r="H181" s="250">
        <v>80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6" t="s">
        <v>191</v>
      </c>
      <c r="AU181" s="256" t="s">
        <v>88</v>
      </c>
      <c r="AV181" s="14" t="s">
        <v>189</v>
      </c>
      <c r="AW181" s="14" t="s">
        <v>34</v>
      </c>
      <c r="AX181" s="14" t="s">
        <v>86</v>
      </c>
      <c r="AY181" s="256" t="s">
        <v>182</v>
      </c>
    </row>
    <row r="182" spans="1:65" s="2" customFormat="1" ht="21.75" customHeight="1">
      <c r="A182" s="39"/>
      <c r="B182" s="40"/>
      <c r="C182" s="220" t="s">
        <v>452</v>
      </c>
      <c r="D182" s="220" t="s">
        <v>185</v>
      </c>
      <c r="E182" s="221" t="s">
        <v>3210</v>
      </c>
      <c r="F182" s="222" t="s">
        <v>3211</v>
      </c>
      <c r="G182" s="223" t="s">
        <v>1272</v>
      </c>
      <c r="H182" s="224">
        <v>197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43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351</v>
      </c>
      <c r="AT182" s="232" t="s">
        <v>185</v>
      </c>
      <c r="AU182" s="232" t="s">
        <v>88</v>
      </c>
      <c r="AY182" s="18" t="s">
        <v>182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86</v>
      </c>
      <c r="BK182" s="233">
        <f>ROUND(I182*H182,2)</f>
        <v>0</v>
      </c>
      <c r="BL182" s="18" t="s">
        <v>351</v>
      </c>
      <c r="BM182" s="232" t="s">
        <v>3212</v>
      </c>
    </row>
    <row r="183" spans="1:51" s="13" customFormat="1" ht="12">
      <c r="A183" s="13"/>
      <c r="B183" s="234"/>
      <c r="C183" s="235"/>
      <c r="D183" s="236" t="s">
        <v>191</v>
      </c>
      <c r="E183" s="237" t="s">
        <v>1</v>
      </c>
      <c r="F183" s="238" t="s">
        <v>3213</v>
      </c>
      <c r="G183" s="235"/>
      <c r="H183" s="239">
        <v>197</v>
      </c>
      <c r="I183" s="240"/>
      <c r="J183" s="235"/>
      <c r="K183" s="235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191</v>
      </c>
      <c r="AU183" s="245" t="s">
        <v>88</v>
      </c>
      <c r="AV183" s="13" t="s">
        <v>88</v>
      </c>
      <c r="AW183" s="13" t="s">
        <v>34</v>
      </c>
      <c r="AX183" s="13" t="s">
        <v>78</v>
      </c>
      <c r="AY183" s="245" t="s">
        <v>182</v>
      </c>
    </row>
    <row r="184" spans="1:51" s="14" customFormat="1" ht="12">
      <c r="A184" s="14"/>
      <c r="B184" s="246"/>
      <c r="C184" s="247"/>
      <c r="D184" s="236" t="s">
        <v>191</v>
      </c>
      <c r="E184" s="248" t="s">
        <v>1</v>
      </c>
      <c r="F184" s="249" t="s">
        <v>195</v>
      </c>
      <c r="G184" s="247"/>
      <c r="H184" s="250">
        <v>197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6" t="s">
        <v>191</v>
      </c>
      <c r="AU184" s="256" t="s">
        <v>88</v>
      </c>
      <c r="AV184" s="14" t="s">
        <v>189</v>
      </c>
      <c r="AW184" s="14" t="s">
        <v>34</v>
      </c>
      <c r="AX184" s="14" t="s">
        <v>86</v>
      </c>
      <c r="AY184" s="256" t="s">
        <v>182</v>
      </c>
    </row>
    <row r="185" spans="1:65" s="2" customFormat="1" ht="21.75" customHeight="1">
      <c r="A185" s="39"/>
      <c r="B185" s="40"/>
      <c r="C185" s="257" t="s">
        <v>457</v>
      </c>
      <c r="D185" s="257" t="s">
        <v>204</v>
      </c>
      <c r="E185" s="258" t="s">
        <v>3214</v>
      </c>
      <c r="F185" s="259" t="s">
        <v>3215</v>
      </c>
      <c r="G185" s="260" t="s">
        <v>1272</v>
      </c>
      <c r="H185" s="261">
        <v>197</v>
      </c>
      <c r="I185" s="262"/>
      <c r="J185" s="263">
        <f>ROUND(I185*H185,2)</f>
        <v>0</v>
      </c>
      <c r="K185" s="264"/>
      <c r="L185" s="265"/>
      <c r="M185" s="266" t="s">
        <v>1</v>
      </c>
      <c r="N185" s="267" t="s">
        <v>43</v>
      </c>
      <c r="O185" s="92"/>
      <c r="P185" s="230">
        <f>O185*H185</f>
        <v>0</v>
      </c>
      <c r="Q185" s="230">
        <v>0.00021</v>
      </c>
      <c r="R185" s="230">
        <f>Q185*H185</f>
        <v>0.041370000000000004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563</v>
      </c>
      <c r="AT185" s="232" t="s">
        <v>204</v>
      </c>
      <c r="AU185" s="232" t="s">
        <v>88</v>
      </c>
      <c r="AY185" s="18" t="s">
        <v>182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86</v>
      </c>
      <c r="BK185" s="233">
        <f>ROUND(I185*H185,2)</f>
        <v>0</v>
      </c>
      <c r="BL185" s="18" t="s">
        <v>351</v>
      </c>
      <c r="BM185" s="232" t="s">
        <v>3216</v>
      </c>
    </row>
    <row r="186" spans="1:51" s="13" customFormat="1" ht="12">
      <c r="A186" s="13"/>
      <c r="B186" s="234"/>
      <c r="C186" s="235"/>
      <c r="D186" s="236" t="s">
        <v>191</v>
      </c>
      <c r="E186" s="237" t="s">
        <v>1</v>
      </c>
      <c r="F186" s="238" t="s">
        <v>3213</v>
      </c>
      <c r="G186" s="235"/>
      <c r="H186" s="239">
        <v>197</v>
      </c>
      <c r="I186" s="240"/>
      <c r="J186" s="235"/>
      <c r="K186" s="235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191</v>
      </c>
      <c r="AU186" s="245" t="s">
        <v>88</v>
      </c>
      <c r="AV186" s="13" t="s">
        <v>88</v>
      </c>
      <c r="AW186" s="13" t="s">
        <v>34</v>
      </c>
      <c r="AX186" s="13" t="s">
        <v>78</v>
      </c>
      <c r="AY186" s="245" t="s">
        <v>182</v>
      </c>
    </row>
    <row r="187" spans="1:51" s="14" customFormat="1" ht="12">
      <c r="A187" s="14"/>
      <c r="B187" s="246"/>
      <c r="C187" s="247"/>
      <c r="D187" s="236" t="s">
        <v>191</v>
      </c>
      <c r="E187" s="248" t="s">
        <v>1</v>
      </c>
      <c r="F187" s="249" t="s">
        <v>195</v>
      </c>
      <c r="G187" s="247"/>
      <c r="H187" s="250">
        <v>197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6" t="s">
        <v>191</v>
      </c>
      <c r="AU187" s="256" t="s">
        <v>88</v>
      </c>
      <c r="AV187" s="14" t="s">
        <v>189</v>
      </c>
      <c r="AW187" s="14" t="s">
        <v>34</v>
      </c>
      <c r="AX187" s="14" t="s">
        <v>86</v>
      </c>
      <c r="AY187" s="256" t="s">
        <v>182</v>
      </c>
    </row>
    <row r="188" spans="1:65" s="2" customFormat="1" ht="24.15" customHeight="1">
      <c r="A188" s="39"/>
      <c r="B188" s="40"/>
      <c r="C188" s="220" t="s">
        <v>462</v>
      </c>
      <c r="D188" s="220" t="s">
        <v>185</v>
      </c>
      <c r="E188" s="221" t="s">
        <v>3217</v>
      </c>
      <c r="F188" s="222" t="s">
        <v>3218</v>
      </c>
      <c r="G188" s="223" t="s">
        <v>1272</v>
      </c>
      <c r="H188" s="224">
        <v>10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43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351</v>
      </c>
      <c r="AT188" s="232" t="s">
        <v>185</v>
      </c>
      <c r="AU188" s="232" t="s">
        <v>88</v>
      </c>
      <c r="AY188" s="18" t="s">
        <v>182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86</v>
      </c>
      <c r="BK188" s="233">
        <f>ROUND(I188*H188,2)</f>
        <v>0</v>
      </c>
      <c r="BL188" s="18" t="s">
        <v>351</v>
      </c>
      <c r="BM188" s="232" t="s">
        <v>3219</v>
      </c>
    </row>
    <row r="189" spans="1:51" s="13" customFormat="1" ht="12">
      <c r="A189" s="13"/>
      <c r="B189" s="234"/>
      <c r="C189" s="235"/>
      <c r="D189" s="236" t="s">
        <v>191</v>
      </c>
      <c r="E189" s="237" t="s">
        <v>1</v>
      </c>
      <c r="F189" s="238" t="s">
        <v>275</v>
      </c>
      <c r="G189" s="235"/>
      <c r="H189" s="239">
        <v>10</v>
      </c>
      <c r="I189" s="240"/>
      <c r="J189" s="235"/>
      <c r="K189" s="235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191</v>
      </c>
      <c r="AU189" s="245" t="s">
        <v>88</v>
      </c>
      <c r="AV189" s="13" t="s">
        <v>88</v>
      </c>
      <c r="AW189" s="13" t="s">
        <v>34</v>
      </c>
      <c r="AX189" s="13" t="s">
        <v>78</v>
      </c>
      <c r="AY189" s="245" t="s">
        <v>182</v>
      </c>
    </row>
    <row r="190" spans="1:51" s="14" customFormat="1" ht="12">
      <c r="A190" s="14"/>
      <c r="B190" s="246"/>
      <c r="C190" s="247"/>
      <c r="D190" s="236" t="s">
        <v>191</v>
      </c>
      <c r="E190" s="248" t="s">
        <v>1</v>
      </c>
      <c r="F190" s="249" t="s">
        <v>195</v>
      </c>
      <c r="G190" s="247"/>
      <c r="H190" s="250">
        <v>10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6" t="s">
        <v>191</v>
      </c>
      <c r="AU190" s="256" t="s">
        <v>88</v>
      </c>
      <c r="AV190" s="14" t="s">
        <v>189</v>
      </c>
      <c r="AW190" s="14" t="s">
        <v>34</v>
      </c>
      <c r="AX190" s="14" t="s">
        <v>86</v>
      </c>
      <c r="AY190" s="256" t="s">
        <v>182</v>
      </c>
    </row>
    <row r="191" spans="1:65" s="2" customFormat="1" ht="21.75" customHeight="1">
      <c r="A191" s="39"/>
      <c r="B191" s="40"/>
      <c r="C191" s="257" t="s">
        <v>467</v>
      </c>
      <c r="D191" s="257" t="s">
        <v>204</v>
      </c>
      <c r="E191" s="258" t="s">
        <v>3220</v>
      </c>
      <c r="F191" s="259" t="s">
        <v>3221</v>
      </c>
      <c r="G191" s="260" t="s">
        <v>1272</v>
      </c>
      <c r="H191" s="261">
        <v>10</v>
      </c>
      <c r="I191" s="262"/>
      <c r="J191" s="263">
        <f>ROUND(I191*H191,2)</f>
        <v>0</v>
      </c>
      <c r="K191" s="264"/>
      <c r="L191" s="265"/>
      <c r="M191" s="266" t="s">
        <v>1</v>
      </c>
      <c r="N191" s="267" t="s">
        <v>43</v>
      </c>
      <c r="O191" s="92"/>
      <c r="P191" s="230">
        <f>O191*H191</f>
        <v>0</v>
      </c>
      <c r="Q191" s="230">
        <v>0.0042</v>
      </c>
      <c r="R191" s="230">
        <f>Q191*H191</f>
        <v>0.041999999999999996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563</v>
      </c>
      <c r="AT191" s="232" t="s">
        <v>204</v>
      </c>
      <c r="AU191" s="232" t="s">
        <v>88</v>
      </c>
      <c r="AY191" s="18" t="s">
        <v>182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86</v>
      </c>
      <c r="BK191" s="233">
        <f>ROUND(I191*H191,2)</f>
        <v>0</v>
      </c>
      <c r="BL191" s="18" t="s">
        <v>351</v>
      </c>
      <c r="BM191" s="232" t="s">
        <v>3222</v>
      </c>
    </row>
    <row r="192" spans="1:51" s="13" customFormat="1" ht="12">
      <c r="A192" s="13"/>
      <c r="B192" s="234"/>
      <c r="C192" s="235"/>
      <c r="D192" s="236" t="s">
        <v>191</v>
      </c>
      <c r="E192" s="237" t="s">
        <v>1</v>
      </c>
      <c r="F192" s="238" t="s">
        <v>275</v>
      </c>
      <c r="G192" s="235"/>
      <c r="H192" s="239">
        <v>10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191</v>
      </c>
      <c r="AU192" s="245" t="s">
        <v>88</v>
      </c>
      <c r="AV192" s="13" t="s">
        <v>88</v>
      </c>
      <c r="AW192" s="13" t="s">
        <v>34</v>
      </c>
      <c r="AX192" s="13" t="s">
        <v>78</v>
      </c>
      <c r="AY192" s="245" t="s">
        <v>182</v>
      </c>
    </row>
    <row r="193" spans="1:51" s="14" customFormat="1" ht="12">
      <c r="A193" s="14"/>
      <c r="B193" s="246"/>
      <c r="C193" s="247"/>
      <c r="D193" s="236" t="s">
        <v>191</v>
      </c>
      <c r="E193" s="248" t="s">
        <v>1</v>
      </c>
      <c r="F193" s="249" t="s">
        <v>195</v>
      </c>
      <c r="G193" s="247"/>
      <c r="H193" s="250">
        <v>10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6" t="s">
        <v>191</v>
      </c>
      <c r="AU193" s="256" t="s">
        <v>88</v>
      </c>
      <c r="AV193" s="14" t="s">
        <v>189</v>
      </c>
      <c r="AW193" s="14" t="s">
        <v>34</v>
      </c>
      <c r="AX193" s="14" t="s">
        <v>86</v>
      </c>
      <c r="AY193" s="256" t="s">
        <v>182</v>
      </c>
    </row>
    <row r="194" spans="1:65" s="2" customFormat="1" ht="16.5" customHeight="1">
      <c r="A194" s="39"/>
      <c r="B194" s="40"/>
      <c r="C194" s="257" t="s">
        <v>493</v>
      </c>
      <c r="D194" s="257" t="s">
        <v>204</v>
      </c>
      <c r="E194" s="258" t="s">
        <v>3223</v>
      </c>
      <c r="F194" s="259" t="s">
        <v>3224</v>
      </c>
      <c r="G194" s="260" t="s">
        <v>1272</v>
      </c>
      <c r="H194" s="261">
        <v>20</v>
      </c>
      <c r="I194" s="262"/>
      <c r="J194" s="263">
        <f>ROUND(I194*H194,2)</f>
        <v>0</v>
      </c>
      <c r="K194" s="264"/>
      <c r="L194" s="265"/>
      <c r="M194" s="266" t="s">
        <v>1</v>
      </c>
      <c r="N194" s="267" t="s">
        <v>43</v>
      </c>
      <c r="O194" s="92"/>
      <c r="P194" s="230">
        <f>O194*H194</f>
        <v>0</v>
      </c>
      <c r="Q194" s="230">
        <v>0.00032</v>
      </c>
      <c r="R194" s="230">
        <f>Q194*H194</f>
        <v>0.0064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563</v>
      </c>
      <c r="AT194" s="232" t="s">
        <v>204</v>
      </c>
      <c r="AU194" s="232" t="s">
        <v>88</v>
      </c>
      <c r="AY194" s="18" t="s">
        <v>182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86</v>
      </c>
      <c r="BK194" s="233">
        <f>ROUND(I194*H194,2)</f>
        <v>0</v>
      </c>
      <c r="BL194" s="18" t="s">
        <v>351</v>
      </c>
      <c r="BM194" s="232" t="s">
        <v>3225</v>
      </c>
    </row>
    <row r="195" spans="1:51" s="13" customFormat="1" ht="12">
      <c r="A195" s="13"/>
      <c r="B195" s="234"/>
      <c r="C195" s="235"/>
      <c r="D195" s="236" t="s">
        <v>191</v>
      </c>
      <c r="E195" s="237" t="s">
        <v>1</v>
      </c>
      <c r="F195" s="238" t="s">
        <v>3226</v>
      </c>
      <c r="G195" s="235"/>
      <c r="H195" s="239">
        <v>20</v>
      </c>
      <c r="I195" s="240"/>
      <c r="J195" s="235"/>
      <c r="K195" s="235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191</v>
      </c>
      <c r="AU195" s="245" t="s">
        <v>88</v>
      </c>
      <c r="AV195" s="13" t="s">
        <v>88</v>
      </c>
      <c r="AW195" s="13" t="s">
        <v>34</v>
      </c>
      <c r="AX195" s="13" t="s">
        <v>78</v>
      </c>
      <c r="AY195" s="245" t="s">
        <v>182</v>
      </c>
    </row>
    <row r="196" spans="1:51" s="14" customFormat="1" ht="12">
      <c r="A196" s="14"/>
      <c r="B196" s="246"/>
      <c r="C196" s="247"/>
      <c r="D196" s="236" t="s">
        <v>191</v>
      </c>
      <c r="E196" s="248" t="s">
        <v>1</v>
      </c>
      <c r="F196" s="249" t="s">
        <v>195</v>
      </c>
      <c r="G196" s="247"/>
      <c r="H196" s="250">
        <v>20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6" t="s">
        <v>191</v>
      </c>
      <c r="AU196" s="256" t="s">
        <v>88</v>
      </c>
      <c r="AV196" s="14" t="s">
        <v>189</v>
      </c>
      <c r="AW196" s="14" t="s">
        <v>34</v>
      </c>
      <c r="AX196" s="14" t="s">
        <v>86</v>
      </c>
      <c r="AY196" s="256" t="s">
        <v>182</v>
      </c>
    </row>
    <row r="197" spans="1:65" s="2" customFormat="1" ht="16.5" customHeight="1">
      <c r="A197" s="39"/>
      <c r="B197" s="40"/>
      <c r="C197" s="220" t="s">
        <v>535</v>
      </c>
      <c r="D197" s="220" t="s">
        <v>185</v>
      </c>
      <c r="E197" s="221" t="s">
        <v>3227</v>
      </c>
      <c r="F197" s="222" t="s">
        <v>3228</v>
      </c>
      <c r="G197" s="223" t="s">
        <v>1272</v>
      </c>
      <c r="H197" s="224">
        <v>143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43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351</v>
      </c>
      <c r="AT197" s="232" t="s">
        <v>185</v>
      </c>
      <c r="AU197" s="232" t="s">
        <v>88</v>
      </c>
      <c r="AY197" s="18" t="s">
        <v>182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86</v>
      </c>
      <c r="BK197" s="233">
        <f>ROUND(I197*H197,2)</f>
        <v>0</v>
      </c>
      <c r="BL197" s="18" t="s">
        <v>351</v>
      </c>
      <c r="BM197" s="232" t="s">
        <v>3229</v>
      </c>
    </row>
    <row r="198" spans="1:51" s="13" customFormat="1" ht="12">
      <c r="A198" s="13"/>
      <c r="B198" s="234"/>
      <c r="C198" s="235"/>
      <c r="D198" s="236" t="s">
        <v>191</v>
      </c>
      <c r="E198" s="237" t="s">
        <v>1</v>
      </c>
      <c r="F198" s="238" t="s">
        <v>1246</v>
      </c>
      <c r="G198" s="235"/>
      <c r="H198" s="239">
        <v>143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191</v>
      </c>
      <c r="AU198" s="245" t="s">
        <v>88</v>
      </c>
      <c r="AV198" s="13" t="s">
        <v>88</v>
      </c>
      <c r="AW198" s="13" t="s">
        <v>34</v>
      </c>
      <c r="AX198" s="13" t="s">
        <v>78</v>
      </c>
      <c r="AY198" s="245" t="s">
        <v>182</v>
      </c>
    </row>
    <row r="199" spans="1:51" s="14" customFormat="1" ht="12">
      <c r="A199" s="14"/>
      <c r="B199" s="246"/>
      <c r="C199" s="247"/>
      <c r="D199" s="236" t="s">
        <v>191</v>
      </c>
      <c r="E199" s="248" t="s">
        <v>1</v>
      </c>
      <c r="F199" s="249" t="s">
        <v>195</v>
      </c>
      <c r="G199" s="247"/>
      <c r="H199" s="250">
        <v>143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6" t="s">
        <v>191</v>
      </c>
      <c r="AU199" s="256" t="s">
        <v>88</v>
      </c>
      <c r="AV199" s="14" t="s">
        <v>189</v>
      </c>
      <c r="AW199" s="14" t="s">
        <v>34</v>
      </c>
      <c r="AX199" s="14" t="s">
        <v>86</v>
      </c>
      <c r="AY199" s="256" t="s">
        <v>182</v>
      </c>
    </row>
    <row r="200" spans="1:65" s="2" customFormat="1" ht="21.75" customHeight="1">
      <c r="A200" s="39"/>
      <c r="B200" s="40"/>
      <c r="C200" s="220" t="s">
        <v>539</v>
      </c>
      <c r="D200" s="220" t="s">
        <v>185</v>
      </c>
      <c r="E200" s="221" t="s">
        <v>3230</v>
      </c>
      <c r="F200" s="222" t="s">
        <v>3231</v>
      </c>
      <c r="G200" s="223" t="s">
        <v>1272</v>
      </c>
      <c r="H200" s="224">
        <v>10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43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351</v>
      </c>
      <c r="AT200" s="232" t="s">
        <v>185</v>
      </c>
      <c r="AU200" s="232" t="s">
        <v>88</v>
      </c>
      <c r="AY200" s="18" t="s">
        <v>182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86</v>
      </c>
      <c r="BK200" s="233">
        <f>ROUND(I200*H200,2)</f>
        <v>0</v>
      </c>
      <c r="BL200" s="18" t="s">
        <v>351</v>
      </c>
      <c r="BM200" s="232" t="s">
        <v>3232</v>
      </c>
    </row>
    <row r="201" spans="1:51" s="13" customFormat="1" ht="12">
      <c r="A201" s="13"/>
      <c r="B201" s="234"/>
      <c r="C201" s="235"/>
      <c r="D201" s="236" t="s">
        <v>191</v>
      </c>
      <c r="E201" s="237" t="s">
        <v>1</v>
      </c>
      <c r="F201" s="238" t="s">
        <v>275</v>
      </c>
      <c r="G201" s="235"/>
      <c r="H201" s="239">
        <v>10</v>
      </c>
      <c r="I201" s="240"/>
      <c r="J201" s="235"/>
      <c r="K201" s="235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191</v>
      </c>
      <c r="AU201" s="245" t="s">
        <v>88</v>
      </c>
      <c r="AV201" s="13" t="s">
        <v>88</v>
      </c>
      <c r="AW201" s="13" t="s">
        <v>34</v>
      </c>
      <c r="AX201" s="13" t="s">
        <v>78</v>
      </c>
      <c r="AY201" s="245" t="s">
        <v>182</v>
      </c>
    </row>
    <row r="202" spans="1:51" s="14" customFormat="1" ht="12">
      <c r="A202" s="14"/>
      <c r="B202" s="246"/>
      <c r="C202" s="247"/>
      <c r="D202" s="236" t="s">
        <v>191</v>
      </c>
      <c r="E202" s="248" t="s">
        <v>1</v>
      </c>
      <c r="F202" s="249" t="s">
        <v>195</v>
      </c>
      <c r="G202" s="247"/>
      <c r="H202" s="250">
        <v>10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6" t="s">
        <v>191</v>
      </c>
      <c r="AU202" s="256" t="s">
        <v>88</v>
      </c>
      <c r="AV202" s="14" t="s">
        <v>189</v>
      </c>
      <c r="AW202" s="14" t="s">
        <v>34</v>
      </c>
      <c r="AX202" s="14" t="s">
        <v>86</v>
      </c>
      <c r="AY202" s="256" t="s">
        <v>182</v>
      </c>
    </row>
    <row r="203" spans="1:65" s="2" customFormat="1" ht="21.75" customHeight="1">
      <c r="A203" s="39"/>
      <c r="B203" s="40"/>
      <c r="C203" s="257" t="s">
        <v>547</v>
      </c>
      <c r="D203" s="257" t="s">
        <v>204</v>
      </c>
      <c r="E203" s="258" t="s">
        <v>3233</v>
      </c>
      <c r="F203" s="259" t="s">
        <v>3234</v>
      </c>
      <c r="G203" s="260" t="s">
        <v>1272</v>
      </c>
      <c r="H203" s="261">
        <v>10</v>
      </c>
      <c r="I203" s="262"/>
      <c r="J203" s="263">
        <f>ROUND(I203*H203,2)</f>
        <v>0</v>
      </c>
      <c r="K203" s="264"/>
      <c r="L203" s="265"/>
      <c r="M203" s="266" t="s">
        <v>1</v>
      </c>
      <c r="N203" s="267" t="s">
        <v>43</v>
      </c>
      <c r="O203" s="92"/>
      <c r="P203" s="230">
        <f>O203*H203</f>
        <v>0</v>
      </c>
      <c r="Q203" s="230">
        <v>1E-05</v>
      </c>
      <c r="R203" s="230">
        <f>Q203*H203</f>
        <v>0.0001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563</v>
      </c>
      <c r="AT203" s="232" t="s">
        <v>204</v>
      </c>
      <c r="AU203" s="232" t="s">
        <v>88</v>
      </c>
      <c r="AY203" s="18" t="s">
        <v>182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86</v>
      </c>
      <c r="BK203" s="233">
        <f>ROUND(I203*H203,2)</f>
        <v>0</v>
      </c>
      <c r="BL203" s="18" t="s">
        <v>351</v>
      </c>
      <c r="BM203" s="232" t="s">
        <v>3235</v>
      </c>
    </row>
    <row r="204" spans="1:51" s="13" customFormat="1" ht="12">
      <c r="A204" s="13"/>
      <c r="B204" s="234"/>
      <c r="C204" s="235"/>
      <c r="D204" s="236" t="s">
        <v>191</v>
      </c>
      <c r="E204" s="237" t="s">
        <v>1</v>
      </c>
      <c r="F204" s="238" t="s">
        <v>275</v>
      </c>
      <c r="G204" s="235"/>
      <c r="H204" s="239">
        <v>10</v>
      </c>
      <c r="I204" s="240"/>
      <c r="J204" s="235"/>
      <c r="K204" s="235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191</v>
      </c>
      <c r="AU204" s="245" t="s">
        <v>88</v>
      </c>
      <c r="AV204" s="13" t="s">
        <v>88</v>
      </c>
      <c r="AW204" s="13" t="s">
        <v>34</v>
      </c>
      <c r="AX204" s="13" t="s">
        <v>78</v>
      </c>
      <c r="AY204" s="245" t="s">
        <v>182</v>
      </c>
    </row>
    <row r="205" spans="1:51" s="14" customFormat="1" ht="12">
      <c r="A205" s="14"/>
      <c r="B205" s="246"/>
      <c r="C205" s="247"/>
      <c r="D205" s="236" t="s">
        <v>191</v>
      </c>
      <c r="E205" s="248" t="s">
        <v>1</v>
      </c>
      <c r="F205" s="249" t="s">
        <v>195</v>
      </c>
      <c r="G205" s="247"/>
      <c r="H205" s="250">
        <v>10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6" t="s">
        <v>191</v>
      </c>
      <c r="AU205" s="256" t="s">
        <v>88</v>
      </c>
      <c r="AV205" s="14" t="s">
        <v>189</v>
      </c>
      <c r="AW205" s="14" t="s">
        <v>34</v>
      </c>
      <c r="AX205" s="14" t="s">
        <v>86</v>
      </c>
      <c r="AY205" s="256" t="s">
        <v>182</v>
      </c>
    </row>
    <row r="206" spans="1:65" s="2" customFormat="1" ht="16.5" customHeight="1">
      <c r="A206" s="39"/>
      <c r="B206" s="40"/>
      <c r="C206" s="220" t="s">
        <v>554</v>
      </c>
      <c r="D206" s="220" t="s">
        <v>185</v>
      </c>
      <c r="E206" s="221" t="s">
        <v>3236</v>
      </c>
      <c r="F206" s="222" t="s">
        <v>3237</v>
      </c>
      <c r="G206" s="223" t="s">
        <v>1272</v>
      </c>
      <c r="H206" s="224">
        <v>7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43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351</v>
      </c>
      <c r="AT206" s="232" t="s">
        <v>185</v>
      </c>
      <c r="AU206" s="232" t="s">
        <v>88</v>
      </c>
      <c r="AY206" s="18" t="s">
        <v>182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86</v>
      </c>
      <c r="BK206" s="233">
        <f>ROUND(I206*H206,2)</f>
        <v>0</v>
      </c>
      <c r="BL206" s="18" t="s">
        <v>351</v>
      </c>
      <c r="BM206" s="232" t="s">
        <v>3238</v>
      </c>
    </row>
    <row r="207" spans="1:51" s="13" customFormat="1" ht="12">
      <c r="A207" s="13"/>
      <c r="B207" s="234"/>
      <c r="C207" s="235"/>
      <c r="D207" s="236" t="s">
        <v>191</v>
      </c>
      <c r="E207" s="237" t="s">
        <v>1</v>
      </c>
      <c r="F207" s="238" t="s">
        <v>237</v>
      </c>
      <c r="G207" s="235"/>
      <c r="H207" s="239">
        <v>7</v>
      </c>
      <c r="I207" s="240"/>
      <c r="J207" s="235"/>
      <c r="K207" s="235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191</v>
      </c>
      <c r="AU207" s="245" t="s">
        <v>88</v>
      </c>
      <c r="AV207" s="13" t="s">
        <v>88</v>
      </c>
      <c r="AW207" s="13" t="s">
        <v>34</v>
      </c>
      <c r="AX207" s="13" t="s">
        <v>78</v>
      </c>
      <c r="AY207" s="245" t="s">
        <v>182</v>
      </c>
    </row>
    <row r="208" spans="1:51" s="14" customFormat="1" ht="12">
      <c r="A208" s="14"/>
      <c r="B208" s="246"/>
      <c r="C208" s="247"/>
      <c r="D208" s="236" t="s">
        <v>191</v>
      </c>
      <c r="E208" s="248" t="s">
        <v>1</v>
      </c>
      <c r="F208" s="249" t="s">
        <v>195</v>
      </c>
      <c r="G208" s="247"/>
      <c r="H208" s="250">
        <v>7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6" t="s">
        <v>191</v>
      </c>
      <c r="AU208" s="256" t="s">
        <v>88</v>
      </c>
      <c r="AV208" s="14" t="s">
        <v>189</v>
      </c>
      <c r="AW208" s="14" t="s">
        <v>34</v>
      </c>
      <c r="AX208" s="14" t="s">
        <v>86</v>
      </c>
      <c r="AY208" s="256" t="s">
        <v>182</v>
      </c>
    </row>
    <row r="209" spans="1:65" s="2" customFormat="1" ht="16.5" customHeight="1">
      <c r="A209" s="39"/>
      <c r="B209" s="40"/>
      <c r="C209" s="257" t="s">
        <v>558</v>
      </c>
      <c r="D209" s="257" t="s">
        <v>204</v>
      </c>
      <c r="E209" s="258" t="s">
        <v>3239</v>
      </c>
      <c r="F209" s="259" t="s">
        <v>3240</v>
      </c>
      <c r="G209" s="260" t="s">
        <v>1272</v>
      </c>
      <c r="H209" s="261">
        <v>7</v>
      </c>
      <c r="I209" s="262"/>
      <c r="J209" s="263">
        <f>ROUND(I209*H209,2)</f>
        <v>0</v>
      </c>
      <c r="K209" s="264"/>
      <c r="L209" s="265"/>
      <c r="M209" s="266" t="s">
        <v>1</v>
      </c>
      <c r="N209" s="267" t="s">
        <v>43</v>
      </c>
      <c r="O209" s="92"/>
      <c r="P209" s="230">
        <f>O209*H209</f>
        <v>0</v>
      </c>
      <c r="Q209" s="230">
        <v>0.004</v>
      </c>
      <c r="R209" s="230">
        <f>Q209*H209</f>
        <v>0.028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563</v>
      </c>
      <c r="AT209" s="232" t="s">
        <v>204</v>
      </c>
      <c r="AU209" s="232" t="s">
        <v>88</v>
      </c>
      <c r="AY209" s="18" t="s">
        <v>182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86</v>
      </c>
      <c r="BK209" s="233">
        <f>ROUND(I209*H209,2)</f>
        <v>0</v>
      </c>
      <c r="BL209" s="18" t="s">
        <v>351</v>
      </c>
      <c r="BM209" s="232" t="s">
        <v>3241</v>
      </c>
    </row>
    <row r="210" spans="1:51" s="13" customFormat="1" ht="12">
      <c r="A210" s="13"/>
      <c r="B210" s="234"/>
      <c r="C210" s="235"/>
      <c r="D210" s="236" t="s">
        <v>191</v>
      </c>
      <c r="E210" s="237" t="s">
        <v>1</v>
      </c>
      <c r="F210" s="238" t="s">
        <v>237</v>
      </c>
      <c r="G210" s="235"/>
      <c r="H210" s="239">
        <v>7</v>
      </c>
      <c r="I210" s="240"/>
      <c r="J210" s="235"/>
      <c r="K210" s="235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191</v>
      </c>
      <c r="AU210" s="245" t="s">
        <v>88</v>
      </c>
      <c r="AV210" s="13" t="s">
        <v>88</v>
      </c>
      <c r="AW210" s="13" t="s">
        <v>34</v>
      </c>
      <c r="AX210" s="13" t="s">
        <v>78</v>
      </c>
      <c r="AY210" s="245" t="s">
        <v>182</v>
      </c>
    </row>
    <row r="211" spans="1:51" s="14" customFormat="1" ht="12">
      <c r="A211" s="14"/>
      <c r="B211" s="246"/>
      <c r="C211" s="247"/>
      <c r="D211" s="236" t="s">
        <v>191</v>
      </c>
      <c r="E211" s="248" t="s">
        <v>1</v>
      </c>
      <c r="F211" s="249" t="s">
        <v>195</v>
      </c>
      <c r="G211" s="247"/>
      <c r="H211" s="250">
        <v>7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6" t="s">
        <v>191</v>
      </c>
      <c r="AU211" s="256" t="s">
        <v>88</v>
      </c>
      <c r="AV211" s="14" t="s">
        <v>189</v>
      </c>
      <c r="AW211" s="14" t="s">
        <v>34</v>
      </c>
      <c r="AX211" s="14" t="s">
        <v>86</v>
      </c>
      <c r="AY211" s="256" t="s">
        <v>182</v>
      </c>
    </row>
    <row r="212" spans="1:65" s="2" customFormat="1" ht="16.5" customHeight="1">
      <c r="A212" s="39"/>
      <c r="B212" s="40"/>
      <c r="C212" s="220" t="s">
        <v>563</v>
      </c>
      <c r="D212" s="220" t="s">
        <v>185</v>
      </c>
      <c r="E212" s="221" t="s">
        <v>3242</v>
      </c>
      <c r="F212" s="222" t="s">
        <v>3243</v>
      </c>
      <c r="G212" s="223" t="s">
        <v>1272</v>
      </c>
      <c r="H212" s="224">
        <v>10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43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351</v>
      </c>
      <c r="AT212" s="232" t="s">
        <v>185</v>
      </c>
      <c r="AU212" s="232" t="s">
        <v>88</v>
      </c>
      <c r="AY212" s="18" t="s">
        <v>182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86</v>
      </c>
      <c r="BK212" s="233">
        <f>ROUND(I212*H212,2)</f>
        <v>0</v>
      </c>
      <c r="BL212" s="18" t="s">
        <v>351</v>
      </c>
      <c r="BM212" s="232" t="s">
        <v>3244</v>
      </c>
    </row>
    <row r="213" spans="1:51" s="13" customFormat="1" ht="12">
      <c r="A213" s="13"/>
      <c r="B213" s="234"/>
      <c r="C213" s="235"/>
      <c r="D213" s="236" t="s">
        <v>191</v>
      </c>
      <c r="E213" s="237" t="s">
        <v>1</v>
      </c>
      <c r="F213" s="238" t="s">
        <v>275</v>
      </c>
      <c r="G213" s="235"/>
      <c r="H213" s="239">
        <v>10</v>
      </c>
      <c r="I213" s="240"/>
      <c r="J213" s="235"/>
      <c r="K213" s="235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191</v>
      </c>
      <c r="AU213" s="245" t="s">
        <v>88</v>
      </c>
      <c r="AV213" s="13" t="s">
        <v>88</v>
      </c>
      <c r="AW213" s="13" t="s">
        <v>34</v>
      </c>
      <c r="AX213" s="13" t="s">
        <v>78</v>
      </c>
      <c r="AY213" s="245" t="s">
        <v>182</v>
      </c>
    </row>
    <row r="214" spans="1:51" s="14" customFormat="1" ht="12">
      <c r="A214" s="14"/>
      <c r="B214" s="246"/>
      <c r="C214" s="247"/>
      <c r="D214" s="236" t="s">
        <v>191</v>
      </c>
      <c r="E214" s="248" t="s">
        <v>1</v>
      </c>
      <c r="F214" s="249" t="s">
        <v>195</v>
      </c>
      <c r="G214" s="247"/>
      <c r="H214" s="250">
        <v>10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6" t="s">
        <v>191</v>
      </c>
      <c r="AU214" s="256" t="s">
        <v>88</v>
      </c>
      <c r="AV214" s="14" t="s">
        <v>189</v>
      </c>
      <c r="AW214" s="14" t="s">
        <v>34</v>
      </c>
      <c r="AX214" s="14" t="s">
        <v>86</v>
      </c>
      <c r="AY214" s="256" t="s">
        <v>182</v>
      </c>
    </row>
    <row r="215" spans="1:65" s="2" customFormat="1" ht="16.5" customHeight="1">
      <c r="A215" s="39"/>
      <c r="B215" s="40"/>
      <c r="C215" s="257" t="s">
        <v>567</v>
      </c>
      <c r="D215" s="257" t="s">
        <v>204</v>
      </c>
      <c r="E215" s="258" t="s">
        <v>3245</v>
      </c>
      <c r="F215" s="259" t="s">
        <v>3246</v>
      </c>
      <c r="G215" s="260" t="s">
        <v>1272</v>
      </c>
      <c r="H215" s="261">
        <v>10</v>
      </c>
      <c r="I215" s="262"/>
      <c r="J215" s="263">
        <f>ROUND(I215*H215,2)</f>
        <v>0</v>
      </c>
      <c r="K215" s="264"/>
      <c r="L215" s="265"/>
      <c r="M215" s="266" t="s">
        <v>1</v>
      </c>
      <c r="N215" s="267" t="s">
        <v>43</v>
      </c>
      <c r="O215" s="92"/>
      <c r="P215" s="230">
        <f>O215*H215</f>
        <v>0</v>
      </c>
      <c r="Q215" s="230">
        <v>0.00958</v>
      </c>
      <c r="R215" s="230">
        <f>Q215*H215</f>
        <v>0.0958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563</v>
      </c>
      <c r="AT215" s="232" t="s">
        <v>204</v>
      </c>
      <c r="AU215" s="232" t="s">
        <v>88</v>
      </c>
      <c r="AY215" s="18" t="s">
        <v>182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86</v>
      </c>
      <c r="BK215" s="233">
        <f>ROUND(I215*H215,2)</f>
        <v>0</v>
      </c>
      <c r="BL215" s="18" t="s">
        <v>351</v>
      </c>
      <c r="BM215" s="232" t="s">
        <v>3247</v>
      </c>
    </row>
    <row r="216" spans="1:51" s="13" customFormat="1" ht="12">
      <c r="A216" s="13"/>
      <c r="B216" s="234"/>
      <c r="C216" s="235"/>
      <c r="D216" s="236" t="s">
        <v>191</v>
      </c>
      <c r="E216" s="237" t="s">
        <v>1</v>
      </c>
      <c r="F216" s="238" t="s">
        <v>275</v>
      </c>
      <c r="G216" s="235"/>
      <c r="H216" s="239">
        <v>10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191</v>
      </c>
      <c r="AU216" s="245" t="s">
        <v>88</v>
      </c>
      <c r="AV216" s="13" t="s">
        <v>88</v>
      </c>
      <c r="AW216" s="13" t="s">
        <v>34</v>
      </c>
      <c r="AX216" s="13" t="s">
        <v>78</v>
      </c>
      <c r="AY216" s="245" t="s">
        <v>182</v>
      </c>
    </row>
    <row r="217" spans="1:51" s="14" customFormat="1" ht="12">
      <c r="A217" s="14"/>
      <c r="B217" s="246"/>
      <c r="C217" s="247"/>
      <c r="D217" s="236" t="s">
        <v>191</v>
      </c>
      <c r="E217" s="248" t="s">
        <v>1</v>
      </c>
      <c r="F217" s="249" t="s">
        <v>195</v>
      </c>
      <c r="G217" s="247"/>
      <c r="H217" s="250">
        <v>10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191</v>
      </c>
      <c r="AU217" s="256" t="s">
        <v>88</v>
      </c>
      <c r="AV217" s="14" t="s">
        <v>189</v>
      </c>
      <c r="AW217" s="14" t="s">
        <v>34</v>
      </c>
      <c r="AX217" s="14" t="s">
        <v>86</v>
      </c>
      <c r="AY217" s="256" t="s">
        <v>182</v>
      </c>
    </row>
    <row r="218" spans="1:65" s="2" customFormat="1" ht="24.15" customHeight="1">
      <c r="A218" s="39"/>
      <c r="B218" s="40"/>
      <c r="C218" s="220" t="s">
        <v>575</v>
      </c>
      <c r="D218" s="220" t="s">
        <v>185</v>
      </c>
      <c r="E218" s="221" t="s">
        <v>3248</v>
      </c>
      <c r="F218" s="222" t="s">
        <v>3249</v>
      </c>
      <c r="G218" s="223" t="s">
        <v>2382</v>
      </c>
      <c r="H218" s="224">
        <v>70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43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3169</v>
      </c>
      <c r="AT218" s="232" t="s">
        <v>185</v>
      </c>
      <c r="AU218" s="232" t="s">
        <v>88</v>
      </c>
      <c r="AY218" s="18" t="s">
        <v>182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86</v>
      </c>
      <c r="BK218" s="233">
        <f>ROUND(I218*H218,2)</f>
        <v>0</v>
      </c>
      <c r="BL218" s="18" t="s">
        <v>3169</v>
      </c>
      <c r="BM218" s="232" t="s">
        <v>3250</v>
      </c>
    </row>
    <row r="219" spans="1:51" s="13" customFormat="1" ht="12">
      <c r="A219" s="13"/>
      <c r="B219" s="234"/>
      <c r="C219" s="235"/>
      <c r="D219" s="236" t="s">
        <v>191</v>
      </c>
      <c r="E219" s="237" t="s">
        <v>1</v>
      </c>
      <c r="F219" s="238" t="s">
        <v>3251</v>
      </c>
      <c r="G219" s="235"/>
      <c r="H219" s="239">
        <v>10</v>
      </c>
      <c r="I219" s="240"/>
      <c r="J219" s="235"/>
      <c r="K219" s="235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191</v>
      </c>
      <c r="AU219" s="245" t="s">
        <v>88</v>
      </c>
      <c r="AV219" s="13" t="s">
        <v>88</v>
      </c>
      <c r="AW219" s="13" t="s">
        <v>34</v>
      </c>
      <c r="AX219" s="13" t="s">
        <v>78</v>
      </c>
      <c r="AY219" s="245" t="s">
        <v>182</v>
      </c>
    </row>
    <row r="220" spans="1:51" s="13" customFormat="1" ht="12">
      <c r="A220" s="13"/>
      <c r="B220" s="234"/>
      <c r="C220" s="235"/>
      <c r="D220" s="236" t="s">
        <v>191</v>
      </c>
      <c r="E220" s="237" t="s">
        <v>1</v>
      </c>
      <c r="F220" s="238" t="s">
        <v>3252</v>
      </c>
      <c r="G220" s="235"/>
      <c r="H220" s="239">
        <v>60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191</v>
      </c>
      <c r="AU220" s="245" t="s">
        <v>88</v>
      </c>
      <c r="AV220" s="13" t="s">
        <v>88</v>
      </c>
      <c r="AW220" s="13" t="s">
        <v>34</v>
      </c>
      <c r="AX220" s="13" t="s">
        <v>78</v>
      </c>
      <c r="AY220" s="245" t="s">
        <v>182</v>
      </c>
    </row>
    <row r="221" spans="1:51" s="14" customFormat="1" ht="12">
      <c r="A221" s="14"/>
      <c r="B221" s="246"/>
      <c r="C221" s="247"/>
      <c r="D221" s="236" t="s">
        <v>191</v>
      </c>
      <c r="E221" s="248" t="s">
        <v>1</v>
      </c>
      <c r="F221" s="249" t="s">
        <v>195</v>
      </c>
      <c r="G221" s="247"/>
      <c r="H221" s="250">
        <v>70</v>
      </c>
      <c r="I221" s="251"/>
      <c r="J221" s="247"/>
      <c r="K221" s="247"/>
      <c r="L221" s="252"/>
      <c r="M221" s="294"/>
      <c r="N221" s="295"/>
      <c r="O221" s="295"/>
      <c r="P221" s="295"/>
      <c r="Q221" s="295"/>
      <c r="R221" s="295"/>
      <c r="S221" s="295"/>
      <c r="T221" s="29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6" t="s">
        <v>191</v>
      </c>
      <c r="AU221" s="256" t="s">
        <v>88</v>
      </c>
      <c r="AV221" s="14" t="s">
        <v>189</v>
      </c>
      <c r="AW221" s="14" t="s">
        <v>34</v>
      </c>
      <c r="AX221" s="14" t="s">
        <v>86</v>
      </c>
      <c r="AY221" s="256" t="s">
        <v>182</v>
      </c>
    </row>
    <row r="222" spans="1:31" s="2" customFormat="1" ht="6.95" customHeight="1">
      <c r="A222" s="39"/>
      <c r="B222" s="67"/>
      <c r="C222" s="68"/>
      <c r="D222" s="68"/>
      <c r="E222" s="68"/>
      <c r="F222" s="68"/>
      <c r="G222" s="68"/>
      <c r="H222" s="68"/>
      <c r="I222" s="68"/>
      <c r="J222" s="68"/>
      <c r="K222" s="68"/>
      <c r="L222" s="45"/>
      <c r="M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</row>
  </sheetData>
  <sheetProtection password="CC35" sheet="1" objects="1" scenarios="1" formatColumns="0" formatRows="0" autoFilter="0"/>
  <autoFilter ref="C117:K2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3253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ROUND((SUM(BE117:BE141)),2)</f>
        <v>0</v>
      </c>
      <c r="G33" s="39"/>
      <c r="H33" s="39"/>
      <c r="I33" s="156">
        <v>0.21</v>
      </c>
      <c r="J33" s="155">
        <f>ROUND(((SUM(BE117:BE141))*I33),2)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ROUND((SUM(BF117:BF141)),2)</f>
        <v>0</v>
      </c>
      <c r="G34" s="39"/>
      <c r="H34" s="39"/>
      <c r="I34" s="156">
        <v>0.12</v>
      </c>
      <c r="J34" s="155">
        <f>ROUND(((SUM(BF117:BF141))*I34),2)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ROUND((SUM(BG117:BG141)),2)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ROUND((SUM(BH117:BH141)),2)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ROUND((SUM(BI117:BI141)),2)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04770007.1 - FVE 9,84kWp fotovoltaického zdroje na střechu - položky mimo soustavu URS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3254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167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6.25" customHeight="1">
      <c r="A107" s="39"/>
      <c r="B107" s="40"/>
      <c r="C107" s="41"/>
      <c r="D107" s="41"/>
      <c r="E107" s="175" t="str">
        <f>E7</f>
        <v>Střešní dostavba a stavební úpravy objektu denního stacionáře Jasněnka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144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30" customHeight="1">
      <c r="A109" s="39"/>
      <c r="B109" s="40"/>
      <c r="C109" s="41"/>
      <c r="D109" s="41"/>
      <c r="E109" s="77" t="str">
        <f>E9</f>
        <v>04770007.1 - FVE 9,84kWp fotovoltaického zdroje na střechu - položky mimo soustavu URS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>Uničov</v>
      </c>
      <c r="G111" s="41"/>
      <c r="H111" s="41"/>
      <c r="I111" s="33" t="s">
        <v>22</v>
      </c>
      <c r="J111" s="80" t="str">
        <f>IF(J12="","",J12)</f>
        <v>6. 2. 2024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24</v>
      </c>
      <c r="D113" s="41"/>
      <c r="E113" s="41"/>
      <c r="F113" s="28" t="str">
        <f>E15</f>
        <v>spolek Jasněnka, o.z.</v>
      </c>
      <c r="G113" s="41"/>
      <c r="H113" s="41"/>
      <c r="I113" s="33" t="s">
        <v>31</v>
      </c>
      <c r="J113" s="37" t="str">
        <f>E21</f>
        <v xml:space="preserve"> SPZ DESIGN s.r.o.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29</v>
      </c>
      <c r="D114" s="41"/>
      <c r="E114" s="41"/>
      <c r="F114" s="28" t="str">
        <f>IF(E18="","",E18)</f>
        <v>Vyplň údaj</v>
      </c>
      <c r="G114" s="41"/>
      <c r="H114" s="41"/>
      <c r="I114" s="33" t="s">
        <v>35</v>
      </c>
      <c r="J114" s="37" t="str">
        <f>E24</f>
        <v xml:space="preserve"> Ing. Petr Zavadil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168</v>
      </c>
      <c r="D116" s="195" t="s">
        <v>63</v>
      </c>
      <c r="E116" s="195" t="s">
        <v>59</v>
      </c>
      <c r="F116" s="195" t="s">
        <v>60</v>
      </c>
      <c r="G116" s="195" t="s">
        <v>169</v>
      </c>
      <c r="H116" s="195" t="s">
        <v>170</v>
      </c>
      <c r="I116" s="195" t="s">
        <v>171</v>
      </c>
      <c r="J116" s="196" t="s">
        <v>148</v>
      </c>
      <c r="K116" s="197" t="s">
        <v>172</v>
      </c>
      <c r="L116" s="198"/>
      <c r="M116" s="101" t="s">
        <v>1</v>
      </c>
      <c r="N116" s="102" t="s">
        <v>42</v>
      </c>
      <c r="O116" s="102" t="s">
        <v>173</v>
      </c>
      <c r="P116" s="102" t="s">
        <v>174</v>
      </c>
      <c r="Q116" s="102" t="s">
        <v>175</v>
      </c>
      <c r="R116" s="102" t="s">
        <v>176</v>
      </c>
      <c r="S116" s="102" t="s">
        <v>177</v>
      </c>
      <c r="T116" s="103" t="s">
        <v>178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179</v>
      </c>
      <c r="D117" s="41"/>
      <c r="E117" s="41"/>
      <c r="F117" s="41"/>
      <c r="G117" s="41"/>
      <c r="H117" s="41"/>
      <c r="I117" s="41"/>
      <c r="J117" s="199">
        <f>BK117</f>
        <v>0</v>
      </c>
      <c r="K117" s="41"/>
      <c r="L117" s="45"/>
      <c r="M117" s="104"/>
      <c r="N117" s="200"/>
      <c r="O117" s="105"/>
      <c r="P117" s="201">
        <f>P118</f>
        <v>0</v>
      </c>
      <c r="Q117" s="105"/>
      <c r="R117" s="201">
        <f>R118</f>
        <v>0</v>
      </c>
      <c r="S117" s="105"/>
      <c r="T117" s="202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77</v>
      </c>
      <c r="AU117" s="18" t="s">
        <v>150</v>
      </c>
      <c r="BK117" s="203">
        <f>BK118</f>
        <v>0</v>
      </c>
    </row>
    <row r="118" spans="1:63" s="12" customFormat="1" ht="25.9" customHeight="1">
      <c r="A118" s="12"/>
      <c r="B118" s="204"/>
      <c r="C118" s="205"/>
      <c r="D118" s="206" t="s">
        <v>77</v>
      </c>
      <c r="E118" s="207" t="s">
        <v>3255</v>
      </c>
      <c r="F118" s="207" t="s">
        <v>3256</v>
      </c>
      <c r="G118" s="205"/>
      <c r="H118" s="205"/>
      <c r="I118" s="208"/>
      <c r="J118" s="209">
        <f>BK118</f>
        <v>0</v>
      </c>
      <c r="K118" s="205"/>
      <c r="L118" s="210"/>
      <c r="M118" s="211"/>
      <c r="N118" s="212"/>
      <c r="O118" s="212"/>
      <c r="P118" s="213">
        <f>SUM(P119:P141)</f>
        <v>0</v>
      </c>
      <c r="Q118" s="212"/>
      <c r="R118" s="213">
        <f>SUM(R119:R141)</f>
        <v>0</v>
      </c>
      <c r="S118" s="212"/>
      <c r="T118" s="214">
        <f>SUM(T119:T141)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5" t="s">
        <v>200</v>
      </c>
      <c r="AT118" s="216" t="s">
        <v>77</v>
      </c>
      <c r="AU118" s="216" t="s">
        <v>78</v>
      </c>
      <c r="AY118" s="215" t="s">
        <v>182</v>
      </c>
      <c r="BK118" s="217">
        <f>SUM(BK119:BK141)</f>
        <v>0</v>
      </c>
    </row>
    <row r="119" spans="1:65" s="2" customFormat="1" ht="16.5" customHeight="1">
      <c r="A119" s="39"/>
      <c r="B119" s="40"/>
      <c r="C119" s="220" t="s">
        <v>86</v>
      </c>
      <c r="D119" s="220" t="s">
        <v>185</v>
      </c>
      <c r="E119" s="221" t="s">
        <v>3257</v>
      </c>
      <c r="F119" s="222" t="s">
        <v>3258</v>
      </c>
      <c r="G119" s="223" t="s">
        <v>1543</v>
      </c>
      <c r="H119" s="224">
        <v>1</v>
      </c>
      <c r="I119" s="225"/>
      <c r="J119" s="226">
        <f>ROUND(I119*H119,2)</f>
        <v>0</v>
      </c>
      <c r="K119" s="227"/>
      <c r="L119" s="45"/>
      <c r="M119" s="228" t="s">
        <v>1</v>
      </c>
      <c r="N119" s="229" t="s">
        <v>43</v>
      </c>
      <c r="O119" s="92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2" t="s">
        <v>778</v>
      </c>
      <c r="AT119" s="232" t="s">
        <v>185</v>
      </c>
      <c r="AU119" s="232" t="s">
        <v>86</v>
      </c>
      <c r="AY119" s="18" t="s">
        <v>182</v>
      </c>
      <c r="BE119" s="233">
        <f>IF(N119="základní",J119,0)</f>
        <v>0</v>
      </c>
      <c r="BF119" s="233">
        <f>IF(N119="snížená",J119,0)</f>
        <v>0</v>
      </c>
      <c r="BG119" s="233">
        <f>IF(N119="zákl. přenesená",J119,0)</f>
        <v>0</v>
      </c>
      <c r="BH119" s="233">
        <f>IF(N119="sníž. přenesená",J119,0)</f>
        <v>0</v>
      </c>
      <c r="BI119" s="233">
        <f>IF(N119="nulová",J119,0)</f>
        <v>0</v>
      </c>
      <c r="BJ119" s="18" t="s">
        <v>86</v>
      </c>
      <c r="BK119" s="233">
        <f>ROUND(I119*H119,2)</f>
        <v>0</v>
      </c>
      <c r="BL119" s="18" t="s">
        <v>778</v>
      </c>
      <c r="BM119" s="232" t="s">
        <v>3259</v>
      </c>
    </row>
    <row r="120" spans="1:65" s="2" customFormat="1" ht="21.75" customHeight="1">
      <c r="A120" s="39"/>
      <c r="B120" s="40"/>
      <c r="C120" s="220" t="s">
        <v>237</v>
      </c>
      <c r="D120" s="220" t="s">
        <v>185</v>
      </c>
      <c r="E120" s="221" t="s">
        <v>3260</v>
      </c>
      <c r="F120" s="222" t="s">
        <v>3261</v>
      </c>
      <c r="G120" s="223" t="s">
        <v>320</v>
      </c>
      <c r="H120" s="224">
        <v>10</v>
      </c>
      <c r="I120" s="225"/>
      <c r="J120" s="226">
        <f>ROUND(I120*H120,2)</f>
        <v>0</v>
      </c>
      <c r="K120" s="227"/>
      <c r="L120" s="45"/>
      <c r="M120" s="228" t="s">
        <v>1</v>
      </c>
      <c r="N120" s="229" t="s">
        <v>43</v>
      </c>
      <c r="O120" s="92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2" t="s">
        <v>778</v>
      </c>
      <c r="AT120" s="232" t="s">
        <v>185</v>
      </c>
      <c r="AU120" s="232" t="s">
        <v>86</v>
      </c>
      <c r="AY120" s="18" t="s">
        <v>182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18" t="s">
        <v>86</v>
      </c>
      <c r="BK120" s="233">
        <f>ROUND(I120*H120,2)</f>
        <v>0</v>
      </c>
      <c r="BL120" s="18" t="s">
        <v>778</v>
      </c>
      <c r="BM120" s="232" t="s">
        <v>3262</v>
      </c>
    </row>
    <row r="121" spans="1:65" s="2" customFormat="1" ht="21.75" customHeight="1">
      <c r="A121" s="39"/>
      <c r="B121" s="40"/>
      <c r="C121" s="220" t="s">
        <v>207</v>
      </c>
      <c r="D121" s="220" t="s">
        <v>185</v>
      </c>
      <c r="E121" s="221" t="s">
        <v>3263</v>
      </c>
      <c r="F121" s="222" t="s">
        <v>3264</v>
      </c>
      <c r="G121" s="223" t="s">
        <v>320</v>
      </c>
      <c r="H121" s="224">
        <v>20</v>
      </c>
      <c r="I121" s="225"/>
      <c r="J121" s="226">
        <f>ROUND(I121*H121,2)</f>
        <v>0</v>
      </c>
      <c r="K121" s="227"/>
      <c r="L121" s="45"/>
      <c r="M121" s="228" t="s">
        <v>1</v>
      </c>
      <c r="N121" s="229" t="s">
        <v>43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778</v>
      </c>
      <c r="AT121" s="232" t="s">
        <v>185</v>
      </c>
      <c r="AU121" s="232" t="s">
        <v>86</v>
      </c>
      <c r="AY121" s="18" t="s">
        <v>182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86</v>
      </c>
      <c r="BK121" s="233">
        <f>ROUND(I121*H121,2)</f>
        <v>0</v>
      </c>
      <c r="BL121" s="18" t="s">
        <v>778</v>
      </c>
      <c r="BM121" s="232" t="s">
        <v>3265</v>
      </c>
    </row>
    <row r="122" spans="1:65" s="2" customFormat="1" ht="21.75" customHeight="1">
      <c r="A122" s="39"/>
      <c r="B122" s="40"/>
      <c r="C122" s="220" t="s">
        <v>271</v>
      </c>
      <c r="D122" s="220" t="s">
        <v>185</v>
      </c>
      <c r="E122" s="221" t="s">
        <v>3266</v>
      </c>
      <c r="F122" s="222" t="s">
        <v>3267</v>
      </c>
      <c r="G122" s="223" t="s">
        <v>320</v>
      </c>
      <c r="H122" s="224">
        <v>2</v>
      </c>
      <c r="I122" s="225"/>
      <c r="J122" s="226">
        <f>ROUND(I122*H122,2)</f>
        <v>0</v>
      </c>
      <c r="K122" s="227"/>
      <c r="L122" s="45"/>
      <c r="M122" s="228" t="s">
        <v>1</v>
      </c>
      <c r="N122" s="229" t="s">
        <v>43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778</v>
      </c>
      <c r="AT122" s="232" t="s">
        <v>185</v>
      </c>
      <c r="AU122" s="232" t="s">
        <v>86</v>
      </c>
      <c r="AY122" s="18" t="s">
        <v>182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86</v>
      </c>
      <c r="BK122" s="233">
        <f>ROUND(I122*H122,2)</f>
        <v>0</v>
      </c>
      <c r="BL122" s="18" t="s">
        <v>778</v>
      </c>
      <c r="BM122" s="232" t="s">
        <v>3268</v>
      </c>
    </row>
    <row r="123" spans="1:65" s="2" customFormat="1" ht="21.75" customHeight="1">
      <c r="A123" s="39"/>
      <c r="B123" s="40"/>
      <c r="C123" s="220" t="s">
        <v>275</v>
      </c>
      <c r="D123" s="220" t="s">
        <v>185</v>
      </c>
      <c r="E123" s="221" t="s">
        <v>3269</v>
      </c>
      <c r="F123" s="222" t="s">
        <v>3270</v>
      </c>
      <c r="G123" s="223" t="s">
        <v>320</v>
      </c>
      <c r="H123" s="224">
        <v>10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43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778</v>
      </c>
      <c r="AT123" s="232" t="s">
        <v>185</v>
      </c>
      <c r="AU123" s="232" t="s">
        <v>86</v>
      </c>
      <c r="AY123" s="18" t="s">
        <v>182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86</v>
      </c>
      <c r="BK123" s="233">
        <f>ROUND(I123*H123,2)</f>
        <v>0</v>
      </c>
      <c r="BL123" s="18" t="s">
        <v>778</v>
      </c>
      <c r="BM123" s="232" t="s">
        <v>3271</v>
      </c>
    </row>
    <row r="124" spans="1:65" s="2" customFormat="1" ht="16.5" customHeight="1">
      <c r="A124" s="39"/>
      <c r="B124" s="40"/>
      <c r="C124" s="220" t="s">
        <v>280</v>
      </c>
      <c r="D124" s="220" t="s">
        <v>185</v>
      </c>
      <c r="E124" s="221" t="s">
        <v>3272</v>
      </c>
      <c r="F124" s="222" t="s">
        <v>3273</v>
      </c>
      <c r="G124" s="223" t="s">
        <v>320</v>
      </c>
      <c r="H124" s="224">
        <v>5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43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778</v>
      </c>
      <c r="AT124" s="232" t="s">
        <v>185</v>
      </c>
      <c r="AU124" s="232" t="s">
        <v>86</v>
      </c>
      <c r="AY124" s="18" t="s">
        <v>182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86</v>
      </c>
      <c r="BK124" s="233">
        <f>ROUND(I124*H124,2)</f>
        <v>0</v>
      </c>
      <c r="BL124" s="18" t="s">
        <v>778</v>
      </c>
      <c r="BM124" s="232" t="s">
        <v>3274</v>
      </c>
    </row>
    <row r="125" spans="1:65" s="2" customFormat="1" ht="16.5" customHeight="1">
      <c r="A125" s="39"/>
      <c r="B125" s="40"/>
      <c r="C125" s="220" t="s">
        <v>8</v>
      </c>
      <c r="D125" s="220" t="s">
        <v>185</v>
      </c>
      <c r="E125" s="221" t="s">
        <v>3275</v>
      </c>
      <c r="F125" s="222" t="s">
        <v>3276</v>
      </c>
      <c r="G125" s="223" t="s">
        <v>320</v>
      </c>
      <c r="H125" s="224">
        <v>30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43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778</v>
      </c>
      <c r="AT125" s="232" t="s">
        <v>185</v>
      </c>
      <c r="AU125" s="232" t="s">
        <v>86</v>
      </c>
      <c r="AY125" s="18" t="s">
        <v>182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86</v>
      </c>
      <c r="BK125" s="233">
        <f>ROUND(I125*H125,2)</f>
        <v>0</v>
      </c>
      <c r="BL125" s="18" t="s">
        <v>778</v>
      </c>
      <c r="BM125" s="232" t="s">
        <v>3277</v>
      </c>
    </row>
    <row r="126" spans="1:65" s="2" customFormat="1" ht="16.5" customHeight="1">
      <c r="A126" s="39"/>
      <c r="B126" s="40"/>
      <c r="C126" s="220" t="s">
        <v>288</v>
      </c>
      <c r="D126" s="220" t="s">
        <v>185</v>
      </c>
      <c r="E126" s="221" t="s">
        <v>3278</v>
      </c>
      <c r="F126" s="222" t="s">
        <v>3279</v>
      </c>
      <c r="G126" s="223" t="s">
        <v>1543</v>
      </c>
      <c r="H126" s="224">
        <v>1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43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778</v>
      </c>
      <c r="AT126" s="232" t="s">
        <v>185</v>
      </c>
      <c r="AU126" s="232" t="s">
        <v>86</v>
      </c>
      <c r="AY126" s="18" t="s">
        <v>182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86</v>
      </c>
      <c r="BK126" s="233">
        <f>ROUND(I126*H126,2)</f>
        <v>0</v>
      </c>
      <c r="BL126" s="18" t="s">
        <v>778</v>
      </c>
      <c r="BM126" s="232" t="s">
        <v>3280</v>
      </c>
    </row>
    <row r="127" spans="1:65" s="2" customFormat="1" ht="21.75" customHeight="1">
      <c r="A127" s="39"/>
      <c r="B127" s="40"/>
      <c r="C127" s="220" t="s">
        <v>317</v>
      </c>
      <c r="D127" s="220" t="s">
        <v>185</v>
      </c>
      <c r="E127" s="221" t="s">
        <v>3281</v>
      </c>
      <c r="F127" s="222" t="s">
        <v>3282</v>
      </c>
      <c r="G127" s="223" t="s">
        <v>1419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43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778</v>
      </c>
      <c r="AT127" s="232" t="s">
        <v>185</v>
      </c>
      <c r="AU127" s="232" t="s">
        <v>86</v>
      </c>
      <c r="AY127" s="18" t="s">
        <v>182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86</v>
      </c>
      <c r="BK127" s="233">
        <f>ROUND(I127*H127,2)</f>
        <v>0</v>
      </c>
      <c r="BL127" s="18" t="s">
        <v>778</v>
      </c>
      <c r="BM127" s="232" t="s">
        <v>3283</v>
      </c>
    </row>
    <row r="128" spans="1:65" s="2" customFormat="1" ht="24.15" customHeight="1">
      <c r="A128" s="39"/>
      <c r="B128" s="40"/>
      <c r="C128" s="220" t="s">
        <v>346</v>
      </c>
      <c r="D128" s="220" t="s">
        <v>185</v>
      </c>
      <c r="E128" s="221" t="s">
        <v>3284</v>
      </c>
      <c r="F128" s="222" t="s">
        <v>3285</v>
      </c>
      <c r="G128" s="223" t="s">
        <v>1419</v>
      </c>
      <c r="H128" s="224">
        <v>1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43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778</v>
      </c>
      <c r="AT128" s="232" t="s">
        <v>185</v>
      </c>
      <c r="AU128" s="232" t="s">
        <v>86</v>
      </c>
      <c r="AY128" s="18" t="s">
        <v>182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86</v>
      </c>
      <c r="BK128" s="233">
        <f>ROUND(I128*H128,2)</f>
        <v>0</v>
      </c>
      <c r="BL128" s="18" t="s">
        <v>778</v>
      </c>
      <c r="BM128" s="232" t="s">
        <v>3286</v>
      </c>
    </row>
    <row r="129" spans="1:65" s="2" customFormat="1" ht="24.15" customHeight="1">
      <c r="A129" s="39"/>
      <c r="B129" s="40"/>
      <c r="C129" s="220" t="s">
        <v>351</v>
      </c>
      <c r="D129" s="220" t="s">
        <v>185</v>
      </c>
      <c r="E129" s="221" t="s">
        <v>3287</v>
      </c>
      <c r="F129" s="222" t="s">
        <v>3288</v>
      </c>
      <c r="G129" s="223" t="s">
        <v>1419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43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778</v>
      </c>
      <c r="AT129" s="232" t="s">
        <v>185</v>
      </c>
      <c r="AU129" s="232" t="s">
        <v>86</v>
      </c>
      <c r="AY129" s="18" t="s">
        <v>182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86</v>
      </c>
      <c r="BK129" s="233">
        <f>ROUND(I129*H129,2)</f>
        <v>0</v>
      </c>
      <c r="BL129" s="18" t="s">
        <v>778</v>
      </c>
      <c r="BM129" s="232" t="s">
        <v>3289</v>
      </c>
    </row>
    <row r="130" spans="1:65" s="2" customFormat="1" ht="24.15" customHeight="1">
      <c r="A130" s="39"/>
      <c r="B130" s="40"/>
      <c r="C130" s="220" t="s">
        <v>88</v>
      </c>
      <c r="D130" s="220" t="s">
        <v>185</v>
      </c>
      <c r="E130" s="221" t="s">
        <v>3290</v>
      </c>
      <c r="F130" s="222" t="s">
        <v>3291</v>
      </c>
      <c r="G130" s="223" t="s">
        <v>1543</v>
      </c>
      <c r="H130" s="224">
        <v>4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43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778</v>
      </c>
      <c r="AT130" s="232" t="s">
        <v>185</v>
      </c>
      <c r="AU130" s="232" t="s">
        <v>86</v>
      </c>
      <c r="AY130" s="18" t="s">
        <v>182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86</v>
      </c>
      <c r="BK130" s="233">
        <f>ROUND(I130*H130,2)</f>
        <v>0</v>
      </c>
      <c r="BL130" s="18" t="s">
        <v>778</v>
      </c>
      <c r="BM130" s="232" t="s">
        <v>3292</v>
      </c>
    </row>
    <row r="131" spans="1:65" s="2" customFormat="1" ht="16.5" customHeight="1">
      <c r="A131" s="39"/>
      <c r="B131" s="40"/>
      <c r="C131" s="220" t="s">
        <v>358</v>
      </c>
      <c r="D131" s="220" t="s">
        <v>185</v>
      </c>
      <c r="E131" s="221" t="s">
        <v>3293</v>
      </c>
      <c r="F131" s="222" t="s">
        <v>3294</v>
      </c>
      <c r="G131" s="223" t="s">
        <v>1419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43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778</v>
      </c>
      <c r="AT131" s="232" t="s">
        <v>185</v>
      </c>
      <c r="AU131" s="232" t="s">
        <v>86</v>
      </c>
      <c r="AY131" s="18" t="s">
        <v>182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86</v>
      </c>
      <c r="BK131" s="233">
        <f>ROUND(I131*H131,2)</f>
        <v>0</v>
      </c>
      <c r="BL131" s="18" t="s">
        <v>778</v>
      </c>
      <c r="BM131" s="232" t="s">
        <v>3295</v>
      </c>
    </row>
    <row r="132" spans="1:65" s="2" customFormat="1" ht="16.5" customHeight="1">
      <c r="A132" s="39"/>
      <c r="B132" s="40"/>
      <c r="C132" s="220" t="s">
        <v>362</v>
      </c>
      <c r="D132" s="220" t="s">
        <v>185</v>
      </c>
      <c r="E132" s="221" t="s">
        <v>3296</v>
      </c>
      <c r="F132" s="222" t="s">
        <v>3297</v>
      </c>
      <c r="G132" s="223" t="s">
        <v>1419</v>
      </c>
      <c r="H132" s="224">
        <v>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43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778</v>
      </c>
      <c r="AT132" s="232" t="s">
        <v>185</v>
      </c>
      <c r="AU132" s="232" t="s">
        <v>86</v>
      </c>
      <c r="AY132" s="18" t="s">
        <v>182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86</v>
      </c>
      <c r="BK132" s="233">
        <f>ROUND(I132*H132,2)</f>
        <v>0</v>
      </c>
      <c r="BL132" s="18" t="s">
        <v>778</v>
      </c>
      <c r="BM132" s="232" t="s">
        <v>3298</v>
      </c>
    </row>
    <row r="133" spans="1:65" s="2" customFormat="1" ht="16.5" customHeight="1">
      <c r="A133" s="39"/>
      <c r="B133" s="40"/>
      <c r="C133" s="220" t="s">
        <v>384</v>
      </c>
      <c r="D133" s="220" t="s">
        <v>185</v>
      </c>
      <c r="E133" s="221" t="s">
        <v>3299</v>
      </c>
      <c r="F133" s="222" t="s">
        <v>3300</v>
      </c>
      <c r="G133" s="223" t="s">
        <v>1419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43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778</v>
      </c>
      <c r="AT133" s="232" t="s">
        <v>185</v>
      </c>
      <c r="AU133" s="232" t="s">
        <v>86</v>
      </c>
      <c r="AY133" s="18" t="s">
        <v>182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86</v>
      </c>
      <c r="BK133" s="233">
        <f>ROUND(I133*H133,2)</f>
        <v>0</v>
      </c>
      <c r="BL133" s="18" t="s">
        <v>778</v>
      </c>
      <c r="BM133" s="232" t="s">
        <v>3301</v>
      </c>
    </row>
    <row r="134" spans="1:65" s="2" customFormat="1" ht="16.5" customHeight="1">
      <c r="A134" s="39"/>
      <c r="B134" s="40"/>
      <c r="C134" s="220" t="s">
        <v>389</v>
      </c>
      <c r="D134" s="220" t="s">
        <v>185</v>
      </c>
      <c r="E134" s="221" t="s">
        <v>3302</v>
      </c>
      <c r="F134" s="222" t="s">
        <v>3303</v>
      </c>
      <c r="G134" s="223" t="s">
        <v>1419</v>
      </c>
      <c r="H134" s="224">
        <v>1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43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778</v>
      </c>
      <c r="AT134" s="232" t="s">
        <v>185</v>
      </c>
      <c r="AU134" s="232" t="s">
        <v>86</v>
      </c>
      <c r="AY134" s="18" t="s">
        <v>182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86</v>
      </c>
      <c r="BK134" s="233">
        <f>ROUND(I134*H134,2)</f>
        <v>0</v>
      </c>
      <c r="BL134" s="18" t="s">
        <v>778</v>
      </c>
      <c r="BM134" s="232" t="s">
        <v>3304</v>
      </c>
    </row>
    <row r="135" spans="1:65" s="2" customFormat="1" ht="16.5" customHeight="1">
      <c r="A135" s="39"/>
      <c r="B135" s="40"/>
      <c r="C135" s="220" t="s">
        <v>7</v>
      </c>
      <c r="D135" s="220" t="s">
        <v>185</v>
      </c>
      <c r="E135" s="221" t="s">
        <v>3305</v>
      </c>
      <c r="F135" s="222" t="s">
        <v>3306</v>
      </c>
      <c r="G135" s="223" t="s">
        <v>1419</v>
      </c>
      <c r="H135" s="224">
        <v>1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43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778</v>
      </c>
      <c r="AT135" s="232" t="s">
        <v>185</v>
      </c>
      <c r="AU135" s="232" t="s">
        <v>86</v>
      </c>
      <c r="AY135" s="18" t="s">
        <v>182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86</v>
      </c>
      <c r="BK135" s="233">
        <f>ROUND(I135*H135,2)</f>
        <v>0</v>
      </c>
      <c r="BL135" s="18" t="s">
        <v>778</v>
      </c>
      <c r="BM135" s="232" t="s">
        <v>3307</v>
      </c>
    </row>
    <row r="136" spans="1:65" s="2" customFormat="1" ht="16.5" customHeight="1">
      <c r="A136" s="39"/>
      <c r="B136" s="40"/>
      <c r="C136" s="220" t="s">
        <v>452</v>
      </c>
      <c r="D136" s="220" t="s">
        <v>185</v>
      </c>
      <c r="E136" s="221" t="s">
        <v>3308</v>
      </c>
      <c r="F136" s="222" t="s">
        <v>2975</v>
      </c>
      <c r="G136" s="223" t="s">
        <v>1419</v>
      </c>
      <c r="H136" s="224">
        <v>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43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778</v>
      </c>
      <c r="AT136" s="232" t="s">
        <v>185</v>
      </c>
      <c r="AU136" s="232" t="s">
        <v>86</v>
      </c>
      <c r="AY136" s="18" t="s">
        <v>182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86</v>
      </c>
      <c r="BK136" s="233">
        <f>ROUND(I136*H136,2)</f>
        <v>0</v>
      </c>
      <c r="BL136" s="18" t="s">
        <v>778</v>
      </c>
      <c r="BM136" s="232" t="s">
        <v>3309</v>
      </c>
    </row>
    <row r="137" spans="1:65" s="2" customFormat="1" ht="16.5" customHeight="1">
      <c r="A137" s="39"/>
      <c r="B137" s="40"/>
      <c r="C137" s="220" t="s">
        <v>457</v>
      </c>
      <c r="D137" s="220" t="s">
        <v>185</v>
      </c>
      <c r="E137" s="221" t="s">
        <v>3310</v>
      </c>
      <c r="F137" s="222" t="s">
        <v>3311</v>
      </c>
      <c r="G137" s="223" t="s">
        <v>1419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43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778</v>
      </c>
      <c r="AT137" s="232" t="s">
        <v>185</v>
      </c>
      <c r="AU137" s="232" t="s">
        <v>86</v>
      </c>
      <c r="AY137" s="18" t="s">
        <v>182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86</v>
      </c>
      <c r="BK137" s="233">
        <f>ROUND(I137*H137,2)</f>
        <v>0</v>
      </c>
      <c r="BL137" s="18" t="s">
        <v>778</v>
      </c>
      <c r="BM137" s="232" t="s">
        <v>3312</v>
      </c>
    </row>
    <row r="138" spans="1:65" s="2" customFormat="1" ht="21.75" customHeight="1">
      <c r="A138" s="39"/>
      <c r="B138" s="40"/>
      <c r="C138" s="220" t="s">
        <v>200</v>
      </c>
      <c r="D138" s="220" t="s">
        <v>185</v>
      </c>
      <c r="E138" s="221" t="s">
        <v>3313</v>
      </c>
      <c r="F138" s="222" t="s">
        <v>3314</v>
      </c>
      <c r="G138" s="223" t="s">
        <v>1543</v>
      </c>
      <c r="H138" s="224">
        <v>24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43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778</v>
      </c>
      <c r="AT138" s="232" t="s">
        <v>185</v>
      </c>
      <c r="AU138" s="232" t="s">
        <v>86</v>
      </c>
      <c r="AY138" s="18" t="s">
        <v>182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86</v>
      </c>
      <c r="BK138" s="233">
        <f>ROUND(I138*H138,2)</f>
        <v>0</v>
      </c>
      <c r="BL138" s="18" t="s">
        <v>778</v>
      </c>
      <c r="BM138" s="232" t="s">
        <v>3315</v>
      </c>
    </row>
    <row r="139" spans="1:65" s="2" customFormat="1" ht="24.15" customHeight="1">
      <c r="A139" s="39"/>
      <c r="B139" s="40"/>
      <c r="C139" s="220" t="s">
        <v>189</v>
      </c>
      <c r="D139" s="220" t="s">
        <v>185</v>
      </c>
      <c r="E139" s="221" t="s">
        <v>3316</v>
      </c>
      <c r="F139" s="222" t="s">
        <v>3317</v>
      </c>
      <c r="G139" s="223" t="s">
        <v>1543</v>
      </c>
      <c r="H139" s="224">
        <v>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43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778</v>
      </c>
      <c r="AT139" s="232" t="s">
        <v>185</v>
      </c>
      <c r="AU139" s="232" t="s">
        <v>86</v>
      </c>
      <c r="AY139" s="18" t="s">
        <v>182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86</v>
      </c>
      <c r="BK139" s="233">
        <f>ROUND(I139*H139,2)</f>
        <v>0</v>
      </c>
      <c r="BL139" s="18" t="s">
        <v>778</v>
      </c>
      <c r="BM139" s="232" t="s">
        <v>3318</v>
      </c>
    </row>
    <row r="140" spans="1:65" s="2" customFormat="1" ht="24.15" customHeight="1">
      <c r="A140" s="39"/>
      <c r="B140" s="40"/>
      <c r="C140" s="220" t="s">
        <v>211</v>
      </c>
      <c r="D140" s="220" t="s">
        <v>185</v>
      </c>
      <c r="E140" s="221" t="s">
        <v>3319</v>
      </c>
      <c r="F140" s="222" t="s">
        <v>3320</v>
      </c>
      <c r="G140" s="223" t="s">
        <v>1419</v>
      </c>
      <c r="H140" s="224">
        <v>24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43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778</v>
      </c>
      <c r="AT140" s="232" t="s">
        <v>185</v>
      </c>
      <c r="AU140" s="232" t="s">
        <v>86</v>
      </c>
      <c r="AY140" s="18" t="s">
        <v>182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86</v>
      </c>
      <c r="BK140" s="233">
        <f>ROUND(I140*H140,2)</f>
        <v>0</v>
      </c>
      <c r="BL140" s="18" t="s">
        <v>778</v>
      </c>
      <c r="BM140" s="232" t="s">
        <v>3321</v>
      </c>
    </row>
    <row r="141" spans="1:65" s="2" customFormat="1" ht="21.75" customHeight="1">
      <c r="A141" s="39"/>
      <c r="B141" s="40"/>
      <c r="C141" s="220" t="s">
        <v>183</v>
      </c>
      <c r="D141" s="220" t="s">
        <v>185</v>
      </c>
      <c r="E141" s="221" t="s">
        <v>3322</v>
      </c>
      <c r="F141" s="222" t="s">
        <v>3323</v>
      </c>
      <c r="G141" s="223" t="s">
        <v>1419</v>
      </c>
      <c r="H141" s="224">
        <v>1</v>
      </c>
      <c r="I141" s="225"/>
      <c r="J141" s="226">
        <f>ROUND(I141*H141,2)</f>
        <v>0</v>
      </c>
      <c r="K141" s="227"/>
      <c r="L141" s="45"/>
      <c r="M141" s="289" t="s">
        <v>1</v>
      </c>
      <c r="N141" s="290" t="s">
        <v>43</v>
      </c>
      <c r="O141" s="291"/>
      <c r="P141" s="292">
        <f>O141*H141</f>
        <v>0</v>
      </c>
      <c r="Q141" s="292">
        <v>0</v>
      </c>
      <c r="R141" s="292">
        <f>Q141*H141</f>
        <v>0</v>
      </c>
      <c r="S141" s="292">
        <v>0</v>
      </c>
      <c r="T141" s="29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778</v>
      </c>
      <c r="AT141" s="232" t="s">
        <v>185</v>
      </c>
      <c r="AU141" s="232" t="s">
        <v>86</v>
      </c>
      <c r="AY141" s="18" t="s">
        <v>182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86</v>
      </c>
      <c r="BK141" s="233">
        <f>ROUND(I141*H141,2)</f>
        <v>0</v>
      </c>
      <c r="BL141" s="18" t="s">
        <v>778</v>
      </c>
      <c r="BM141" s="232" t="s">
        <v>3324</v>
      </c>
    </row>
    <row r="142" spans="1:31" s="2" customFormat="1" ht="6.95" customHeight="1">
      <c r="A142" s="39"/>
      <c r="B142" s="67"/>
      <c r="C142" s="68"/>
      <c r="D142" s="68"/>
      <c r="E142" s="68"/>
      <c r="F142" s="68"/>
      <c r="G142" s="68"/>
      <c r="H142" s="68"/>
      <c r="I142" s="68"/>
      <c r="J142" s="68"/>
      <c r="K142" s="68"/>
      <c r="L142" s="45"/>
      <c r="M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</sheetData>
  <sheetProtection password="CC35" sheet="1" objects="1" scenarios="1" formatColumns="0" formatRows="0" autoFilter="0"/>
  <autoFilter ref="C116:K14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3325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ROUND((SUM(BE118:BE171)),2)</f>
        <v>0</v>
      </c>
      <c r="G33" s="39"/>
      <c r="H33" s="39"/>
      <c r="I33" s="156">
        <v>0.21</v>
      </c>
      <c r="J33" s="155">
        <f>ROUND(((SUM(BE118:BE171))*I33),2)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ROUND((SUM(BF118:BF171)),2)</f>
        <v>0</v>
      </c>
      <c r="G34" s="39"/>
      <c r="H34" s="39"/>
      <c r="I34" s="156">
        <v>0.12</v>
      </c>
      <c r="J34" s="155">
        <f>ROUND(((SUM(BF118:BF171))*I34),2)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ROUND((SUM(BG118:BG171)),2)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ROUND((SUM(BH118:BH171)),2)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ROUND((SUM(BI118:BI171)),2)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04770008.1 - VZT - položky mimo soustavu URS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2996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3326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167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75" t="str">
        <f>E7</f>
        <v>Střešní dostavba a stavební úpravy objektu denního stacionáře Jasněnka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144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04770008.1 - VZT - položky mimo soustavu URS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Uničov</v>
      </c>
      <c r="G112" s="41"/>
      <c r="H112" s="41"/>
      <c r="I112" s="33" t="s">
        <v>22</v>
      </c>
      <c r="J112" s="80" t="str">
        <f>IF(J12="","",J12)</f>
        <v>6. 2. 2024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spolek Jasněnka, o.z.</v>
      </c>
      <c r="G114" s="41"/>
      <c r="H114" s="41"/>
      <c r="I114" s="33" t="s">
        <v>31</v>
      </c>
      <c r="J114" s="37" t="str">
        <f>E21</f>
        <v xml:space="preserve"> SPZ DESIGN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29</v>
      </c>
      <c r="D115" s="41"/>
      <c r="E115" s="41"/>
      <c r="F115" s="28" t="str">
        <f>IF(E18="","",E18)</f>
        <v>Vyplň údaj</v>
      </c>
      <c r="G115" s="41"/>
      <c r="H115" s="41"/>
      <c r="I115" s="33" t="s">
        <v>35</v>
      </c>
      <c r="J115" s="37" t="str">
        <f>E24</f>
        <v xml:space="preserve"> Ing. Petr Zavadil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168</v>
      </c>
      <c r="D117" s="195" t="s">
        <v>63</v>
      </c>
      <c r="E117" s="195" t="s">
        <v>59</v>
      </c>
      <c r="F117" s="195" t="s">
        <v>60</v>
      </c>
      <c r="G117" s="195" t="s">
        <v>169</v>
      </c>
      <c r="H117" s="195" t="s">
        <v>170</v>
      </c>
      <c r="I117" s="195" t="s">
        <v>171</v>
      </c>
      <c r="J117" s="196" t="s">
        <v>148</v>
      </c>
      <c r="K117" s="197" t="s">
        <v>172</v>
      </c>
      <c r="L117" s="198"/>
      <c r="M117" s="101" t="s">
        <v>1</v>
      </c>
      <c r="N117" s="102" t="s">
        <v>42</v>
      </c>
      <c r="O117" s="102" t="s">
        <v>173</v>
      </c>
      <c r="P117" s="102" t="s">
        <v>174</v>
      </c>
      <c r="Q117" s="102" t="s">
        <v>175</v>
      </c>
      <c r="R117" s="102" t="s">
        <v>176</v>
      </c>
      <c r="S117" s="102" t="s">
        <v>177</v>
      </c>
      <c r="T117" s="103" t="s">
        <v>178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179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77</v>
      </c>
      <c r="AU118" s="18" t="s">
        <v>150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77</v>
      </c>
      <c r="E119" s="207" t="s">
        <v>204</v>
      </c>
      <c r="F119" s="207" t="s">
        <v>2998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200</v>
      </c>
      <c r="AT119" s="216" t="s">
        <v>77</v>
      </c>
      <c r="AU119" s="216" t="s">
        <v>78</v>
      </c>
      <c r="AY119" s="215" t="s">
        <v>182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77</v>
      </c>
      <c r="E120" s="218" t="s">
        <v>3327</v>
      </c>
      <c r="F120" s="218" t="s">
        <v>3328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SUM(P121:P171)</f>
        <v>0</v>
      </c>
      <c r="Q120" s="212"/>
      <c r="R120" s="213">
        <f>SUM(R121:R171)</f>
        <v>0</v>
      </c>
      <c r="S120" s="212"/>
      <c r="T120" s="214">
        <f>SUM(T121:T171)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200</v>
      </c>
      <c r="AT120" s="216" t="s">
        <v>77</v>
      </c>
      <c r="AU120" s="216" t="s">
        <v>86</v>
      </c>
      <c r="AY120" s="215" t="s">
        <v>182</v>
      </c>
      <c r="BK120" s="217">
        <f>SUM(BK121:BK171)</f>
        <v>0</v>
      </c>
    </row>
    <row r="121" spans="1:65" s="2" customFormat="1" ht="76.35" customHeight="1">
      <c r="A121" s="39"/>
      <c r="B121" s="40"/>
      <c r="C121" s="220" t="s">
        <v>86</v>
      </c>
      <c r="D121" s="220" t="s">
        <v>185</v>
      </c>
      <c r="E121" s="221" t="s">
        <v>3329</v>
      </c>
      <c r="F121" s="222" t="s">
        <v>3330</v>
      </c>
      <c r="G121" s="223" t="s">
        <v>2405</v>
      </c>
      <c r="H121" s="224">
        <v>2</v>
      </c>
      <c r="I121" s="225"/>
      <c r="J121" s="226">
        <f>ROUND(I121*H121,2)</f>
        <v>0</v>
      </c>
      <c r="K121" s="227"/>
      <c r="L121" s="45"/>
      <c r="M121" s="228" t="s">
        <v>1</v>
      </c>
      <c r="N121" s="229" t="s">
        <v>43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351</v>
      </c>
      <c r="AT121" s="232" t="s">
        <v>185</v>
      </c>
      <c r="AU121" s="232" t="s">
        <v>88</v>
      </c>
      <c r="AY121" s="18" t="s">
        <v>182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86</v>
      </c>
      <c r="BK121" s="233">
        <f>ROUND(I121*H121,2)</f>
        <v>0</v>
      </c>
      <c r="BL121" s="18" t="s">
        <v>351</v>
      </c>
      <c r="BM121" s="232" t="s">
        <v>3331</v>
      </c>
    </row>
    <row r="122" spans="1:51" s="13" customFormat="1" ht="12">
      <c r="A122" s="13"/>
      <c r="B122" s="234"/>
      <c r="C122" s="235"/>
      <c r="D122" s="236" t="s">
        <v>191</v>
      </c>
      <c r="E122" s="237" t="s">
        <v>1</v>
      </c>
      <c r="F122" s="238" t="s">
        <v>88</v>
      </c>
      <c r="G122" s="235"/>
      <c r="H122" s="239">
        <v>2</v>
      </c>
      <c r="I122" s="240"/>
      <c r="J122" s="235"/>
      <c r="K122" s="235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191</v>
      </c>
      <c r="AU122" s="245" t="s">
        <v>88</v>
      </c>
      <c r="AV122" s="13" t="s">
        <v>88</v>
      </c>
      <c r="AW122" s="13" t="s">
        <v>34</v>
      </c>
      <c r="AX122" s="13" t="s">
        <v>78</v>
      </c>
      <c r="AY122" s="245" t="s">
        <v>182</v>
      </c>
    </row>
    <row r="123" spans="1:51" s="14" customFormat="1" ht="12">
      <c r="A123" s="14"/>
      <c r="B123" s="246"/>
      <c r="C123" s="247"/>
      <c r="D123" s="236" t="s">
        <v>191</v>
      </c>
      <c r="E123" s="248" t="s">
        <v>1</v>
      </c>
      <c r="F123" s="249" t="s">
        <v>195</v>
      </c>
      <c r="G123" s="247"/>
      <c r="H123" s="250">
        <v>2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191</v>
      </c>
      <c r="AU123" s="256" t="s">
        <v>88</v>
      </c>
      <c r="AV123" s="14" t="s">
        <v>189</v>
      </c>
      <c r="AW123" s="14" t="s">
        <v>34</v>
      </c>
      <c r="AX123" s="14" t="s">
        <v>86</v>
      </c>
      <c r="AY123" s="256" t="s">
        <v>182</v>
      </c>
    </row>
    <row r="124" spans="1:65" s="2" customFormat="1" ht="76.35" customHeight="1">
      <c r="A124" s="39"/>
      <c r="B124" s="40"/>
      <c r="C124" s="220" t="s">
        <v>88</v>
      </c>
      <c r="D124" s="220" t="s">
        <v>185</v>
      </c>
      <c r="E124" s="221" t="s">
        <v>3332</v>
      </c>
      <c r="F124" s="222" t="s">
        <v>3333</v>
      </c>
      <c r="G124" s="223" t="s">
        <v>2405</v>
      </c>
      <c r="H124" s="224">
        <v>2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43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351</v>
      </c>
      <c r="AT124" s="232" t="s">
        <v>185</v>
      </c>
      <c r="AU124" s="232" t="s">
        <v>88</v>
      </c>
      <c r="AY124" s="18" t="s">
        <v>182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86</v>
      </c>
      <c r="BK124" s="233">
        <f>ROUND(I124*H124,2)</f>
        <v>0</v>
      </c>
      <c r="BL124" s="18" t="s">
        <v>351</v>
      </c>
      <c r="BM124" s="232" t="s">
        <v>3334</v>
      </c>
    </row>
    <row r="125" spans="1:51" s="13" customFormat="1" ht="12">
      <c r="A125" s="13"/>
      <c r="B125" s="234"/>
      <c r="C125" s="235"/>
      <c r="D125" s="236" t="s">
        <v>191</v>
      </c>
      <c r="E125" s="237" t="s">
        <v>1</v>
      </c>
      <c r="F125" s="238" t="s">
        <v>88</v>
      </c>
      <c r="G125" s="235"/>
      <c r="H125" s="239">
        <v>2</v>
      </c>
      <c r="I125" s="240"/>
      <c r="J125" s="235"/>
      <c r="K125" s="235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191</v>
      </c>
      <c r="AU125" s="245" t="s">
        <v>88</v>
      </c>
      <c r="AV125" s="13" t="s">
        <v>88</v>
      </c>
      <c r="AW125" s="13" t="s">
        <v>34</v>
      </c>
      <c r="AX125" s="13" t="s">
        <v>78</v>
      </c>
      <c r="AY125" s="245" t="s">
        <v>182</v>
      </c>
    </row>
    <row r="126" spans="1:51" s="14" customFormat="1" ht="12">
      <c r="A126" s="14"/>
      <c r="B126" s="246"/>
      <c r="C126" s="247"/>
      <c r="D126" s="236" t="s">
        <v>191</v>
      </c>
      <c r="E126" s="248" t="s">
        <v>1</v>
      </c>
      <c r="F126" s="249" t="s">
        <v>195</v>
      </c>
      <c r="G126" s="247"/>
      <c r="H126" s="250">
        <v>2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191</v>
      </c>
      <c r="AU126" s="256" t="s">
        <v>88</v>
      </c>
      <c r="AV126" s="14" t="s">
        <v>189</v>
      </c>
      <c r="AW126" s="14" t="s">
        <v>34</v>
      </c>
      <c r="AX126" s="14" t="s">
        <v>86</v>
      </c>
      <c r="AY126" s="256" t="s">
        <v>182</v>
      </c>
    </row>
    <row r="127" spans="1:65" s="2" customFormat="1" ht="24.15" customHeight="1">
      <c r="A127" s="39"/>
      <c r="B127" s="40"/>
      <c r="C127" s="220" t="s">
        <v>200</v>
      </c>
      <c r="D127" s="220" t="s">
        <v>185</v>
      </c>
      <c r="E127" s="221" t="s">
        <v>3335</v>
      </c>
      <c r="F127" s="222" t="s">
        <v>3336</v>
      </c>
      <c r="G127" s="223" t="s">
        <v>1272</v>
      </c>
      <c r="H127" s="224">
        <v>4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43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351</v>
      </c>
      <c r="AT127" s="232" t="s">
        <v>185</v>
      </c>
      <c r="AU127" s="232" t="s">
        <v>88</v>
      </c>
      <c r="AY127" s="18" t="s">
        <v>182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86</v>
      </c>
      <c r="BK127" s="233">
        <f>ROUND(I127*H127,2)</f>
        <v>0</v>
      </c>
      <c r="BL127" s="18" t="s">
        <v>351</v>
      </c>
      <c r="BM127" s="232" t="s">
        <v>3337</v>
      </c>
    </row>
    <row r="128" spans="1:51" s="13" customFormat="1" ht="12">
      <c r="A128" s="13"/>
      <c r="B128" s="234"/>
      <c r="C128" s="235"/>
      <c r="D128" s="236" t="s">
        <v>191</v>
      </c>
      <c r="E128" s="237" t="s">
        <v>1</v>
      </c>
      <c r="F128" s="238" t="s">
        <v>189</v>
      </c>
      <c r="G128" s="235"/>
      <c r="H128" s="239">
        <v>4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191</v>
      </c>
      <c r="AU128" s="245" t="s">
        <v>88</v>
      </c>
      <c r="AV128" s="13" t="s">
        <v>88</v>
      </c>
      <c r="AW128" s="13" t="s">
        <v>34</v>
      </c>
      <c r="AX128" s="13" t="s">
        <v>78</v>
      </c>
      <c r="AY128" s="245" t="s">
        <v>182</v>
      </c>
    </row>
    <row r="129" spans="1:51" s="14" customFormat="1" ht="12">
      <c r="A129" s="14"/>
      <c r="B129" s="246"/>
      <c r="C129" s="247"/>
      <c r="D129" s="236" t="s">
        <v>191</v>
      </c>
      <c r="E129" s="248" t="s">
        <v>1</v>
      </c>
      <c r="F129" s="249" t="s">
        <v>195</v>
      </c>
      <c r="G129" s="247"/>
      <c r="H129" s="250">
        <v>4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191</v>
      </c>
      <c r="AU129" s="256" t="s">
        <v>88</v>
      </c>
      <c r="AV129" s="14" t="s">
        <v>189</v>
      </c>
      <c r="AW129" s="14" t="s">
        <v>34</v>
      </c>
      <c r="AX129" s="14" t="s">
        <v>86</v>
      </c>
      <c r="AY129" s="256" t="s">
        <v>182</v>
      </c>
    </row>
    <row r="130" spans="1:65" s="2" customFormat="1" ht="24.15" customHeight="1">
      <c r="A130" s="39"/>
      <c r="B130" s="40"/>
      <c r="C130" s="220" t="s">
        <v>189</v>
      </c>
      <c r="D130" s="220" t="s">
        <v>185</v>
      </c>
      <c r="E130" s="221" t="s">
        <v>3338</v>
      </c>
      <c r="F130" s="222" t="s">
        <v>3339</v>
      </c>
      <c r="G130" s="223" t="s">
        <v>1272</v>
      </c>
      <c r="H130" s="224">
        <v>8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43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351</v>
      </c>
      <c r="AT130" s="232" t="s">
        <v>185</v>
      </c>
      <c r="AU130" s="232" t="s">
        <v>88</v>
      </c>
      <c r="AY130" s="18" t="s">
        <v>182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86</v>
      </c>
      <c r="BK130" s="233">
        <f>ROUND(I130*H130,2)</f>
        <v>0</v>
      </c>
      <c r="BL130" s="18" t="s">
        <v>351</v>
      </c>
      <c r="BM130" s="232" t="s">
        <v>3340</v>
      </c>
    </row>
    <row r="131" spans="1:51" s="13" customFormat="1" ht="12">
      <c r="A131" s="13"/>
      <c r="B131" s="234"/>
      <c r="C131" s="235"/>
      <c r="D131" s="236" t="s">
        <v>191</v>
      </c>
      <c r="E131" s="237" t="s">
        <v>1</v>
      </c>
      <c r="F131" s="238" t="s">
        <v>207</v>
      </c>
      <c r="G131" s="235"/>
      <c r="H131" s="239">
        <v>8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191</v>
      </c>
      <c r="AU131" s="245" t="s">
        <v>88</v>
      </c>
      <c r="AV131" s="13" t="s">
        <v>88</v>
      </c>
      <c r="AW131" s="13" t="s">
        <v>34</v>
      </c>
      <c r="AX131" s="13" t="s">
        <v>78</v>
      </c>
      <c r="AY131" s="245" t="s">
        <v>182</v>
      </c>
    </row>
    <row r="132" spans="1:51" s="14" customFormat="1" ht="12">
      <c r="A132" s="14"/>
      <c r="B132" s="246"/>
      <c r="C132" s="247"/>
      <c r="D132" s="236" t="s">
        <v>191</v>
      </c>
      <c r="E132" s="248" t="s">
        <v>1</v>
      </c>
      <c r="F132" s="249" t="s">
        <v>195</v>
      </c>
      <c r="G132" s="247"/>
      <c r="H132" s="250">
        <v>8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191</v>
      </c>
      <c r="AU132" s="256" t="s">
        <v>88</v>
      </c>
      <c r="AV132" s="14" t="s">
        <v>189</v>
      </c>
      <c r="AW132" s="14" t="s">
        <v>34</v>
      </c>
      <c r="AX132" s="14" t="s">
        <v>86</v>
      </c>
      <c r="AY132" s="256" t="s">
        <v>182</v>
      </c>
    </row>
    <row r="133" spans="1:65" s="2" customFormat="1" ht="44.25" customHeight="1">
      <c r="A133" s="39"/>
      <c r="B133" s="40"/>
      <c r="C133" s="220" t="s">
        <v>211</v>
      </c>
      <c r="D133" s="220" t="s">
        <v>185</v>
      </c>
      <c r="E133" s="221" t="s">
        <v>3341</v>
      </c>
      <c r="F133" s="222" t="s">
        <v>3342</v>
      </c>
      <c r="G133" s="223" t="s">
        <v>3343</v>
      </c>
      <c r="H133" s="224">
        <v>2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43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351</v>
      </c>
      <c r="AT133" s="232" t="s">
        <v>185</v>
      </c>
      <c r="AU133" s="232" t="s">
        <v>88</v>
      </c>
      <c r="AY133" s="18" t="s">
        <v>182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86</v>
      </c>
      <c r="BK133" s="233">
        <f>ROUND(I133*H133,2)</f>
        <v>0</v>
      </c>
      <c r="BL133" s="18" t="s">
        <v>351</v>
      </c>
      <c r="BM133" s="232" t="s">
        <v>3344</v>
      </c>
    </row>
    <row r="134" spans="1:51" s="13" customFormat="1" ht="12">
      <c r="A134" s="13"/>
      <c r="B134" s="234"/>
      <c r="C134" s="235"/>
      <c r="D134" s="236" t="s">
        <v>191</v>
      </c>
      <c r="E134" s="237" t="s">
        <v>1</v>
      </c>
      <c r="F134" s="238" t="s">
        <v>88</v>
      </c>
      <c r="G134" s="235"/>
      <c r="H134" s="239">
        <v>2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191</v>
      </c>
      <c r="AU134" s="245" t="s">
        <v>88</v>
      </c>
      <c r="AV134" s="13" t="s">
        <v>88</v>
      </c>
      <c r="AW134" s="13" t="s">
        <v>34</v>
      </c>
      <c r="AX134" s="13" t="s">
        <v>78</v>
      </c>
      <c r="AY134" s="245" t="s">
        <v>182</v>
      </c>
    </row>
    <row r="135" spans="1:51" s="14" customFormat="1" ht="12">
      <c r="A135" s="14"/>
      <c r="B135" s="246"/>
      <c r="C135" s="247"/>
      <c r="D135" s="236" t="s">
        <v>191</v>
      </c>
      <c r="E135" s="248" t="s">
        <v>1</v>
      </c>
      <c r="F135" s="249" t="s">
        <v>195</v>
      </c>
      <c r="G135" s="247"/>
      <c r="H135" s="250">
        <v>2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191</v>
      </c>
      <c r="AU135" s="256" t="s">
        <v>88</v>
      </c>
      <c r="AV135" s="14" t="s">
        <v>189</v>
      </c>
      <c r="AW135" s="14" t="s">
        <v>34</v>
      </c>
      <c r="AX135" s="14" t="s">
        <v>86</v>
      </c>
      <c r="AY135" s="256" t="s">
        <v>182</v>
      </c>
    </row>
    <row r="136" spans="1:65" s="2" customFormat="1" ht="66.75" customHeight="1">
      <c r="A136" s="39"/>
      <c r="B136" s="40"/>
      <c r="C136" s="220" t="s">
        <v>183</v>
      </c>
      <c r="D136" s="220" t="s">
        <v>185</v>
      </c>
      <c r="E136" s="221" t="s">
        <v>3345</v>
      </c>
      <c r="F136" s="222" t="s">
        <v>3346</v>
      </c>
      <c r="G136" s="223" t="s">
        <v>3347</v>
      </c>
      <c r="H136" s="224">
        <v>2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43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351</v>
      </c>
      <c r="AT136" s="232" t="s">
        <v>185</v>
      </c>
      <c r="AU136" s="232" t="s">
        <v>88</v>
      </c>
      <c r="AY136" s="18" t="s">
        <v>182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86</v>
      </c>
      <c r="BK136" s="233">
        <f>ROUND(I136*H136,2)</f>
        <v>0</v>
      </c>
      <c r="BL136" s="18" t="s">
        <v>351</v>
      </c>
      <c r="BM136" s="232" t="s">
        <v>3348</v>
      </c>
    </row>
    <row r="137" spans="1:65" s="2" customFormat="1" ht="24.15" customHeight="1">
      <c r="A137" s="39"/>
      <c r="B137" s="40"/>
      <c r="C137" s="220" t="s">
        <v>237</v>
      </c>
      <c r="D137" s="220" t="s">
        <v>185</v>
      </c>
      <c r="E137" s="221" t="s">
        <v>3349</v>
      </c>
      <c r="F137" s="222" t="s">
        <v>3350</v>
      </c>
      <c r="G137" s="223" t="s">
        <v>2405</v>
      </c>
      <c r="H137" s="224">
        <v>2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43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351</v>
      </c>
      <c r="AT137" s="232" t="s">
        <v>185</v>
      </c>
      <c r="AU137" s="232" t="s">
        <v>88</v>
      </c>
      <c r="AY137" s="18" t="s">
        <v>182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86</v>
      </c>
      <c r="BK137" s="233">
        <f>ROUND(I137*H137,2)</f>
        <v>0</v>
      </c>
      <c r="BL137" s="18" t="s">
        <v>351</v>
      </c>
      <c r="BM137" s="232" t="s">
        <v>3351</v>
      </c>
    </row>
    <row r="138" spans="1:51" s="13" customFormat="1" ht="12">
      <c r="A138" s="13"/>
      <c r="B138" s="234"/>
      <c r="C138" s="235"/>
      <c r="D138" s="236" t="s">
        <v>191</v>
      </c>
      <c r="E138" s="237" t="s">
        <v>1</v>
      </c>
      <c r="F138" s="238" t="s">
        <v>88</v>
      </c>
      <c r="G138" s="235"/>
      <c r="H138" s="239">
        <v>2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191</v>
      </c>
      <c r="AU138" s="245" t="s">
        <v>88</v>
      </c>
      <c r="AV138" s="13" t="s">
        <v>88</v>
      </c>
      <c r="AW138" s="13" t="s">
        <v>34</v>
      </c>
      <c r="AX138" s="13" t="s">
        <v>78</v>
      </c>
      <c r="AY138" s="245" t="s">
        <v>182</v>
      </c>
    </row>
    <row r="139" spans="1:51" s="14" customFormat="1" ht="12">
      <c r="A139" s="14"/>
      <c r="B139" s="246"/>
      <c r="C139" s="247"/>
      <c r="D139" s="236" t="s">
        <v>191</v>
      </c>
      <c r="E139" s="248" t="s">
        <v>1</v>
      </c>
      <c r="F139" s="249" t="s">
        <v>195</v>
      </c>
      <c r="G139" s="247"/>
      <c r="H139" s="250">
        <v>2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191</v>
      </c>
      <c r="AU139" s="256" t="s">
        <v>88</v>
      </c>
      <c r="AV139" s="14" t="s">
        <v>189</v>
      </c>
      <c r="AW139" s="14" t="s">
        <v>34</v>
      </c>
      <c r="AX139" s="14" t="s">
        <v>86</v>
      </c>
      <c r="AY139" s="256" t="s">
        <v>182</v>
      </c>
    </row>
    <row r="140" spans="1:65" s="2" customFormat="1" ht="24.15" customHeight="1">
      <c r="A140" s="39"/>
      <c r="B140" s="40"/>
      <c r="C140" s="220" t="s">
        <v>207</v>
      </c>
      <c r="D140" s="220" t="s">
        <v>185</v>
      </c>
      <c r="E140" s="221" t="s">
        <v>3352</v>
      </c>
      <c r="F140" s="222" t="s">
        <v>3353</v>
      </c>
      <c r="G140" s="223" t="s">
        <v>2405</v>
      </c>
      <c r="H140" s="224">
        <v>1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43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351</v>
      </c>
      <c r="AT140" s="232" t="s">
        <v>185</v>
      </c>
      <c r="AU140" s="232" t="s">
        <v>88</v>
      </c>
      <c r="AY140" s="18" t="s">
        <v>182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86</v>
      </c>
      <c r="BK140" s="233">
        <f>ROUND(I140*H140,2)</f>
        <v>0</v>
      </c>
      <c r="BL140" s="18" t="s">
        <v>351</v>
      </c>
      <c r="BM140" s="232" t="s">
        <v>3354</v>
      </c>
    </row>
    <row r="141" spans="1:51" s="13" customFormat="1" ht="12">
      <c r="A141" s="13"/>
      <c r="B141" s="234"/>
      <c r="C141" s="235"/>
      <c r="D141" s="236" t="s">
        <v>191</v>
      </c>
      <c r="E141" s="237" t="s">
        <v>1</v>
      </c>
      <c r="F141" s="238" t="s">
        <v>86</v>
      </c>
      <c r="G141" s="235"/>
      <c r="H141" s="239">
        <v>1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191</v>
      </c>
      <c r="AU141" s="245" t="s">
        <v>88</v>
      </c>
      <c r="AV141" s="13" t="s">
        <v>88</v>
      </c>
      <c r="AW141" s="13" t="s">
        <v>34</v>
      </c>
      <c r="AX141" s="13" t="s">
        <v>78</v>
      </c>
      <c r="AY141" s="245" t="s">
        <v>182</v>
      </c>
    </row>
    <row r="142" spans="1:51" s="14" customFormat="1" ht="12">
      <c r="A142" s="14"/>
      <c r="B142" s="246"/>
      <c r="C142" s="247"/>
      <c r="D142" s="236" t="s">
        <v>191</v>
      </c>
      <c r="E142" s="248" t="s">
        <v>1</v>
      </c>
      <c r="F142" s="249" t="s">
        <v>195</v>
      </c>
      <c r="G142" s="247"/>
      <c r="H142" s="250">
        <v>1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191</v>
      </c>
      <c r="AU142" s="256" t="s">
        <v>88</v>
      </c>
      <c r="AV142" s="14" t="s">
        <v>189</v>
      </c>
      <c r="AW142" s="14" t="s">
        <v>34</v>
      </c>
      <c r="AX142" s="14" t="s">
        <v>86</v>
      </c>
      <c r="AY142" s="256" t="s">
        <v>182</v>
      </c>
    </row>
    <row r="143" spans="1:65" s="2" customFormat="1" ht="55.5" customHeight="1">
      <c r="A143" s="39"/>
      <c r="B143" s="40"/>
      <c r="C143" s="220" t="s">
        <v>271</v>
      </c>
      <c r="D143" s="220" t="s">
        <v>185</v>
      </c>
      <c r="E143" s="221" t="s">
        <v>3355</v>
      </c>
      <c r="F143" s="222" t="s">
        <v>3356</v>
      </c>
      <c r="G143" s="223" t="s">
        <v>1543</v>
      </c>
      <c r="H143" s="224">
        <v>1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43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351</v>
      </c>
      <c r="AT143" s="232" t="s">
        <v>185</v>
      </c>
      <c r="AU143" s="232" t="s">
        <v>88</v>
      </c>
      <c r="AY143" s="18" t="s">
        <v>182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86</v>
      </c>
      <c r="BK143" s="233">
        <f>ROUND(I143*H143,2)</f>
        <v>0</v>
      </c>
      <c r="BL143" s="18" t="s">
        <v>351</v>
      </c>
      <c r="BM143" s="232" t="s">
        <v>3357</v>
      </c>
    </row>
    <row r="144" spans="1:51" s="13" customFormat="1" ht="12">
      <c r="A144" s="13"/>
      <c r="B144" s="234"/>
      <c r="C144" s="235"/>
      <c r="D144" s="236" t="s">
        <v>191</v>
      </c>
      <c r="E144" s="237" t="s">
        <v>1</v>
      </c>
      <c r="F144" s="238" t="s">
        <v>86</v>
      </c>
      <c r="G144" s="235"/>
      <c r="H144" s="239">
        <v>1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191</v>
      </c>
      <c r="AU144" s="245" t="s">
        <v>88</v>
      </c>
      <c r="AV144" s="13" t="s">
        <v>88</v>
      </c>
      <c r="AW144" s="13" t="s">
        <v>34</v>
      </c>
      <c r="AX144" s="13" t="s">
        <v>78</v>
      </c>
      <c r="AY144" s="245" t="s">
        <v>182</v>
      </c>
    </row>
    <row r="145" spans="1:51" s="14" customFormat="1" ht="12">
      <c r="A145" s="14"/>
      <c r="B145" s="246"/>
      <c r="C145" s="247"/>
      <c r="D145" s="236" t="s">
        <v>191</v>
      </c>
      <c r="E145" s="248" t="s">
        <v>1</v>
      </c>
      <c r="F145" s="249" t="s">
        <v>195</v>
      </c>
      <c r="G145" s="247"/>
      <c r="H145" s="250">
        <v>1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191</v>
      </c>
      <c r="AU145" s="256" t="s">
        <v>88</v>
      </c>
      <c r="AV145" s="14" t="s">
        <v>189</v>
      </c>
      <c r="AW145" s="14" t="s">
        <v>34</v>
      </c>
      <c r="AX145" s="14" t="s">
        <v>86</v>
      </c>
      <c r="AY145" s="256" t="s">
        <v>182</v>
      </c>
    </row>
    <row r="146" spans="1:65" s="2" customFormat="1" ht="62.7" customHeight="1">
      <c r="A146" s="39"/>
      <c r="B146" s="40"/>
      <c r="C146" s="220" t="s">
        <v>275</v>
      </c>
      <c r="D146" s="220" t="s">
        <v>185</v>
      </c>
      <c r="E146" s="221" t="s">
        <v>3358</v>
      </c>
      <c r="F146" s="222" t="s">
        <v>3359</v>
      </c>
      <c r="G146" s="223" t="s">
        <v>320</v>
      </c>
      <c r="H146" s="224">
        <v>2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43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351</v>
      </c>
      <c r="AT146" s="232" t="s">
        <v>185</v>
      </c>
      <c r="AU146" s="232" t="s">
        <v>88</v>
      </c>
      <c r="AY146" s="18" t="s">
        <v>182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86</v>
      </c>
      <c r="BK146" s="233">
        <f>ROUND(I146*H146,2)</f>
        <v>0</v>
      </c>
      <c r="BL146" s="18" t="s">
        <v>351</v>
      </c>
      <c r="BM146" s="232" t="s">
        <v>3360</v>
      </c>
    </row>
    <row r="147" spans="1:51" s="13" customFormat="1" ht="12">
      <c r="A147" s="13"/>
      <c r="B147" s="234"/>
      <c r="C147" s="235"/>
      <c r="D147" s="236" t="s">
        <v>191</v>
      </c>
      <c r="E147" s="237" t="s">
        <v>1</v>
      </c>
      <c r="F147" s="238" t="s">
        <v>3361</v>
      </c>
      <c r="G147" s="235"/>
      <c r="H147" s="239">
        <v>2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191</v>
      </c>
      <c r="AU147" s="245" t="s">
        <v>88</v>
      </c>
      <c r="AV147" s="13" t="s">
        <v>88</v>
      </c>
      <c r="AW147" s="13" t="s">
        <v>34</v>
      </c>
      <c r="AX147" s="13" t="s">
        <v>78</v>
      </c>
      <c r="AY147" s="245" t="s">
        <v>182</v>
      </c>
    </row>
    <row r="148" spans="1:51" s="14" customFormat="1" ht="12">
      <c r="A148" s="14"/>
      <c r="B148" s="246"/>
      <c r="C148" s="247"/>
      <c r="D148" s="236" t="s">
        <v>191</v>
      </c>
      <c r="E148" s="248" t="s">
        <v>1</v>
      </c>
      <c r="F148" s="249" t="s">
        <v>195</v>
      </c>
      <c r="G148" s="247"/>
      <c r="H148" s="250">
        <v>2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191</v>
      </c>
      <c r="AU148" s="256" t="s">
        <v>88</v>
      </c>
      <c r="AV148" s="14" t="s">
        <v>189</v>
      </c>
      <c r="AW148" s="14" t="s">
        <v>34</v>
      </c>
      <c r="AX148" s="14" t="s">
        <v>86</v>
      </c>
      <c r="AY148" s="256" t="s">
        <v>182</v>
      </c>
    </row>
    <row r="149" spans="1:65" s="2" customFormat="1" ht="62.7" customHeight="1">
      <c r="A149" s="39"/>
      <c r="B149" s="40"/>
      <c r="C149" s="220" t="s">
        <v>280</v>
      </c>
      <c r="D149" s="220" t="s">
        <v>185</v>
      </c>
      <c r="E149" s="221" t="s">
        <v>3362</v>
      </c>
      <c r="F149" s="222" t="s">
        <v>3363</v>
      </c>
      <c r="G149" s="223" t="s">
        <v>320</v>
      </c>
      <c r="H149" s="224">
        <v>5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43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351</v>
      </c>
      <c r="AT149" s="232" t="s">
        <v>185</v>
      </c>
      <c r="AU149" s="232" t="s">
        <v>88</v>
      </c>
      <c r="AY149" s="18" t="s">
        <v>182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86</v>
      </c>
      <c r="BK149" s="233">
        <f>ROUND(I149*H149,2)</f>
        <v>0</v>
      </c>
      <c r="BL149" s="18" t="s">
        <v>351</v>
      </c>
      <c r="BM149" s="232" t="s">
        <v>3364</v>
      </c>
    </row>
    <row r="150" spans="1:51" s="13" customFormat="1" ht="12">
      <c r="A150" s="13"/>
      <c r="B150" s="234"/>
      <c r="C150" s="235"/>
      <c r="D150" s="236" t="s">
        <v>191</v>
      </c>
      <c r="E150" s="237" t="s">
        <v>1</v>
      </c>
      <c r="F150" s="238" t="s">
        <v>3365</v>
      </c>
      <c r="G150" s="235"/>
      <c r="H150" s="239">
        <v>5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191</v>
      </c>
      <c r="AU150" s="245" t="s">
        <v>88</v>
      </c>
      <c r="AV150" s="13" t="s">
        <v>88</v>
      </c>
      <c r="AW150" s="13" t="s">
        <v>34</v>
      </c>
      <c r="AX150" s="13" t="s">
        <v>78</v>
      </c>
      <c r="AY150" s="245" t="s">
        <v>182</v>
      </c>
    </row>
    <row r="151" spans="1:51" s="14" customFormat="1" ht="12">
      <c r="A151" s="14"/>
      <c r="B151" s="246"/>
      <c r="C151" s="247"/>
      <c r="D151" s="236" t="s">
        <v>191</v>
      </c>
      <c r="E151" s="248" t="s">
        <v>1</v>
      </c>
      <c r="F151" s="249" t="s">
        <v>195</v>
      </c>
      <c r="G151" s="247"/>
      <c r="H151" s="250">
        <v>5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191</v>
      </c>
      <c r="AU151" s="256" t="s">
        <v>88</v>
      </c>
      <c r="AV151" s="14" t="s">
        <v>189</v>
      </c>
      <c r="AW151" s="14" t="s">
        <v>34</v>
      </c>
      <c r="AX151" s="14" t="s">
        <v>86</v>
      </c>
      <c r="AY151" s="256" t="s">
        <v>182</v>
      </c>
    </row>
    <row r="152" spans="1:65" s="2" customFormat="1" ht="62.7" customHeight="1">
      <c r="A152" s="39"/>
      <c r="B152" s="40"/>
      <c r="C152" s="220" t="s">
        <v>8</v>
      </c>
      <c r="D152" s="220" t="s">
        <v>185</v>
      </c>
      <c r="E152" s="221" t="s">
        <v>3366</v>
      </c>
      <c r="F152" s="222" t="s">
        <v>3367</v>
      </c>
      <c r="G152" s="223" t="s">
        <v>320</v>
      </c>
      <c r="H152" s="224">
        <v>1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43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351</v>
      </c>
      <c r="AT152" s="232" t="s">
        <v>185</v>
      </c>
      <c r="AU152" s="232" t="s">
        <v>88</v>
      </c>
      <c r="AY152" s="18" t="s">
        <v>182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86</v>
      </c>
      <c r="BK152" s="233">
        <f>ROUND(I152*H152,2)</f>
        <v>0</v>
      </c>
      <c r="BL152" s="18" t="s">
        <v>351</v>
      </c>
      <c r="BM152" s="232" t="s">
        <v>3368</v>
      </c>
    </row>
    <row r="153" spans="1:51" s="13" customFormat="1" ht="12">
      <c r="A153" s="13"/>
      <c r="B153" s="234"/>
      <c r="C153" s="235"/>
      <c r="D153" s="236" t="s">
        <v>191</v>
      </c>
      <c r="E153" s="237" t="s">
        <v>1</v>
      </c>
      <c r="F153" s="238" t="s">
        <v>86</v>
      </c>
      <c r="G153" s="235"/>
      <c r="H153" s="239">
        <v>1</v>
      </c>
      <c r="I153" s="240"/>
      <c r="J153" s="235"/>
      <c r="K153" s="235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191</v>
      </c>
      <c r="AU153" s="245" t="s">
        <v>88</v>
      </c>
      <c r="AV153" s="13" t="s">
        <v>88</v>
      </c>
      <c r="AW153" s="13" t="s">
        <v>34</v>
      </c>
      <c r="AX153" s="13" t="s">
        <v>78</v>
      </c>
      <c r="AY153" s="245" t="s">
        <v>182</v>
      </c>
    </row>
    <row r="154" spans="1:51" s="14" customFormat="1" ht="12">
      <c r="A154" s="14"/>
      <c r="B154" s="246"/>
      <c r="C154" s="247"/>
      <c r="D154" s="236" t="s">
        <v>191</v>
      </c>
      <c r="E154" s="248" t="s">
        <v>1</v>
      </c>
      <c r="F154" s="249" t="s">
        <v>195</v>
      </c>
      <c r="G154" s="247"/>
      <c r="H154" s="250">
        <v>1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191</v>
      </c>
      <c r="AU154" s="256" t="s">
        <v>88</v>
      </c>
      <c r="AV154" s="14" t="s">
        <v>189</v>
      </c>
      <c r="AW154" s="14" t="s">
        <v>34</v>
      </c>
      <c r="AX154" s="14" t="s">
        <v>86</v>
      </c>
      <c r="AY154" s="256" t="s">
        <v>182</v>
      </c>
    </row>
    <row r="155" spans="1:65" s="2" customFormat="1" ht="62.7" customHeight="1">
      <c r="A155" s="39"/>
      <c r="B155" s="40"/>
      <c r="C155" s="220" t="s">
        <v>288</v>
      </c>
      <c r="D155" s="220" t="s">
        <v>185</v>
      </c>
      <c r="E155" s="221" t="s">
        <v>3369</v>
      </c>
      <c r="F155" s="222" t="s">
        <v>3370</v>
      </c>
      <c r="G155" s="223" t="s">
        <v>320</v>
      </c>
      <c r="H155" s="224">
        <v>4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43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351</v>
      </c>
      <c r="AT155" s="232" t="s">
        <v>185</v>
      </c>
      <c r="AU155" s="232" t="s">
        <v>88</v>
      </c>
      <c r="AY155" s="18" t="s">
        <v>182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86</v>
      </c>
      <c r="BK155" s="233">
        <f>ROUND(I155*H155,2)</f>
        <v>0</v>
      </c>
      <c r="BL155" s="18" t="s">
        <v>351</v>
      </c>
      <c r="BM155" s="232" t="s">
        <v>3371</v>
      </c>
    </row>
    <row r="156" spans="1:51" s="13" customFormat="1" ht="12">
      <c r="A156" s="13"/>
      <c r="B156" s="234"/>
      <c r="C156" s="235"/>
      <c r="D156" s="236" t="s">
        <v>191</v>
      </c>
      <c r="E156" s="237" t="s">
        <v>1</v>
      </c>
      <c r="F156" s="238" t="s">
        <v>189</v>
      </c>
      <c r="G156" s="235"/>
      <c r="H156" s="239">
        <v>4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191</v>
      </c>
      <c r="AU156" s="245" t="s">
        <v>88</v>
      </c>
      <c r="AV156" s="13" t="s">
        <v>88</v>
      </c>
      <c r="AW156" s="13" t="s">
        <v>34</v>
      </c>
      <c r="AX156" s="13" t="s">
        <v>78</v>
      </c>
      <c r="AY156" s="245" t="s">
        <v>182</v>
      </c>
    </row>
    <row r="157" spans="1:51" s="14" customFormat="1" ht="12">
      <c r="A157" s="14"/>
      <c r="B157" s="246"/>
      <c r="C157" s="247"/>
      <c r="D157" s="236" t="s">
        <v>191</v>
      </c>
      <c r="E157" s="248" t="s">
        <v>1</v>
      </c>
      <c r="F157" s="249" t="s">
        <v>195</v>
      </c>
      <c r="G157" s="247"/>
      <c r="H157" s="250">
        <v>4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191</v>
      </c>
      <c r="AU157" s="256" t="s">
        <v>88</v>
      </c>
      <c r="AV157" s="14" t="s">
        <v>189</v>
      </c>
      <c r="AW157" s="14" t="s">
        <v>34</v>
      </c>
      <c r="AX157" s="14" t="s">
        <v>86</v>
      </c>
      <c r="AY157" s="256" t="s">
        <v>182</v>
      </c>
    </row>
    <row r="158" spans="1:65" s="2" customFormat="1" ht="33" customHeight="1">
      <c r="A158" s="39"/>
      <c r="B158" s="40"/>
      <c r="C158" s="220" t="s">
        <v>317</v>
      </c>
      <c r="D158" s="220" t="s">
        <v>185</v>
      </c>
      <c r="E158" s="221" t="s">
        <v>3372</v>
      </c>
      <c r="F158" s="222" t="s">
        <v>3373</v>
      </c>
      <c r="G158" s="223" t="s">
        <v>320</v>
      </c>
      <c r="H158" s="224">
        <v>0.5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43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351</v>
      </c>
      <c r="AT158" s="232" t="s">
        <v>185</v>
      </c>
      <c r="AU158" s="232" t="s">
        <v>88</v>
      </c>
      <c r="AY158" s="18" t="s">
        <v>182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86</v>
      </c>
      <c r="BK158" s="233">
        <f>ROUND(I158*H158,2)</f>
        <v>0</v>
      </c>
      <c r="BL158" s="18" t="s">
        <v>351</v>
      </c>
      <c r="BM158" s="232" t="s">
        <v>3374</v>
      </c>
    </row>
    <row r="159" spans="1:51" s="13" customFormat="1" ht="12">
      <c r="A159" s="13"/>
      <c r="B159" s="234"/>
      <c r="C159" s="235"/>
      <c r="D159" s="236" t="s">
        <v>191</v>
      </c>
      <c r="E159" s="237" t="s">
        <v>1</v>
      </c>
      <c r="F159" s="238" t="s">
        <v>3375</v>
      </c>
      <c r="G159" s="235"/>
      <c r="H159" s="239">
        <v>0.5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191</v>
      </c>
      <c r="AU159" s="245" t="s">
        <v>88</v>
      </c>
      <c r="AV159" s="13" t="s">
        <v>88</v>
      </c>
      <c r="AW159" s="13" t="s">
        <v>34</v>
      </c>
      <c r="AX159" s="13" t="s">
        <v>78</v>
      </c>
      <c r="AY159" s="245" t="s">
        <v>182</v>
      </c>
    </row>
    <row r="160" spans="1:51" s="14" customFormat="1" ht="12">
      <c r="A160" s="14"/>
      <c r="B160" s="246"/>
      <c r="C160" s="247"/>
      <c r="D160" s="236" t="s">
        <v>191</v>
      </c>
      <c r="E160" s="248" t="s">
        <v>1</v>
      </c>
      <c r="F160" s="249" t="s">
        <v>195</v>
      </c>
      <c r="G160" s="247"/>
      <c r="H160" s="250">
        <v>0.5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191</v>
      </c>
      <c r="AU160" s="256" t="s">
        <v>88</v>
      </c>
      <c r="AV160" s="14" t="s">
        <v>189</v>
      </c>
      <c r="AW160" s="14" t="s">
        <v>34</v>
      </c>
      <c r="AX160" s="14" t="s">
        <v>86</v>
      </c>
      <c r="AY160" s="256" t="s">
        <v>182</v>
      </c>
    </row>
    <row r="161" spans="1:65" s="2" customFormat="1" ht="37.8" customHeight="1">
      <c r="A161" s="39"/>
      <c r="B161" s="40"/>
      <c r="C161" s="220" t="s">
        <v>346</v>
      </c>
      <c r="D161" s="220" t="s">
        <v>185</v>
      </c>
      <c r="E161" s="221" t="s">
        <v>3376</v>
      </c>
      <c r="F161" s="222" t="s">
        <v>3377</v>
      </c>
      <c r="G161" s="223" t="s">
        <v>320</v>
      </c>
      <c r="H161" s="224">
        <v>8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43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351</v>
      </c>
      <c r="AT161" s="232" t="s">
        <v>185</v>
      </c>
      <c r="AU161" s="232" t="s">
        <v>88</v>
      </c>
      <c r="AY161" s="18" t="s">
        <v>182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86</v>
      </c>
      <c r="BK161" s="233">
        <f>ROUND(I161*H161,2)</f>
        <v>0</v>
      </c>
      <c r="BL161" s="18" t="s">
        <v>351</v>
      </c>
      <c r="BM161" s="232" t="s">
        <v>3378</v>
      </c>
    </row>
    <row r="162" spans="1:51" s="13" customFormat="1" ht="12">
      <c r="A162" s="13"/>
      <c r="B162" s="234"/>
      <c r="C162" s="235"/>
      <c r="D162" s="236" t="s">
        <v>191</v>
      </c>
      <c r="E162" s="237" t="s">
        <v>1</v>
      </c>
      <c r="F162" s="238" t="s">
        <v>3379</v>
      </c>
      <c r="G162" s="235"/>
      <c r="H162" s="239">
        <v>8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191</v>
      </c>
      <c r="AU162" s="245" t="s">
        <v>88</v>
      </c>
      <c r="AV162" s="13" t="s">
        <v>88</v>
      </c>
      <c r="AW162" s="13" t="s">
        <v>34</v>
      </c>
      <c r="AX162" s="13" t="s">
        <v>78</v>
      </c>
      <c r="AY162" s="245" t="s">
        <v>182</v>
      </c>
    </row>
    <row r="163" spans="1:51" s="14" customFormat="1" ht="12">
      <c r="A163" s="14"/>
      <c r="B163" s="246"/>
      <c r="C163" s="247"/>
      <c r="D163" s="236" t="s">
        <v>191</v>
      </c>
      <c r="E163" s="248" t="s">
        <v>1</v>
      </c>
      <c r="F163" s="249" t="s">
        <v>195</v>
      </c>
      <c r="G163" s="247"/>
      <c r="H163" s="250">
        <v>8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191</v>
      </c>
      <c r="AU163" s="256" t="s">
        <v>88</v>
      </c>
      <c r="AV163" s="14" t="s">
        <v>189</v>
      </c>
      <c r="AW163" s="14" t="s">
        <v>34</v>
      </c>
      <c r="AX163" s="14" t="s">
        <v>86</v>
      </c>
      <c r="AY163" s="256" t="s">
        <v>182</v>
      </c>
    </row>
    <row r="164" spans="1:65" s="2" customFormat="1" ht="33" customHeight="1">
      <c r="A164" s="39"/>
      <c r="B164" s="40"/>
      <c r="C164" s="220" t="s">
        <v>351</v>
      </c>
      <c r="D164" s="220" t="s">
        <v>185</v>
      </c>
      <c r="E164" s="221" t="s">
        <v>3380</v>
      </c>
      <c r="F164" s="222" t="s">
        <v>3381</v>
      </c>
      <c r="G164" s="223" t="s">
        <v>188</v>
      </c>
      <c r="H164" s="224">
        <v>1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43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351</v>
      </c>
      <c r="AT164" s="232" t="s">
        <v>185</v>
      </c>
      <c r="AU164" s="232" t="s">
        <v>88</v>
      </c>
      <c r="AY164" s="18" t="s">
        <v>182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86</v>
      </c>
      <c r="BK164" s="233">
        <f>ROUND(I164*H164,2)</f>
        <v>0</v>
      </c>
      <c r="BL164" s="18" t="s">
        <v>351</v>
      </c>
      <c r="BM164" s="232" t="s">
        <v>3382</v>
      </c>
    </row>
    <row r="165" spans="1:51" s="13" customFormat="1" ht="12">
      <c r="A165" s="13"/>
      <c r="B165" s="234"/>
      <c r="C165" s="235"/>
      <c r="D165" s="236" t="s">
        <v>191</v>
      </c>
      <c r="E165" s="237" t="s">
        <v>1</v>
      </c>
      <c r="F165" s="238" t="s">
        <v>3383</v>
      </c>
      <c r="G165" s="235"/>
      <c r="H165" s="239">
        <v>1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191</v>
      </c>
      <c r="AU165" s="245" t="s">
        <v>88</v>
      </c>
      <c r="AV165" s="13" t="s">
        <v>88</v>
      </c>
      <c r="AW165" s="13" t="s">
        <v>34</v>
      </c>
      <c r="AX165" s="13" t="s">
        <v>78</v>
      </c>
      <c r="AY165" s="245" t="s">
        <v>182</v>
      </c>
    </row>
    <row r="166" spans="1:51" s="14" customFormat="1" ht="12">
      <c r="A166" s="14"/>
      <c r="B166" s="246"/>
      <c r="C166" s="247"/>
      <c r="D166" s="236" t="s">
        <v>191</v>
      </c>
      <c r="E166" s="248" t="s">
        <v>1</v>
      </c>
      <c r="F166" s="249" t="s">
        <v>195</v>
      </c>
      <c r="G166" s="247"/>
      <c r="H166" s="250">
        <v>1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6" t="s">
        <v>191</v>
      </c>
      <c r="AU166" s="256" t="s">
        <v>88</v>
      </c>
      <c r="AV166" s="14" t="s">
        <v>189</v>
      </c>
      <c r="AW166" s="14" t="s">
        <v>34</v>
      </c>
      <c r="AX166" s="14" t="s">
        <v>86</v>
      </c>
      <c r="AY166" s="256" t="s">
        <v>182</v>
      </c>
    </row>
    <row r="167" spans="1:65" s="2" customFormat="1" ht="16.5" customHeight="1">
      <c r="A167" s="39"/>
      <c r="B167" s="40"/>
      <c r="C167" s="220" t="s">
        <v>358</v>
      </c>
      <c r="D167" s="220" t="s">
        <v>185</v>
      </c>
      <c r="E167" s="221" t="s">
        <v>3384</v>
      </c>
      <c r="F167" s="222" t="s">
        <v>3385</v>
      </c>
      <c r="G167" s="223" t="s">
        <v>2405</v>
      </c>
      <c r="H167" s="224">
        <v>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43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778</v>
      </c>
      <c r="AT167" s="232" t="s">
        <v>185</v>
      </c>
      <c r="AU167" s="232" t="s">
        <v>88</v>
      </c>
      <c r="AY167" s="18" t="s">
        <v>182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86</v>
      </c>
      <c r="BK167" s="233">
        <f>ROUND(I167*H167,2)</f>
        <v>0</v>
      </c>
      <c r="BL167" s="18" t="s">
        <v>778</v>
      </c>
      <c r="BM167" s="232" t="s">
        <v>3386</v>
      </c>
    </row>
    <row r="168" spans="1:65" s="2" customFormat="1" ht="16.5" customHeight="1">
      <c r="A168" s="39"/>
      <c r="B168" s="40"/>
      <c r="C168" s="220" t="s">
        <v>362</v>
      </c>
      <c r="D168" s="220" t="s">
        <v>185</v>
      </c>
      <c r="E168" s="221" t="s">
        <v>3387</v>
      </c>
      <c r="F168" s="222" t="s">
        <v>3388</v>
      </c>
      <c r="G168" s="223" t="s">
        <v>2586</v>
      </c>
      <c r="H168" s="224">
        <v>1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43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351</v>
      </c>
      <c r="AT168" s="232" t="s">
        <v>185</v>
      </c>
      <c r="AU168" s="232" t="s">
        <v>88</v>
      </c>
      <c r="AY168" s="18" t="s">
        <v>182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86</v>
      </c>
      <c r="BK168" s="233">
        <f>ROUND(I168*H168,2)</f>
        <v>0</v>
      </c>
      <c r="BL168" s="18" t="s">
        <v>351</v>
      </c>
      <c r="BM168" s="232" t="s">
        <v>3389</v>
      </c>
    </row>
    <row r="169" spans="1:51" s="13" customFormat="1" ht="12">
      <c r="A169" s="13"/>
      <c r="B169" s="234"/>
      <c r="C169" s="235"/>
      <c r="D169" s="236" t="s">
        <v>191</v>
      </c>
      <c r="E169" s="237" t="s">
        <v>1</v>
      </c>
      <c r="F169" s="238" t="s">
        <v>86</v>
      </c>
      <c r="G169" s="235"/>
      <c r="H169" s="239">
        <v>1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191</v>
      </c>
      <c r="AU169" s="245" t="s">
        <v>88</v>
      </c>
      <c r="AV169" s="13" t="s">
        <v>88</v>
      </c>
      <c r="AW169" s="13" t="s">
        <v>34</v>
      </c>
      <c r="AX169" s="13" t="s">
        <v>78</v>
      </c>
      <c r="AY169" s="245" t="s">
        <v>182</v>
      </c>
    </row>
    <row r="170" spans="1:51" s="14" customFormat="1" ht="12">
      <c r="A170" s="14"/>
      <c r="B170" s="246"/>
      <c r="C170" s="247"/>
      <c r="D170" s="236" t="s">
        <v>191</v>
      </c>
      <c r="E170" s="248" t="s">
        <v>1</v>
      </c>
      <c r="F170" s="249" t="s">
        <v>195</v>
      </c>
      <c r="G170" s="247"/>
      <c r="H170" s="250">
        <v>1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6" t="s">
        <v>191</v>
      </c>
      <c r="AU170" s="256" t="s">
        <v>88</v>
      </c>
      <c r="AV170" s="14" t="s">
        <v>189</v>
      </c>
      <c r="AW170" s="14" t="s">
        <v>34</v>
      </c>
      <c r="AX170" s="14" t="s">
        <v>86</v>
      </c>
      <c r="AY170" s="256" t="s">
        <v>182</v>
      </c>
    </row>
    <row r="171" spans="1:65" s="2" customFormat="1" ht="24.15" customHeight="1">
      <c r="A171" s="39"/>
      <c r="B171" s="40"/>
      <c r="C171" s="220" t="s">
        <v>384</v>
      </c>
      <c r="D171" s="220" t="s">
        <v>185</v>
      </c>
      <c r="E171" s="221" t="s">
        <v>3390</v>
      </c>
      <c r="F171" s="222" t="s">
        <v>3391</v>
      </c>
      <c r="G171" s="223" t="s">
        <v>2586</v>
      </c>
      <c r="H171" s="224">
        <v>50</v>
      </c>
      <c r="I171" s="225"/>
      <c r="J171" s="226">
        <f>ROUND(I171*H171,2)</f>
        <v>0</v>
      </c>
      <c r="K171" s="227"/>
      <c r="L171" s="45"/>
      <c r="M171" s="289" t="s">
        <v>1</v>
      </c>
      <c r="N171" s="290" t="s">
        <v>43</v>
      </c>
      <c r="O171" s="291"/>
      <c r="P171" s="292">
        <f>O171*H171</f>
        <v>0</v>
      </c>
      <c r="Q171" s="292">
        <v>0</v>
      </c>
      <c r="R171" s="292">
        <f>Q171*H171</f>
        <v>0</v>
      </c>
      <c r="S171" s="292">
        <v>0</v>
      </c>
      <c r="T171" s="29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351</v>
      </c>
      <c r="AT171" s="232" t="s">
        <v>185</v>
      </c>
      <c r="AU171" s="232" t="s">
        <v>88</v>
      </c>
      <c r="AY171" s="18" t="s">
        <v>182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86</v>
      </c>
      <c r="BK171" s="233">
        <f>ROUND(I171*H171,2)</f>
        <v>0</v>
      </c>
      <c r="BL171" s="18" t="s">
        <v>351</v>
      </c>
      <c r="BM171" s="232" t="s">
        <v>3392</v>
      </c>
    </row>
    <row r="172" spans="1:31" s="2" customFormat="1" ht="6.95" customHeight="1">
      <c r="A172" s="39"/>
      <c r="B172" s="67"/>
      <c r="C172" s="68"/>
      <c r="D172" s="68"/>
      <c r="E172" s="68"/>
      <c r="F172" s="68"/>
      <c r="G172" s="68"/>
      <c r="H172" s="68"/>
      <c r="I172" s="68"/>
      <c r="J172" s="68"/>
      <c r="K172" s="68"/>
      <c r="L172" s="45"/>
      <c r="M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</sheetData>
  <sheetProtection password="CC35" sheet="1" objects="1" scenarios="1" formatColumns="0" formatRows="0" autoFilter="0"/>
  <autoFilter ref="C117:K17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3393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ROUND((SUM(BE125:BE324)),2)</f>
        <v>0</v>
      </c>
      <c r="G33" s="39"/>
      <c r="H33" s="39"/>
      <c r="I33" s="156">
        <v>0.21</v>
      </c>
      <c r="J33" s="155">
        <f>ROUND(((SUM(BE125:BE324))*I33),2)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ROUND((SUM(BF125:BF324)),2)</f>
        <v>0</v>
      </c>
      <c r="G34" s="39"/>
      <c r="H34" s="39"/>
      <c r="I34" s="156">
        <v>0.12</v>
      </c>
      <c r="J34" s="155">
        <f>ROUND(((SUM(BF125:BF324))*I34),2)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ROUND((SUM(BG125:BG324)),2)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ROUND((SUM(BH125:BH324)),2)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ROUND((SUM(BI125:BI324)),2)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04770009 - Dešťová kanalizace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151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1441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3394</v>
      </c>
      <c r="E99" s="189"/>
      <c r="F99" s="189"/>
      <c r="G99" s="189"/>
      <c r="H99" s="189"/>
      <c r="I99" s="189"/>
      <c r="J99" s="190">
        <f>J210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3395</v>
      </c>
      <c r="E100" s="189"/>
      <c r="F100" s="189"/>
      <c r="G100" s="189"/>
      <c r="H100" s="189"/>
      <c r="I100" s="189"/>
      <c r="J100" s="190">
        <f>J243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3396</v>
      </c>
      <c r="E101" s="189"/>
      <c r="F101" s="189"/>
      <c r="G101" s="189"/>
      <c r="H101" s="189"/>
      <c r="I101" s="189"/>
      <c r="J101" s="190">
        <f>J268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153</v>
      </c>
      <c r="E102" s="189"/>
      <c r="F102" s="189"/>
      <c r="G102" s="189"/>
      <c r="H102" s="189"/>
      <c r="I102" s="189"/>
      <c r="J102" s="190">
        <f>J299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156</v>
      </c>
      <c r="E103" s="189"/>
      <c r="F103" s="189"/>
      <c r="G103" s="189"/>
      <c r="H103" s="189"/>
      <c r="I103" s="189"/>
      <c r="J103" s="190">
        <f>J316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157</v>
      </c>
      <c r="E104" s="183"/>
      <c r="F104" s="183"/>
      <c r="G104" s="183"/>
      <c r="H104" s="183"/>
      <c r="I104" s="183"/>
      <c r="J104" s="184">
        <f>J319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3397</v>
      </c>
      <c r="E105" s="189"/>
      <c r="F105" s="189"/>
      <c r="G105" s="189"/>
      <c r="H105" s="189"/>
      <c r="I105" s="189"/>
      <c r="J105" s="190">
        <f>J320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167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6.25" customHeight="1">
      <c r="A115" s="39"/>
      <c r="B115" s="40"/>
      <c r="C115" s="41"/>
      <c r="D115" s="41"/>
      <c r="E115" s="175" t="str">
        <f>E7</f>
        <v>Střešní dostavba a stavební úpravy objektu denního stacionáře Jasněnka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144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04770009 - Dešťová kanalizace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Uničov</v>
      </c>
      <c r="G119" s="41"/>
      <c r="H119" s="41"/>
      <c r="I119" s="33" t="s">
        <v>22</v>
      </c>
      <c r="J119" s="80" t="str">
        <f>IF(J12="","",J12)</f>
        <v>6. 2. 2024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>spolek Jasněnka, o.z.</v>
      </c>
      <c r="G121" s="41"/>
      <c r="H121" s="41"/>
      <c r="I121" s="33" t="s">
        <v>31</v>
      </c>
      <c r="J121" s="37" t="str">
        <f>E21</f>
        <v xml:space="preserve"> SPZ DESIGN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29</v>
      </c>
      <c r="D122" s="41"/>
      <c r="E122" s="41"/>
      <c r="F122" s="28" t="str">
        <f>IF(E18="","",E18)</f>
        <v>Vyplň údaj</v>
      </c>
      <c r="G122" s="41"/>
      <c r="H122" s="41"/>
      <c r="I122" s="33" t="s">
        <v>35</v>
      </c>
      <c r="J122" s="37" t="str">
        <f>E24</f>
        <v xml:space="preserve"> Ing. Petr Zavadil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2"/>
      <c r="B124" s="193"/>
      <c r="C124" s="194" t="s">
        <v>168</v>
      </c>
      <c r="D124" s="195" t="s">
        <v>63</v>
      </c>
      <c r="E124" s="195" t="s">
        <v>59</v>
      </c>
      <c r="F124" s="195" t="s">
        <v>60</v>
      </c>
      <c r="G124" s="195" t="s">
        <v>169</v>
      </c>
      <c r="H124" s="195" t="s">
        <v>170</v>
      </c>
      <c r="I124" s="195" t="s">
        <v>171</v>
      </c>
      <c r="J124" s="196" t="s">
        <v>148</v>
      </c>
      <c r="K124" s="197" t="s">
        <v>172</v>
      </c>
      <c r="L124" s="198"/>
      <c r="M124" s="101" t="s">
        <v>1</v>
      </c>
      <c r="N124" s="102" t="s">
        <v>42</v>
      </c>
      <c r="O124" s="102" t="s">
        <v>173</v>
      </c>
      <c r="P124" s="102" t="s">
        <v>174</v>
      </c>
      <c r="Q124" s="102" t="s">
        <v>175</v>
      </c>
      <c r="R124" s="102" t="s">
        <v>176</v>
      </c>
      <c r="S124" s="102" t="s">
        <v>177</v>
      </c>
      <c r="T124" s="103" t="s">
        <v>178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9"/>
      <c r="B125" s="40"/>
      <c r="C125" s="108" t="s">
        <v>179</v>
      </c>
      <c r="D125" s="41"/>
      <c r="E125" s="41"/>
      <c r="F125" s="41"/>
      <c r="G125" s="41"/>
      <c r="H125" s="41"/>
      <c r="I125" s="41"/>
      <c r="J125" s="199">
        <f>BK125</f>
        <v>0</v>
      </c>
      <c r="K125" s="41"/>
      <c r="L125" s="45"/>
      <c r="M125" s="104"/>
      <c r="N125" s="200"/>
      <c r="O125" s="105"/>
      <c r="P125" s="201">
        <f>P126+P319</f>
        <v>0</v>
      </c>
      <c r="Q125" s="105"/>
      <c r="R125" s="201">
        <f>R126+R319</f>
        <v>191.23583351</v>
      </c>
      <c r="S125" s="105"/>
      <c r="T125" s="202">
        <f>T126+T319</f>
        <v>59.1195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77</v>
      </c>
      <c r="AU125" s="18" t="s">
        <v>150</v>
      </c>
      <c r="BK125" s="203">
        <f>BK126+BK319</f>
        <v>0</v>
      </c>
    </row>
    <row r="126" spans="1:63" s="12" customFormat="1" ht="25.9" customHeight="1">
      <c r="A126" s="12"/>
      <c r="B126" s="204"/>
      <c r="C126" s="205"/>
      <c r="D126" s="206" t="s">
        <v>77</v>
      </c>
      <c r="E126" s="207" t="s">
        <v>180</v>
      </c>
      <c r="F126" s="207" t="s">
        <v>181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P127+P210+P243+P268+P299+P316</f>
        <v>0</v>
      </c>
      <c r="Q126" s="212"/>
      <c r="R126" s="213">
        <f>R127+R210+R243+R268+R299+R316</f>
        <v>191.11223350999998</v>
      </c>
      <c r="S126" s="212"/>
      <c r="T126" s="214">
        <f>T127+T210+T243+T268+T299+T316</f>
        <v>59.1195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86</v>
      </c>
      <c r="AT126" s="216" t="s">
        <v>77</v>
      </c>
      <c r="AU126" s="216" t="s">
        <v>78</v>
      </c>
      <c r="AY126" s="215" t="s">
        <v>182</v>
      </c>
      <c r="BK126" s="217">
        <f>BK127+BK210+BK243+BK268+BK299+BK316</f>
        <v>0</v>
      </c>
    </row>
    <row r="127" spans="1:63" s="12" customFormat="1" ht="22.8" customHeight="1">
      <c r="A127" s="12"/>
      <c r="B127" s="204"/>
      <c r="C127" s="205"/>
      <c r="D127" s="206" t="s">
        <v>77</v>
      </c>
      <c r="E127" s="218" t="s">
        <v>86</v>
      </c>
      <c r="F127" s="218" t="s">
        <v>1449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SUM(P128:P209)</f>
        <v>0</v>
      </c>
      <c r="Q127" s="212"/>
      <c r="R127" s="213">
        <f>SUM(R128:R209)</f>
        <v>61.292638</v>
      </c>
      <c r="S127" s="212"/>
      <c r="T127" s="214">
        <f>SUM(T128:T209)</f>
        <v>59.1195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86</v>
      </c>
      <c r="AT127" s="216" t="s">
        <v>77</v>
      </c>
      <c r="AU127" s="216" t="s">
        <v>86</v>
      </c>
      <c r="AY127" s="215" t="s">
        <v>182</v>
      </c>
      <c r="BK127" s="217">
        <f>SUM(BK128:BK209)</f>
        <v>0</v>
      </c>
    </row>
    <row r="128" spans="1:65" s="2" customFormat="1" ht="24.15" customHeight="1">
      <c r="A128" s="39"/>
      <c r="B128" s="40"/>
      <c r="C128" s="220" t="s">
        <v>86</v>
      </c>
      <c r="D128" s="220" t="s">
        <v>185</v>
      </c>
      <c r="E128" s="221" t="s">
        <v>3398</v>
      </c>
      <c r="F128" s="222" t="s">
        <v>3399</v>
      </c>
      <c r="G128" s="223" t="s">
        <v>188</v>
      </c>
      <c r="H128" s="224">
        <v>218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43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0.26</v>
      </c>
      <c r="T128" s="231">
        <f>S128*H128</f>
        <v>56.68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189</v>
      </c>
      <c r="AT128" s="232" t="s">
        <v>185</v>
      </c>
      <c r="AU128" s="232" t="s">
        <v>88</v>
      </c>
      <c r="AY128" s="18" t="s">
        <v>182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86</v>
      </c>
      <c r="BK128" s="233">
        <f>ROUND(I128*H128,2)</f>
        <v>0</v>
      </c>
      <c r="BL128" s="18" t="s">
        <v>189</v>
      </c>
      <c r="BM128" s="232" t="s">
        <v>3400</v>
      </c>
    </row>
    <row r="129" spans="1:51" s="13" customFormat="1" ht="12">
      <c r="A129" s="13"/>
      <c r="B129" s="234"/>
      <c r="C129" s="235"/>
      <c r="D129" s="236" t="s">
        <v>191</v>
      </c>
      <c r="E129" s="237" t="s">
        <v>1</v>
      </c>
      <c r="F129" s="238" t="s">
        <v>3401</v>
      </c>
      <c r="G129" s="235"/>
      <c r="H129" s="239">
        <v>100.8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191</v>
      </c>
      <c r="AU129" s="245" t="s">
        <v>88</v>
      </c>
      <c r="AV129" s="13" t="s">
        <v>88</v>
      </c>
      <c r="AW129" s="13" t="s">
        <v>34</v>
      </c>
      <c r="AX129" s="13" t="s">
        <v>78</v>
      </c>
      <c r="AY129" s="245" t="s">
        <v>182</v>
      </c>
    </row>
    <row r="130" spans="1:51" s="13" customFormat="1" ht="12">
      <c r="A130" s="13"/>
      <c r="B130" s="234"/>
      <c r="C130" s="235"/>
      <c r="D130" s="236" t="s">
        <v>191</v>
      </c>
      <c r="E130" s="237" t="s">
        <v>1</v>
      </c>
      <c r="F130" s="238" t="s">
        <v>3402</v>
      </c>
      <c r="G130" s="235"/>
      <c r="H130" s="239">
        <v>8.82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191</v>
      </c>
      <c r="AU130" s="245" t="s">
        <v>88</v>
      </c>
      <c r="AV130" s="13" t="s">
        <v>88</v>
      </c>
      <c r="AW130" s="13" t="s">
        <v>34</v>
      </c>
      <c r="AX130" s="13" t="s">
        <v>78</v>
      </c>
      <c r="AY130" s="245" t="s">
        <v>182</v>
      </c>
    </row>
    <row r="131" spans="1:51" s="13" customFormat="1" ht="12">
      <c r="A131" s="13"/>
      <c r="B131" s="234"/>
      <c r="C131" s="235"/>
      <c r="D131" s="236" t="s">
        <v>191</v>
      </c>
      <c r="E131" s="237" t="s">
        <v>1</v>
      </c>
      <c r="F131" s="238" t="s">
        <v>3403</v>
      </c>
      <c r="G131" s="235"/>
      <c r="H131" s="239">
        <v>104.88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191</v>
      </c>
      <c r="AU131" s="245" t="s">
        <v>88</v>
      </c>
      <c r="AV131" s="13" t="s">
        <v>88</v>
      </c>
      <c r="AW131" s="13" t="s">
        <v>34</v>
      </c>
      <c r="AX131" s="13" t="s">
        <v>78</v>
      </c>
      <c r="AY131" s="245" t="s">
        <v>182</v>
      </c>
    </row>
    <row r="132" spans="1:51" s="13" customFormat="1" ht="12">
      <c r="A132" s="13"/>
      <c r="B132" s="234"/>
      <c r="C132" s="235"/>
      <c r="D132" s="236" t="s">
        <v>191</v>
      </c>
      <c r="E132" s="237" t="s">
        <v>1</v>
      </c>
      <c r="F132" s="238" t="s">
        <v>3404</v>
      </c>
      <c r="G132" s="235"/>
      <c r="H132" s="239">
        <v>1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191</v>
      </c>
      <c r="AU132" s="245" t="s">
        <v>88</v>
      </c>
      <c r="AV132" s="13" t="s">
        <v>88</v>
      </c>
      <c r="AW132" s="13" t="s">
        <v>34</v>
      </c>
      <c r="AX132" s="13" t="s">
        <v>78</v>
      </c>
      <c r="AY132" s="245" t="s">
        <v>182</v>
      </c>
    </row>
    <row r="133" spans="1:51" s="13" customFormat="1" ht="12">
      <c r="A133" s="13"/>
      <c r="B133" s="234"/>
      <c r="C133" s="235"/>
      <c r="D133" s="236" t="s">
        <v>191</v>
      </c>
      <c r="E133" s="237" t="s">
        <v>1</v>
      </c>
      <c r="F133" s="238" t="s">
        <v>3405</v>
      </c>
      <c r="G133" s="235"/>
      <c r="H133" s="239">
        <v>2.5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191</v>
      </c>
      <c r="AU133" s="245" t="s">
        <v>88</v>
      </c>
      <c r="AV133" s="13" t="s">
        <v>88</v>
      </c>
      <c r="AW133" s="13" t="s">
        <v>34</v>
      </c>
      <c r="AX133" s="13" t="s">
        <v>78</v>
      </c>
      <c r="AY133" s="245" t="s">
        <v>182</v>
      </c>
    </row>
    <row r="134" spans="1:51" s="14" customFormat="1" ht="12">
      <c r="A134" s="14"/>
      <c r="B134" s="246"/>
      <c r="C134" s="247"/>
      <c r="D134" s="236" t="s">
        <v>191</v>
      </c>
      <c r="E134" s="248" t="s">
        <v>1</v>
      </c>
      <c r="F134" s="249" t="s">
        <v>195</v>
      </c>
      <c r="G134" s="247"/>
      <c r="H134" s="250">
        <v>218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191</v>
      </c>
      <c r="AU134" s="256" t="s">
        <v>88</v>
      </c>
      <c r="AV134" s="14" t="s">
        <v>189</v>
      </c>
      <c r="AW134" s="14" t="s">
        <v>34</v>
      </c>
      <c r="AX134" s="14" t="s">
        <v>86</v>
      </c>
      <c r="AY134" s="256" t="s">
        <v>182</v>
      </c>
    </row>
    <row r="135" spans="1:65" s="2" customFormat="1" ht="16.5" customHeight="1">
      <c r="A135" s="39"/>
      <c r="B135" s="40"/>
      <c r="C135" s="220" t="s">
        <v>88</v>
      </c>
      <c r="D135" s="220" t="s">
        <v>185</v>
      </c>
      <c r="E135" s="221" t="s">
        <v>3406</v>
      </c>
      <c r="F135" s="222" t="s">
        <v>3407</v>
      </c>
      <c r="G135" s="223" t="s">
        <v>320</v>
      </c>
      <c r="H135" s="224">
        <v>11.9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43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0.205</v>
      </c>
      <c r="T135" s="231">
        <f>S135*H135</f>
        <v>2.4395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189</v>
      </c>
      <c r="AT135" s="232" t="s">
        <v>185</v>
      </c>
      <c r="AU135" s="232" t="s">
        <v>88</v>
      </c>
      <c r="AY135" s="18" t="s">
        <v>182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86</v>
      </c>
      <c r="BK135" s="233">
        <f>ROUND(I135*H135,2)</f>
        <v>0</v>
      </c>
      <c r="BL135" s="18" t="s">
        <v>189</v>
      </c>
      <c r="BM135" s="232" t="s">
        <v>3408</v>
      </c>
    </row>
    <row r="136" spans="1:51" s="13" customFormat="1" ht="12">
      <c r="A136" s="13"/>
      <c r="B136" s="234"/>
      <c r="C136" s="235"/>
      <c r="D136" s="236" t="s">
        <v>191</v>
      </c>
      <c r="E136" s="237" t="s">
        <v>1</v>
      </c>
      <c r="F136" s="238" t="s">
        <v>3409</v>
      </c>
      <c r="G136" s="235"/>
      <c r="H136" s="239">
        <v>11.9</v>
      </c>
      <c r="I136" s="240"/>
      <c r="J136" s="235"/>
      <c r="K136" s="235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191</v>
      </c>
      <c r="AU136" s="245" t="s">
        <v>88</v>
      </c>
      <c r="AV136" s="13" t="s">
        <v>88</v>
      </c>
      <c r="AW136" s="13" t="s">
        <v>34</v>
      </c>
      <c r="AX136" s="13" t="s">
        <v>78</v>
      </c>
      <c r="AY136" s="245" t="s">
        <v>182</v>
      </c>
    </row>
    <row r="137" spans="1:51" s="14" customFormat="1" ht="12">
      <c r="A137" s="14"/>
      <c r="B137" s="246"/>
      <c r="C137" s="247"/>
      <c r="D137" s="236" t="s">
        <v>191</v>
      </c>
      <c r="E137" s="248" t="s">
        <v>1</v>
      </c>
      <c r="F137" s="249" t="s">
        <v>195</v>
      </c>
      <c r="G137" s="247"/>
      <c r="H137" s="250">
        <v>11.9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191</v>
      </c>
      <c r="AU137" s="256" t="s">
        <v>88</v>
      </c>
      <c r="AV137" s="14" t="s">
        <v>189</v>
      </c>
      <c r="AW137" s="14" t="s">
        <v>34</v>
      </c>
      <c r="AX137" s="14" t="s">
        <v>86</v>
      </c>
      <c r="AY137" s="256" t="s">
        <v>182</v>
      </c>
    </row>
    <row r="138" spans="1:65" s="2" customFormat="1" ht="33" customHeight="1">
      <c r="A138" s="39"/>
      <c r="B138" s="40"/>
      <c r="C138" s="220" t="s">
        <v>200</v>
      </c>
      <c r="D138" s="220" t="s">
        <v>185</v>
      </c>
      <c r="E138" s="221" t="s">
        <v>3410</v>
      </c>
      <c r="F138" s="222" t="s">
        <v>3411</v>
      </c>
      <c r="G138" s="223" t="s">
        <v>542</v>
      </c>
      <c r="H138" s="224">
        <v>87.802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43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189</v>
      </c>
      <c r="AT138" s="232" t="s">
        <v>185</v>
      </c>
      <c r="AU138" s="232" t="s">
        <v>88</v>
      </c>
      <c r="AY138" s="18" t="s">
        <v>182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86</v>
      </c>
      <c r="BK138" s="233">
        <f>ROUND(I138*H138,2)</f>
        <v>0</v>
      </c>
      <c r="BL138" s="18" t="s">
        <v>189</v>
      </c>
      <c r="BM138" s="232" t="s">
        <v>3412</v>
      </c>
    </row>
    <row r="139" spans="1:51" s="15" customFormat="1" ht="12">
      <c r="A139" s="15"/>
      <c r="B139" s="268"/>
      <c r="C139" s="269"/>
      <c r="D139" s="236" t="s">
        <v>191</v>
      </c>
      <c r="E139" s="270" t="s">
        <v>1</v>
      </c>
      <c r="F139" s="271" t="s">
        <v>3413</v>
      </c>
      <c r="G139" s="269"/>
      <c r="H139" s="270" t="s">
        <v>1</v>
      </c>
      <c r="I139" s="272"/>
      <c r="J139" s="269"/>
      <c r="K139" s="269"/>
      <c r="L139" s="273"/>
      <c r="M139" s="274"/>
      <c r="N139" s="275"/>
      <c r="O139" s="275"/>
      <c r="P139" s="275"/>
      <c r="Q139" s="275"/>
      <c r="R139" s="275"/>
      <c r="S139" s="275"/>
      <c r="T139" s="27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7" t="s">
        <v>191</v>
      </c>
      <c r="AU139" s="277" t="s">
        <v>88</v>
      </c>
      <c r="AV139" s="15" t="s">
        <v>86</v>
      </c>
      <c r="AW139" s="15" t="s">
        <v>34</v>
      </c>
      <c r="AX139" s="15" t="s">
        <v>78</v>
      </c>
      <c r="AY139" s="277" t="s">
        <v>182</v>
      </c>
    </row>
    <row r="140" spans="1:51" s="13" customFormat="1" ht="12">
      <c r="A140" s="13"/>
      <c r="B140" s="234"/>
      <c r="C140" s="235"/>
      <c r="D140" s="236" t="s">
        <v>191</v>
      </c>
      <c r="E140" s="237" t="s">
        <v>1</v>
      </c>
      <c r="F140" s="238" t="s">
        <v>3414</v>
      </c>
      <c r="G140" s="235"/>
      <c r="H140" s="239">
        <v>53.101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191</v>
      </c>
      <c r="AU140" s="245" t="s">
        <v>88</v>
      </c>
      <c r="AV140" s="13" t="s">
        <v>88</v>
      </c>
      <c r="AW140" s="13" t="s">
        <v>34</v>
      </c>
      <c r="AX140" s="13" t="s">
        <v>78</v>
      </c>
      <c r="AY140" s="245" t="s">
        <v>182</v>
      </c>
    </row>
    <row r="141" spans="1:51" s="13" customFormat="1" ht="12">
      <c r="A141" s="13"/>
      <c r="B141" s="234"/>
      <c r="C141" s="235"/>
      <c r="D141" s="236" t="s">
        <v>191</v>
      </c>
      <c r="E141" s="237" t="s">
        <v>1</v>
      </c>
      <c r="F141" s="238" t="s">
        <v>3415</v>
      </c>
      <c r="G141" s="235"/>
      <c r="H141" s="239">
        <v>18.023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191</v>
      </c>
      <c r="AU141" s="245" t="s">
        <v>88</v>
      </c>
      <c r="AV141" s="13" t="s">
        <v>88</v>
      </c>
      <c r="AW141" s="13" t="s">
        <v>34</v>
      </c>
      <c r="AX141" s="13" t="s">
        <v>78</v>
      </c>
      <c r="AY141" s="245" t="s">
        <v>182</v>
      </c>
    </row>
    <row r="142" spans="1:51" s="13" customFormat="1" ht="12">
      <c r="A142" s="13"/>
      <c r="B142" s="234"/>
      <c r="C142" s="235"/>
      <c r="D142" s="236" t="s">
        <v>191</v>
      </c>
      <c r="E142" s="237" t="s">
        <v>1</v>
      </c>
      <c r="F142" s="238" t="s">
        <v>3416</v>
      </c>
      <c r="G142" s="235"/>
      <c r="H142" s="239">
        <v>16.678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191</v>
      </c>
      <c r="AU142" s="245" t="s">
        <v>88</v>
      </c>
      <c r="AV142" s="13" t="s">
        <v>88</v>
      </c>
      <c r="AW142" s="13" t="s">
        <v>34</v>
      </c>
      <c r="AX142" s="13" t="s">
        <v>78</v>
      </c>
      <c r="AY142" s="245" t="s">
        <v>182</v>
      </c>
    </row>
    <row r="143" spans="1:51" s="14" customFormat="1" ht="12">
      <c r="A143" s="14"/>
      <c r="B143" s="246"/>
      <c r="C143" s="247"/>
      <c r="D143" s="236" t="s">
        <v>191</v>
      </c>
      <c r="E143" s="248" t="s">
        <v>1</v>
      </c>
      <c r="F143" s="249" t="s">
        <v>195</v>
      </c>
      <c r="G143" s="247"/>
      <c r="H143" s="250">
        <v>87.80199999999999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191</v>
      </c>
      <c r="AU143" s="256" t="s">
        <v>88</v>
      </c>
      <c r="AV143" s="14" t="s">
        <v>189</v>
      </c>
      <c r="AW143" s="14" t="s">
        <v>34</v>
      </c>
      <c r="AX143" s="14" t="s">
        <v>86</v>
      </c>
      <c r="AY143" s="256" t="s">
        <v>182</v>
      </c>
    </row>
    <row r="144" spans="1:65" s="2" customFormat="1" ht="33" customHeight="1">
      <c r="A144" s="39"/>
      <c r="B144" s="40"/>
      <c r="C144" s="220" t="s">
        <v>189</v>
      </c>
      <c r="D144" s="220" t="s">
        <v>185</v>
      </c>
      <c r="E144" s="221" t="s">
        <v>3417</v>
      </c>
      <c r="F144" s="222" t="s">
        <v>3418</v>
      </c>
      <c r="G144" s="223" t="s">
        <v>542</v>
      </c>
      <c r="H144" s="224">
        <v>46.723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43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189</v>
      </c>
      <c r="AT144" s="232" t="s">
        <v>185</v>
      </c>
      <c r="AU144" s="232" t="s">
        <v>88</v>
      </c>
      <c r="AY144" s="18" t="s">
        <v>182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86</v>
      </c>
      <c r="BK144" s="233">
        <f>ROUND(I144*H144,2)</f>
        <v>0</v>
      </c>
      <c r="BL144" s="18" t="s">
        <v>189</v>
      </c>
      <c r="BM144" s="232" t="s">
        <v>3419</v>
      </c>
    </row>
    <row r="145" spans="1:51" s="13" customFormat="1" ht="12">
      <c r="A145" s="13"/>
      <c r="B145" s="234"/>
      <c r="C145" s="235"/>
      <c r="D145" s="236" t="s">
        <v>191</v>
      </c>
      <c r="E145" s="237" t="s">
        <v>1</v>
      </c>
      <c r="F145" s="238" t="s">
        <v>3420</v>
      </c>
      <c r="G145" s="235"/>
      <c r="H145" s="239">
        <v>21.87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191</v>
      </c>
      <c r="AU145" s="245" t="s">
        <v>88</v>
      </c>
      <c r="AV145" s="13" t="s">
        <v>88</v>
      </c>
      <c r="AW145" s="13" t="s">
        <v>34</v>
      </c>
      <c r="AX145" s="13" t="s">
        <v>78</v>
      </c>
      <c r="AY145" s="245" t="s">
        <v>182</v>
      </c>
    </row>
    <row r="146" spans="1:51" s="13" customFormat="1" ht="12">
      <c r="A146" s="13"/>
      <c r="B146" s="234"/>
      <c r="C146" s="235"/>
      <c r="D146" s="236" t="s">
        <v>191</v>
      </c>
      <c r="E146" s="237" t="s">
        <v>1</v>
      </c>
      <c r="F146" s="238" t="s">
        <v>3421</v>
      </c>
      <c r="G146" s="235"/>
      <c r="H146" s="239">
        <v>0.518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191</v>
      </c>
      <c r="AU146" s="245" t="s">
        <v>88</v>
      </c>
      <c r="AV146" s="13" t="s">
        <v>88</v>
      </c>
      <c r="AW146" s="13" t="s">
        <v>34</v>
      </c>
      <c r="AX146" s="13" t="s">
        <v>78</v>
      </c>
      <c r="AY146" s="245" t="s">
        <v>182</v>
      </c>
    </row>
    <row r="147" spans="1:51" s="13" customFormat="1" ht="12">
      <c r="A147" s="13"/>
      <c r="B147" s="234"/>
      <c r="C147" s="235"/>
      <c r="D147" s="236" t="s">
        <v>191</v>
      </c>
      <c r="E147" s="237" t="s">
        <v>1</v>
      </c>
      <c r="F147" s="238" t="s">
        <v>3422</v>
      </c>
      <c r="G147" s="235"/>
      <c r="H147" s="239">
        <v>0.797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191</v>
      </c>
      <c r="AU147" s="245" t="s">
        <v>88</v>
      </c>
      <c r="AV147" s="13" t="s">
        <v>88</v>
      </c>
      <c r="AW147" s="13" t="s">
        <v>34</v>
      </c>
      <c r="AX147" s="13" t="s">
        <v>78</v>
      </c>
      <c r="AY147" s="245" t="s">
        <v>182</v>
      </c>
    </row>
    <row r="148" spans="1:51" s="13" customFormat="1" ht="12">
      <c r="A148" s="13"/>
      <c r="B148" s="234"/>
      <c r="C148" s="235"/>
      <c r="D148" s="236" t="s">
        <v>191</v>
      </c>
      <c r="E148" s="237" t="s">
        <v>1</v>
      </c>
      <c r="F148" s="238" t="s">
        <v>3423</v>
      </c>
      <c r="G148" s="235"/>
      <c r="H148" s="239">
        <v>22.788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191</v>
      </c>
      <c r="AU148" s="245" t="s">
        <v>88</v>
      </c>
      <c r="AV148" s="13" t="s">
        <v>88</v>
      </c>
      <c r="AW148" s="13" t="s">
        <v>34</v>
      </c>
      <c r="AX148" s="13" t="s">
        <v>78</v>
      </c>
      <c r="AY148" s="245" t="s">
        <v>182</v>
      </c>
    </row>
    <row r="149" spans="1:51" s="13" customFormat="1" ht="12">
      <c r="A149" s="13"/>
      <c r="B149" s="234"/>
      <c r="C149" s="235"/>
      <c r="D149" s="236" t="s">
        <v>191</v>
      </c>
      <c r="E149" s="237" t="s">
        <v>1</v>
      </c>
      <c r="F149" s="238" t="s">
        <v>3424</v>
      </c>
      <c r="G149" s="235"/>
      <c r="H149" s="239">
        <v>0.345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191</v>
      </c>
      <c r="AU149" s="245" t="s">
        <v>88</v>
      </c>
      <c r="AV149" s="13" t="s">
        <v>88</v>
      </c>
      <c r="AW149" s="13" t="s">
        <v>34</v>
      </c>
      <c r="AX149" s="13" t="s">
        <v>78</v>
      </c>
      <c r="AY149" s="245" t="s">
        <v>182</v>
      </c>
    </row>
    <row r="150" spans="1:51" s="13" customFormat="1" ht="12">
      <c r="A150" s="13"/>
      <c r="B150" s="234"/>
      <c r="C150" s="235"/>
      <c r="D150" s="236" t="s">
        <v>191</v>
      </c>
      <c r="E150" s="237" t="s">
        <v>1</v>
      </c>
      <c r="F150" s="238" t="s">
        <v>3425</v>
      </c>
      <c r="G150" s="235"/>
      <c r="H150" s="239">
        <v>0.405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191</v>
      </c>
      <c r="AU150" s="245" t="s">
        <v>88</v>
      </c>
      <c r="AV150" s="13" t="s">
        <v>88</v>
      </c>
      <c r="AW150" s="13" t="s">
        <v>34</v>
      </c>
      <c r="AX150" s="13" t="s">
        <v>78</v>
      </c>
      <c r="AY150" s="245" t="s">
        <v>182</v>
      </c>
    </row>
    <row r="151" spans="1:51" s="14" customFormat="1" ht="12">
      <c r="A151" s="14"/>
      <c r="B151" s="246"/>
      <c r="C151" s="247"/>
      <c r="D151" s="236" t="s">
        <v>191</v>
      </c>
      <c r="E151" s="248" t="s">
        <v>1</v>
      </c>
      <c r="F151" s="249" t="s">
        <v>195</v>
      </c>
      <c r="G151" s="247"/>
      <c r="H151" s="250">
        <v>46.723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191</v>
      </c>
      <c r="AU151" s="256" t="s">
        <v>88</v>
      </c>
      <c r="AV151" s="14" t="s">
        <v>189</v>
      </c>
      <c r="AW151" s="14" t="s">
        <v>34</v>
      </c>
      <c r="AX151" s="14" t="s">
        <v>86</v>
      </c>
      <c r="AY151" s="256" t="s">
        <v>182</v>
      </c>
    </row>
    <row r="152" spans="1:65" s="2" customFormat="1" ht="37.8" customHeight="1">
      <c r="A152" s="39"/>
      <c r="B152" s="40"/>
      <c r="C152" s="220" t="s">
        <v>211</v>
      </c>
      <c r="D152" s="220" t="s">
        <v>185</v>
      </c>
      <c r="E152" s="221" t="s">
        <v>3426</v>
      </c>
      <c r="F152" s="222" t="s">
        <v>3427</v>
      </c>
      <c r="G152" s="223" t="s">
        <v>542</v>
      </c>
      <c r="H152" s="224">
        <v>29.155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43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189</v>
      </c>
      <c r="AT152" s="232" t="s">
        <v>185</v>
      </c>
      <c r="AU152" s="232" t="s">
        <v>88</v>
      </c>
      <c r="AY152" s="18" t="s">
        <v>182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86</v>
      </c>
      <c r="BK152" s="233">
        <f>ROUND(I152*H152,2)</f>
        <v>0</v>
      </c>
      <c r="BL152" s="18" t="s">
        <v>189</v>
      </c>
      <c r="BM152" s="232" t="s">
        <v>3428</v>
      </c>
    </row>
    <row r="153" spans="1:51" s="13" customFormat="1" ht="12">
      <c r="A153" s="13"/>
      <c r="B153" s="234"/>
      <c r="C153" s="235"/>
      <c r="D153" s="236" t="s">
        <v>191</v>
      </c>
      <c r="E153" s="237" t="s">
        <v>1</v>
      </c>
      <c r="F153" s="238" t="s">
        <v>3429</v>
      </c>
      <c r="G153" s="235"/>
      <c r="H153" s="239">
        <v>29.155</v>
      </c>
      <c r="I153" s="240"/>
      <c r="J153" s="235"/>
      <c r="K153" s="235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191</v>
      </c>
      <c r="AU153" s="245" t="s">
        <v>88</v>
      </c>
      <c r="AV153" s="13" t="s">
        <v>88</v>
      </c>
      <c r="AW153" s="13" t="s">
        <v>34</v>
      </c>
      <c r="AX153" s="13" t="s">
        <v>78</v>
      </c>
      <c r="AY153" s="245" t="s">
        <v>182</v>
      </c>
    </row>
    <row r="154" spans="1:51" s="14" customFormat="1" ht="12">
      <c r="A154" s="14"/>
      <c r="B154" s="246"/>
      <c r="C154" s="247"/>
      <c r="D154" s="236" t="s">
        <v>191</v>
      </c>
      <c r="E154" s="248" t="s">
        <v>1</v>
      </c>
      <c r="F154" s="249" t="s">
        <v>195</v>
      </c>
      <c r="G154" s="247"/>
      <c r="H154" s="250">
        <v>29.155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191</v>
      </c>
      <c r="AU154" s="256" t="s">
        <v>88</v>
      </c>
      <c r="AV154" s="14" t="s">
        <v>189</v>
      </c>
      <c r="AW154" s="14" t="s">
        <v>34</v>
      </c>
      <c r="AX154" s="14" t="s">
        <v>86</v>
      </c>
      <c r="AY154" s="256" t="s">
        <v>182</v>
      </c>
    </row>
    <row r="155" spans="1:65" s="2" customFormat="1" ht="37.8" customHeight="1">
      <c r="A155" s="39"/>
      <c r="B155" s="40"/>
      <c r="C155" s="220" t="s">
        <v>183</v>
      </c>
      <c r="D155" s="220" t="s">
        <v>185</v>
      </c>
      <c r="E155" s="221" t="s">
        <v>1467</v>
      </c>
      <c r="F155" s="222" t="s">
        <v>1468</v>
      </c>
      <c r="G155" s="223" t="s">
        <v>542</v>
      </c>
      <c r="H155" s="224">
        <v>37.307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43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189</v>
      </c>
      <c r="AT155" s="232" t="s">
        <v>185</v>
      </c>
      <c r="AU155" s="232" t="s">
        <v>88</v>
      </c>
      <c r="AY155" s="18" t="s">
        <v>182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86</v>
      </c>
      <c r="BK155" s="233">
        <f>ROUND(I155*H155,2)</f>
        <v>0</v>
      </c>
      <c r="BL155" s="18" t="s">
        <v>189</v>
      </c>
      <c r="BM155" s="232" t="s">
        <v>3430</v>
      </c>
    </row>
    <row r="156" spans="1:65" s="2" customFormat="1" ht="24.15" customHeight="1">
      <c r="A156" s="39"/>
      <c r="B156" s="40"/>
      <c r="C156" s="220" t="s">
        <v>237</v>
      </c>
      <c r="D156" s="220" t="s">
        <v>185</v>
      </c>
      <c r="E156" s="221" t="s">
        <v>3431</v>
      </c>
      <c r="F156" s="222" t="s">
        <v>3432</v>
      </c>
      <c r="G156" s="223" t="s">
        <v>542</v>
      </c>
      <c r="H156" s="224">
        <v>45.761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43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189</v>
      </c>
      <c r="AT156" s="232" t="s">
        <v>185</v>
      </c>
      <c r="AU156" s="232" t="s">
        <v>88</v>
      </c>
      <c r="AY156" s="18" t="s">
        <v>182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86</v>
      </c>
      <c r="BK156" s="233">
        <f>ROUND(I156*H156,2)</f>
        <v>0</v>
      </c>
      <c r="BL156" s="18" t="s">
        <v>189</v>
      </c>
      <c r="BM156" s="232" t="s">
        <v>3433</v>
      </c>
    </row>
    <row r="157" spans="1:51" s="15" customFormat="1" ht="12">
      <c r="A157" s="15"/>
      <c r="B157" s="268"/>
      <c r="C157" s="269"/>
      <c r="D157" s="236" t="s">
        <v>191</v>
      </c>
      <c r="E157" s="270" t="s">
        <v>1</v>
      </c>
      <c r="F157" s="271" t="s">
        <v>3434</v>
      </c>
      <c r="G157" s="269"/>
      <c r="H157" s="270" t="s">
        <v>1</v>
      </c>
      <c r="I157" s="272"/>
      <c r="J157" s="269"/>
      <c r="K157" s="269"/>
      <c r="L157" s="273"/>
      <c r="M157" s="274"/>
      <c r="N157" s="275"/>
      <c r="O157" s="275"/>
      <c r="P157" s="275"/>
      <c r="Q157" s="275"/>
      <c r="R157" s="275"/>
      <c r="S157" s="275"/>
      <c r="T157" s="27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7" t="s">
        <v>191</v>
      </c>
      <c r="AU157" s="277" t="s">
        <v>88</v>
      </c>
      <c r="AV157" s="15" t="s">
        <v>86</v>
      </c>
      <c r="AW157" s="15" t="s">
        <v>34</v>
      </c>
      <c r="AX157" s="15" t="s">
        <v>78</v>
      </c>
      <c r="AY157" s="277" t="s">
        <v>182</v>
      </c>
    </row>
    <row r="158" spans="1:51" s="13" customFormat="1" ht="12">
      <c r="A158" s="13"/>
      <c r="B158" s="234"/>
      <c r="C158" s="235"/>
      <c r="D158" s="236" t="s">
        <v>191</v>
      </c>
      <c r="E158" s="237" t="s">
        <v>1</v>
      </c>
      <c r="F158" s="238" t="s">
        <v>3435</v>
      </c>
      <c r="G158" s="235"/>
      <c r="H158" s="239">
        <v>45.761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191</v>
      </c>
      <c r="AU158" s="245" t="s">
        <v>88</v>
      </c>
      <c r="AV158" s="13" t="s">
        <v>88</v>
      </c>
      <c r="AW158" s="13" t="s">
        <v>34</v>
      </c>
      <c r="AX158" s="13" t="s">
        <v>78</v>
      </c>
      <c r="AY158" s="245" t="s">
        <v>182</v>
      </c>
    </row>
    <row r="159" spans="1:51" s="14" customFormat="1" ht="12">
      <c r="A159" s="14"/>
      <c r="B159" s="246"/>
      <c r="C159" s="247"/>
      <c r="D159" s="236" t="s">
        <v>191</v>
      </c>
      <c r="E159" s="248" t="s">
        <v>1</v>
      </c>
      <c r="F159" s="249" t="s">
        <v>195</v>
      </c>
      <c r="G159" s="247"/>
      <c r="H159" s="250">
        <v>45.761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191</v>
      </c>
      <c r="AU159" s="256" t="s">
        <v>88</v>
      </c>
      <c r="AV159" s="14" t="s">
        <v>189</v>
      </c>
      <c r="AW159" s="14" t="s">
        <v>34</v>
      </c>
      <c r="AX159" s="14" t="s">
        <v>86</v>
      </c>
      <c r="AY159" s="256" t="s">
        <v>182</v>
      </c>
    </row>
    <row r="160" spans="1:65" s="2" customFormat="1" ht="24.15" customHeight="1">
      <c r="A160" s="39"/>
      <c r="B160" s="40"/>
      <c r="C160" s="220" t="s">
        <v>207</v>
      </c>
      <c r="D160" s="220" t="s">
        <v>185</v>
      </c>
      <c r="E160" s="221" t="s">
        <v>3436</v>
      </c>
      <c r="F160" s="222" t="s">
        <v>3437</v>
      </c>
      <c r="G160" s="223" t="s">
        <v>542</v>
      </c>
      <c r="H160" s="224">
        <v>37.307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43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189</v>
      </c>
      <c r="AT160" s="232" t="s">
        <v>185</v>
      </c>
      <c r="AU160" s="232" t="s">
        <v>88</v>
      </c>
      <c r="AY160" s="18" t="s">
        <v>182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86</v>
      </c>
      <c r="BK160" s="233">
        <f>ROUND(I160*H160,2)</f>
        <v>0</v>
      </c>
      <c r="BL160" s="18" t="s">
        <v>189</v>
      </c>
      <c r="BM160" s="232" t="s">
        <v>3438</v>
      </c>
    </row>
    <row r="161" spans="1:51" s="13" customFormat="1" ht="12">
      <c r="A161" s="13"/>
      <c r="B161" s="234"/>
      <c r="C161" s="235"/>
      <c r="D161" s="236" t="s">
        <v>191</v>
      </c>
      <c r="E161" s="237" t="s">
        <v>1</v>
      </c>
      <c r="F161" s="238" t="s">
        <v>3439</v>
      </c>
      <c r="G161" s="235"/>
      <c r="H161" s="239">
        <v>30.645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191</v>
      </c>
      <c r="AU161" s="245" t="s">
        <v>88</v>
      </c>
      <c r="AV161" s="13" t="s">
        <v>88</v>
      </c>
      <c r="AW161" s="13" t="s">
        <v>34</v>
      </c>
      <c r="AX161" s="13" t="s">
        <v>78</v>
      </c>
      <c r="AY161" s="245" t="s">
        <v>182</v>
      </c>
    </row>
    <row r="162" spans="1:51" s="13" customFormat="1" ht="12">
      <c r="A162" s="13"/>
      <c r="B162" s="234"/>
      <c r="C162" s="235"/>
      <c r="D162" s="236" t="s">
        <v>191</v>
      </c>
      <c r="E162" s="237" t="s">
        <v>1</v>
      </c>
      <c r="F162" s="238" t="s">
        <v>3440</v>
      </c>
      <c r="G162" s="235"/>
      <c r="H162" s="239">
        <v>6.662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191</v>
      </c>
      <c r="AU162" s="245" t="s">
        <v>88</v>
      </c>
      <c r="AV162" s="13" t="s">
        <v>88</v>
      </c>
      <c r="AW162" s="13" t="s">
        <v>34</v>
      </c>
      <c r="AX162" s="13" t="s">
        <v>78</v>
      </c>
      <c r="AY162" s="245" t="s">
        <v>182</v>
      </c>
    </row>
    <row r="163" spans="1:51" s="14" customFormat="1" ht="12">
      <c r="A163" s="14"/>
      <c r="B163" s="246"/>
      <c r="C163" s="247"/>
      <c r="D163" s="236" t="s">
        <v>191</v>
      </c>
      <c r="E163" s="248" t="s">
        <v>1</v>
      </c>
      <c r="F163" s="249" t="s">
        <v>195</v>
      </c>
      <c r="G163" s="247"/>
      <c r="H163" s="250">
        <v>37.307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191</v>
      </c>
      <c r="AU163" s="256" t="s">
        <v>88</v>
      </c>
      <c r="AV163" s="14" t="s">
        <v>189</v>
      </c>
      <c r="AW163" s="14" t="s">
        <v>34</v>
      </c>
      <c r="AX163" s="14" t="s">
        <v>86</v>
      </c>
      <c r="AY163" s="256" t="s">
        <v>182</v>
      </c>
    </row>
    <row r="164" spans="1:65" s="2" customFormat="1" ht="16.5" customHeight="1">
      <c r="A164" s="39"/>
      <c r="B164" s="40"/>
      <c r="C164" s="220" t="s">
        <v>271</v>
      </c>
      <c r="D164" s="220" t="s">
        <v>185</v>
      </c>
      <c r="E164" s="221" t="s">
        <v>1470</v>
      </c>
      <c r="F164" s="222" t="s">
        <v>1471</v>
      </c>
      <c r="G164" s="223" t="s">
        <v>542</v>
      </c>
      <c r="H164" s="224">
        <v>37.307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43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189</v>
      </c>
      <c r="AT164" s="232" t="s">
        <v>185</v>
      </c>
      <c r="AU164" s="232" t="s">
        <v>88</v>
      </c>
      <c r="AY164" s="18" t="s">
        <v>182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86</v>
      </c>
      <c r="BK164" s="233">
        <f>ROUND(I164*H164,2)</f>
        <v>0</v>
      </c>
      <c r="BL164" s="18" t="s">
        <v>189</v>
      </c>
      <c r="BM164" s="232" t="s">
        <v>3441</v>
      </c>
    </row>
    <row r="165" spans="1:65" s="2" customFormat="1" ht="33" customHeight="1">
      <c r="A165" s="39"/>
      <c r="B165" s="40"/>
      <c r="C165" s="220" t="s">
        <v>275</v>
      </c>
      <c r="D165" s="220" t="s">
        <v>185</v>
      </c>
      <c r="E165" s="221" t="s">
        <v>1473</v>
      </c>
      <c r="F165" s="222" t="s">
        <v>1474</v>
      </c>
      <c r="G165" s="223" t="s">
        <v>570</v>
      </c>
      <c r="H165" s="224">
        <v>69.018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43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189</v>
      </c>
      <c r="AT165" s="232" t="s">
        <v>185</v>
      </c>
      <c r="AU165" s="232" t="s">
        <v>88</v>
      </c>
      <c r="AY165" s="18" t="s">
        <v>182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86</v>
      </c>
      <c r="BK165" s="233">
        <f>ROUND(I165*H165,2)</f>
        <v>0</v>
      </c>
      <c r="BL165" s="18" t="s">
        <v>189</v>
      </c>
      <c r="BM165" s="232" t="s">
        <v>3442</v>
      </c>
    </row>
    <row r="166" spans="1:51" s="13" customFormat="1" ht="12">
      <c r="A166" s="13"/>
      <c r="B166" s="234"/>
      <c r="C166" s="235"/>
      <c r="D166" s="236" t="s">
        <v>191</v>
      </c>
      <c r="E166" s="237" t="s">
        <v>1</v>
      </c>
      <c r="F166" s="238" t="s">
        <v>3443</v>
      </c>
      <c r="G166" s="235"/>
      <c r="H166" s="239">
        <v>69.018</v>
      </c>
      <c r="I166" s="240"/>
      <c r="J166" s="235"/>
      <c r="K166" s="235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191</v>
      </c>
      <c r="AU166" s="245" t="s">
        <v>88</v>
      </c>
      <c r="AV166" s="13" t="s">
        <v>88</v>
      </c>
      <c r="AW166" s="13" t="s">
        <v>34</v>
      </c>
      <c r="AX166" s="13" t="s">
        <v>78</v>
      </c>
      <c r="AY166" s="245" t="s">
        <v>182</v>
      </c>
    </row>
    <row r="167" spans="1:51" s="14" customFormat="1" ht="12">
      <c r="A167" s="14"/>
      <c r="B167" s="246"/>
      <c r="C167" s="247"/>
      <c r="D167" s="236" t="s">
        <v>191</v>
      </c>
      <c r="E167" s="248" t="s">
        <v>1</v>
      </c>
      <c r="F167" s="249" t="s">
        <v>195</v>
      </c>
      <c r="G167" s="247"/>
      <c r="H167" s="250">
        <v>69.018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191</v>
      </c>
      <c r="AU167" s="256" t="s">
        <v>88</v>
      </c>
      <c r="AV167" s="14" t="s">
        <v>189</v>
      </c>
      <c r="AW167" s="14" t="s">
        <v>34</v>
      </c>
      <c r="AX167" s="14" t="s">
        <v>86</v>
      </c>
      <c r="AY167" s="256" t="s">
        <v>182</v>
      </c>
    </row>
    <row r="168" spans="1:65" s="2" customFormat="1" ht="24.15" customHeight="1">
      <c r="A168" s="39"/>
      <c r="B168" s="40"/>
      <c r="C168" s="220" t="s">
        <v>280</v>
      </c>
      <c r="D168" s="220" t="s">
        <v>185</v>
      </c>
      <c r="E168" s="221" t="s">
        <v>3444</v>
      </c>
      <c r="F168" s="222" t="s">
        <v>3445</v>
      </c>
      <c r="G168" s="223" t="s">
        <v>542</v>
      </c>
      <c r="H168" s="224">
        <v>45.761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43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189</v>
      </c>
      <c r="AT168" s="232" t="s">
        <v>185</v>
      </c>
      <c r="AU168" s="232" t="s">
        <v>88</v>
      </c>
      <c r="AY168" s="18" t="s">
        <v>182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86</v>
      </c>
      <c r="BK168" s="233">
        <f>ROUND(I168*H168,2)</f>
        <v>0</v>
      </c>
      <c r="BL168" s="18" t="s">
        <v>189</v>
      </c>
      <c r="BM168" s="232" t="s">
        <v>3446</v>
      </c>
    </row>
    <row r="169" spans="1:51" s="13" customFormat="1" ht="12">
      <c r="A169" s="13"/>
      <c r="B169" s="234"/>
      <c r="C169" s="235"/>
      <c r="D169" s="236" t="s">
        <v>191</v>
      </c>
      <c r="E169" s="237" t="s">
        <v>1</v>
      </c>
      <c r="F169" s="238" t="s">
        <v>3447</v>
      </c>
      <c r="G169" s="235"/>
      <c r="H169" s="239">
        <v>2.187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191</v>
      </c>
      <c r="AU169" s="245" t="s">
        <v>88</v>
      </c>
      <c r="AV169" s="13" t="s">
        <v>88</v>
      </c>
      <c r="AW169" s="13" t="s">
        <v>34</v>
      </c>
      <c r="AX169" s="13" t="s">
        <v>78</v>
      </c>
      <c r="AY169" s="245" t="s">
        <v>182</v>
      </c>
    </row>
    <row r="170" spans="1:51" s="13" customFormat="1" ht="12">
      <c r="A170" s="13"/>
      <c r="B170" s="234"/>
      <c r="C170" s="235"/>
      <c r="D170" s="236" t="s">
        <v>191</v>
      </c>
      <c r="E170" s="237" t="s">
        <v>1</v>
      </c>
      <c r="F170" s="238" t="s">
        <v>3448</v>
      </c>
      <c r="G170" s="235"/>
      <c r="H170" s="239">
        <v>-0.212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191</v>
      </c>
      <c r="AU170" s="245" t="s">
        <v>88</v>
      </c>
      <c r="AV170" s="13" t="s">
        <v>88</v>
      </c>
      <c r="AW170" s="13" t="s">
        <v>34</v>
      </c>
      <c r="AX170" s="13" t="s">
        <v>78</v>
      </c>
      <c r="AY170" s="245" t="s">
        <v>182</v>
      </c>
    </row>
    <row r="171" spans="1:51" s="13" customFormat="1" ht="12">
      <c r="A171" s="13"/>
      <c r="B171" s="234"/>
      <c r="C171" s="235"/>
      <c r="D171" s="236" t="s">
        <v>191</v>
      </c>
      <c r="E171" s="237" t="s">
        <v>1</v>
      </c>
      <c r="F171" s="238" t="s">
        <v>3449</v>
      </c>
      <c r="G171" s="235"/>
      <c r="H171" s="239">
        <v>0.068</v>
      </c>
      <c r="I171" s="240"/>
      <c r="J171" s="235"/>
      <c r="K171" s="235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191</v>
      </c>
      <c r="AU171" s="245" t="s">
        <v>88</v>
      </c>
      <c r="AV171" s="13" t="s">
        <v>88</v>
      </c>
      <c r="AW171" s="13" t="s">
        <v>34</v>
      </c>
      <c r="AX171" s="13" t="s">
        <v>78</v>
      </c>
      <c r="AY171" s="245" t="s">
        <v>182</v>
      </c>
    </row>
    <row r="172" spans="1:51" s="13" customFormat="1" ht="12">
      <c r="A172" s="13"/>
      <c r="B172" s="234"/>
      <c r="C172" s="235"/>
      <c r="D172" s="236" t="s">
        <v>191</v>
      </c>
      <c r="E172" s="237" t="s">
        <v>1</v>
      </c>
      <c r="F172" s="238" t="s">
        <v>3450</v>
      </c>
      <c r="G172" s="235"/>
      <c r="H172" s="239">
        <v>17.815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191</v>
      </c>
      <c r="AU172" s="245" t="s">
        <v>88</v>
      </c>
      <c r="AV172" s="13" t="s">
        <v>88</v>
      </c>
      <c r="AW172" s="13" t="s">
        <v>34</v>
      </c>
      <c r="AX172" s="13" t="s">
        <v>78</v>
      </c>
      <c r="AY172" s="245" t="s">
        <v>182</v>
      </c>
    </row>
    <row r="173" spans="1:51" s="13" customFormat="1" ht="12">
      <c r="A173" s="13"/>
      <c r="B173" s="234"/>
      <c r="C173" s="235"/>
      <c r="D173" s="236" t="s">
        <v>191</v>
      </c>
      <c r="E173" s="237" t="s">
        <v>1</v>
      </c>
      <c r="F173" s="238" t="s">
        <v>3451</v>
      </c>
      <c r="G173" s="235"/>
      <c r="H173" s="239">
        <v>25.573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191</v>
      </c>
      <c r="AU173" s="245" t="s">
        <v>88</v>
      </c>
      <c r="AV173" s="13" t="s">
        <v>88</v>
      </c>
      <c r="AW173" s="13" t="s">
        <v>34</v>
      </c>
      <c r="AX173" s="13" t="s">
        <v>78</v>
      </c>
      <c r="AY173" s="245" t="s">
        <v>182</v>
      </c>
    </row>
    <row r="174" spans="1:51" s="13" customFormat="1" ht="12">
      <c r="A174" s="13"/>
      <c r="B174" s="234"/>
      <c r="C174" s="235"/>
      <c r="D174" s="236" t="s">
        <v>191</v>
      </c>
      <c r="E174" s="237" t="s">
        <v>1</v>
      </c>
      <c r="F174" s="238" t="s">
        <v>3452</v>
      </c>
      <c r="G174" s="235"/>
      <c r="H174" s="239">
        <v>0.411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191</v>
      </c>
      <c r="AU174" s="245" t="s">
        <v>88</v>
      </c>
      <c r="AV174" s="13" t="s">
        <v>88</v>
      </c>
      <c r="AW174" s="13" t="s">
        <v>34</v>
      </c>
      <c r="AX174" s="13" t="s">
        <v>78</v>
      </c>
      <c r="AY174" s="245" t="s">
        <v>182</v>
      </c>
    </row>
    <row r="175" spans="1:51" s="13" customFormat="1" ht="12">
      <c r="A175" s="13"/>
      <c r="B175" s="234"/>
      <c r="C175" s="235"/>
      <c r="D175" s="236" t="s">
        <v>191</v>
      </c>
      <c r="E175" s="237" t="s">
        <v>1</v>
      </c>
      <c r="F175" s="238" t="s">
        <v>3453</v>
      </c>
      <c r="G175" s="235"/>
      <c r="H175" s="239">
        <v>-0.081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191</v>
      </c>
      <c r="AU175" s="245" t="s">
        <v>88</v>
      </c>
      <c r="AV175" s="13" t="s">
        <v>88</v>
      </c>
      <c r="AW175" s="13" t="s">
        <v>34</v>
      </c>
      <c r="AX175" s="13" t="s">
        <v>78</v>
      </c>
      <c r="AY175" s="245" t="s">
        <v>182</v>
      </c>
    </row>
    <row r="176" spans="1:51" s="14" customFormat="1" ht="12">
      <c r="A176" s="14"/>
      <c r="B176" s="246"/>
      <c r="C176" s="247"/>
      <c r="D176" s="236" t="s">
        <v>191</v>
      </c>
      <c r="E176" s="248" t="s">
        <v>1</v>
      </c>
      <c r="F176" s="249" t="s">
        <v>195</v>
      </c>
      <c r="G176" s="247"/>
      <c r="H176" s="250">
        <v>45.760999999999996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191</v>
      </c>
      <c r="AU176" s="256" t="s">
        <v>88</v>
      </c>
      <c r="AV176" s="14" t="s">
        <v>189</v>
      </c>
      <c r="AW176" s="14" t="s">
        <v>34</v>
      </c>
      <c r="AX176" s="14" t="s">
        <v>86</v>
      </c>
      <c r="AY176" s="256" t="s">
        <v>182</v>
      </c>
    </row>
    <row r="177" spans="1:65" s="2" customFormat="1" ht="24.15" customHeight="1">
      <c r="A177" s="39"/>
      <c r="B177" s="40"/>
      <c r="C177" s="220" t="s">
        <v>8</v>
      </c>
      <c r="D177" s="220" t="s">
        <v>185</v>
      </c>
      <c r="E177" s="221" t="s">
        <v>3454</v>
      </c>
      <c r="F177" s="222" t="s">
        <v>3455</v>
      </c>
      <c r="G177" s="223" t="s">
        <v>542</v>
      </c>
      <c r="H177" s="224">
        <v>30.645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43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189</v>
      </c>
      <c r="AT177" s="232" t="s">
        <v>185</v>
      </c>
      <c r="AU177" s="232" t="s">
        <v>88</v>
      </c>
      <c r="AY177" s="18" t="s">
        <v>182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86</v>
      </c>
      <c r="BK177" s="233">
        <f>ROUND(I177*H177,2)</f>
        <v>0</v>
      </c>
      <c r="BL177" s="18" t="s">
        <v>189</v>
      </c>
      <c r="BM177" s="232" t="s">
        <v>3456</v>
      </c>
    </row>
    <row r="178" spans="1:51" s="13" customFormat="1" ht="12">
      <c r="A178" s="13"/>
      <c r="B178" s="234"/>
      <c r="C178" s="235"/>
      <c r="D178" s="236" t="s">
        <v>191</v>
      </c>
      <c r="E178" s="237" t="s">
        <v>1</v>
      </c>
      <c r="F178" s="238" t="s">
        <v>3457</v>
      </c>
      <c r="G178" s="235"/>
      <c r="H178" s="239">
        <v>11.178</v>
      </c>
      <c r="I178" s="240"/>
      <c r="J178" s="235"/>
      <c r="K178" s="235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191</v>
      </c>
      <c r="AU178" s="245" t="s">
        <v>88</v>
      </c>
      <c r="AV178" s="13" t="s">
        <v>88</v>
      </c>
      <c r="AW178" s="13" t="s">
        <v>34</v>
      </c>
      <c r="AX178" s="13" t="s">
        <v>78</v>
      </c>
      <c r="AY178" s="245" t="s">
        <v>182</v>
      </c>
    </row>
    <row r="179" spans="1:51" s="13" customFormat="1" ht="12">
      <c r="A179" s="13"/>
      <c r="B179" s="234"/>
      <c r="C179" s="235"/>
      <c r="D179" s="236" t="s">
        <v>191</v>
      </c>
      <c r="E179" s="237" t="s">
        <v>1</v>
      </c>
      <c r="F179" s="238" t="s">
        <v>3458</v>
      </c>
      <c r="G179" s="235"/>
      <c r="H179" s="239">
        <v>0.414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191</v>
      </c>
      <c r="AU179" s="245" t="s">
        <v>88</v>
      </c>
      <c r="AV179" s="13" t="s">
        <v>88</v>
      </c>
      <c r="AW179" s="13" t="s">
        <v>34</v>
      </c>
      <c r="AX179" s="13" t="s">
        <v>78</v>
      </c>
      <c r="AY179" s="245" t="s">
        <v>182</v>
      </c>
    </row>
    <row r="180" spans="1:51" s="13" customFormat="1" ht="12">
      <c r="A180" s="13"/>
      <c r="B180" s="234"/>
      <c r="C180" s="235"/>
      <c r="D180" s="236" t="s">
        <v>191</v>
      </c>
      <c r="E180" s="237" t="s">
        <v>1</v>
      </c>
      <c r="F180" s="238" t="s">
        <v>3458</v>
      </c>
      <c r="G180" s="235"/>
      <c r="H180" s="239">
        <v>0.414</v>
      </c>
      <c r="I180" s="240"/>
      <c r="J180" s="235"/>
      <c r="K180" s="235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191</v>
      </c>
      <c r="AU180" s="245" t="s">
        <v>88</v>
      </c>
      <c r="AV180" s="13" t="s">
        <v>88</v>
      </c>
      <c r="AW180" s="13" t="s">
        <v>34</v>
      </c>
      <c r="AX180" s="13" t="s">
        <v>78</v>
      </c>
      <c r="AY180" s="245" t="s">
        <v>182</v>
      </c>
    </row>
    <row r="181" spans="1:51" s="13" customFormat="1" ht="12">
      <c r="A181" s="13"/>
      <c r="B181" s="234"/>
      <c r="C181" s="235"/>
      <c r="D181" s="236" t="s">
        <v>191</v>
      </c>
      <c r="E181" s="237" t="s">
        <v>1</v>
      </c>
      <c r="F181" s="238" t="s">
        <v>3459</v>
      </c>
      <c r="G181" s="235"/>
      <c r="H181" s="239">
        <v>6.44</v>
      </c>
      <c r="I181" s="240"/>
      <c r="J181" s="235"/>
      <c r="K181" s="235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191</v>
      </c>
      <c r="AU181" s="245" t="s">
        <v>88</v>
      </c>
      <c r="AV181" s="13" t="s">
        <v>88</v>
      </c>
      <c r="AW181" s="13" t="s">
        <v>34</v>
      </c>
      <c r="AX181" s="13" t="s">
        <v>78</v>
      </c>
      <c r="AY181" s="245" t="s">
        <v>182</v>
      </c>
    </row>
    <row r="182" spans="1:51" s="13" customFormat="1" ht="12">
      <c r="A182" s="13"/>
      <c r="B182" s="234"/>
      <c r="C182" s="235"/>
      <c r="D182" s="236" t="s">
        <v>191</v>
      </c>
      <c r="E182" s="237" t="s">
        <v>1</v>
      </c>
      <c r="F182" s="238" t="s">
        <v>3460</v>
      </c>
      <c r="G182" s="235"/>
      <c r="H182" s="239">
        <v>11.647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191</v>
      </c>
      <c r="AU182" s="245" t="s">
        <v>88</v>
      </c>
      <c r="AV182" s="13" t="s">
        <v>88</v>
      </c>
      <c r="AW182" s="13" t="s">
        <v>34</v>
      </c>
      <c r="AX182" s="13" t="s">
        <v>78</v>
      </c>
      <c r="AY182" s="245" t="s">
        <v>182</v>
      </c>
    </row>
    <row r="183" spans="1:51" s="13" customFormat="1" ht="12">
      <c r="A183" s="13"/>
      <c r="B183" s="234"/>
      <c r="C183" s="235"/>
      <c r="D183" s="236" t="s">
        <v>191</v>
      </c>
      <c r="E183" s="237" t="s">
        <v>1</v>
      </c>
      <c r="F183" s="238" t="s">
        <v>3461</v>
      </c>
      <c r="G183" s="235"/>
      <c r="H183" s="239">
        <v>0.276</v>
      </c>
      <c r="I183" s="240"/>
      <c r="J183" s="235"/>
      <c r="K183" s="235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191</v>
      </c>
      <c r="AU183" s="245" t="s">
        <v>88</v>
      </c>
      <c r="AV183" s="13" t="s">
        <v>88</v>
      </c>
      <c r="AW183" s="13" t="s">
        <v>34</v>
      </c>
      <c r="AX183" s="13" t="s">
        <v>78</v>
      </c>
      <c r="AY183" s="245" t="s">
        <v>182</v>
      </c>
    </row>
    <row r="184" spans="1:51" s="13" customFormat="1" ht="12">
      <c r="A184" s="13"/>
      <c r="B184" s="234"/>
      <c r="C184" s="235"/>
      <c r="D184" s="236" t="s">
        <v>191</v>
      </c>
      <c r="E184" s="237" t="s">
        <v>1</v>
      </c>
      <c r="F184" s="238" t="s">
        <v>3461</v>
      </c>
      <c r="G184" s="235"/>
      <c r="H184" s="239">
        <v>0.276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191</v>
      </c>
      <c r="AU184" s="245" t="s">
        <v>88</v>
      </c>
      <c r="AV184" s="13" t="s">
        <v>88</v>
      </c>
      <c r="AW184" s="13" t="s">
        <v>34</v>
      </c>
      <c r="AX184" s="13" t="s">
        <v>78</v>
      </c>
      <c r="AY184" s="245" t="s">
        <v>182</v>
      </c>
    </row>
    <row r="185" spans="1:51" s="14" customFormat="1" ht="12">
      <c r="A185" s="14"/>
      <c r="B185" s="246"/>
      <c r="C185" s="247"/>
      <c r="D185" s="236" t="s">
        <v>191</v>
      </c>
      <c r="E185" s="248" t="s">
        <v>1</v>
      </c>
      <c r="F185" s="249" t="s">
        <v>195</v>
      </c>
      <c r="G185" s="247"/>
      <c r="H185" s="250">
        <v>30.645000000000003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191</v>
      </c>
      <c r="AU185" s="256" t="s">
        <v>88</v>
      </c>
      <c r="AV185" s="14" t="s">
        <v>189</v>
      </c>
      <c r="AW185" s="14" t="s">
        <v>34</v>
      </c>
      <c r="AX185" s="14" t="s">
        <v>86</v>
      </c>
      <c r="AY185" s="256" t="s">
        <v>182</v>
      </c>
    </row>
    <row r="186" spans="1:65" s="2" customFormat="1" ht="16.5" customHeight="1">
      <c r="A186" s="39"/>
      <c r="B186" s="40"/>
      <c r="C186" s="257" t="s">
        <v>288</v>
      </c>
      <c r="D186" s="257" t="s">
        <v>204</v>
      </c>
      <c r="E186" s="258" t="s">
        <v>3462</v>
      </c>
      <c r="F186" s="259" t="s">
        <v>3463</v>
      </c>
      <c r="G186" s="260" t="s">
        <v>570</v>
      </c>
      <c r="H186" s="261">
        <v>61.29</v>
      </c>
      <c r="I186" s="262"/>
      <c r="J186" s="263">
        <f>ROUND(I186*H186,2)</f>
        <v>0</v>
      </c>
      <c r="K186" s="264"/>
      <c r="L186" s="265"/>
      <c r="M186" s="266" t="s">
        <v>1</v>
      </c>
      <c r="N186" s="267" t="s">
        <v>43</v>
      </c>
      <c r="O186" s="92"/>
      <c r="P186" s="230">
        <f>O186*H186</f>
        <v>0</v>
      </c>
      <c r="Q186" s="230">
        <v>1</v>
      </c>
      <c r="R186" s="230">
        <f>Q186*H186</f>
        <v>61.29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207</v>
      </c>
      <c r="AT186" s="232" t="s">
        <v>204</v>
      </c>
      <c r="AU186" s="232" t="s">
        <v>88</v>
      </c>
      <c r="AY186" s="18" t="s">
        <v>182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86</v>
      </c>
      <c r="BK186" s="233">
        <f>ROUND(I186*H186,2)</f>
        <v>0</v>
      </c>
      <c r="BL186" s="18" t="s">
        <v>189</v>
      </c>
      <c r="BM186" s="232" t="s">
        <v>3464</v>
      </c>
    </row>
    <row r="187" spans="1:51" s="13" customFormat="1" ht="12">
      <c r="A187" s="13"/>
      <c r="B187" s="234"/>
      <c r="C187" s="235"/>
      <c r="D187" s="236" t="s">
        <v>191</v>
      </c>
      <c r="E187" s="237" t="s">
        <v>1</v>
      </c>
      <c r="F187" s="238" t="s">
        <v>3465</v>
      </c>
      <c r="G187" s="235"/>
      <c r="H187" s="239">
        <v>61.29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191</v>
      </c>
      <c r="AU187" s="245" t="s">
        <v>88</v>
      </c>
      <c r="AV187" s="13" t="s">
        <v>88</v>
      </c>
      <c r="AW187" s="13" t="s">
        <v>34</v>
      </c>
      <c r="AX187" s="13" t="s">
        <v>78</v>
      </c>
      <c r="AY187" s="245" t="s">
        <v>182</v>
      </c>
    </row>
    <row r="188" spans="1:51" s="14" customFormat="1" ht="12">
      <c r="A188" s="14"/>
      <c r="B188" s="246"/>
      <c r="C188" s="247"/>
      <c r="D188" s="236" t="s">
        <v>191</v>
      </c>
      <c r="E188" s="248" t="s">
        <v>1</v>
      </c>
      <c r="F188" s="249" t="s">
        <v>195</v>
      </c>
      <c r="G188" s="247"/>
      <c r="H188" s="250">
        <v>61.29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191</v>
      </c>
      <c r="AU188" s="256" t="s">
        <v>88</v>
      </c>
      <c r="AV188" s="14" t="s">
        <v>189</v>
      </c>
      <c r="AW188" s="14" t="s">
        <v>34</v>
      </c>
      <c r="AX188" s="14" t="s">
        <v>86</v>
      </c>
      <c r="AY188" s="256" t="s">
        <v>182</v>
      </c>
    </row>
    <row r="189" spans="1:65" s="2" customFormat="1" ht="24.15" customHeight="1">
      <c r="A189" s="39"/>
      <c r="B189" s="40"/>
      <c r="C189" s="220" t="s">
        <v>317</v>
      </c>
      <c r="D189" s="220" t="s">
        <v>185</v>
      </c>
      <c r="E189" s="221" t="s">
        <v>3466</v>
      </c>
      <c r="F189" s="222" t="s">
        <v>3467</v>
      </c>
      <c r="G189" s="223" t="s">
        <v>188</v>
      </c>
      <c r="H189" s="224">
        <v>105.5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43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189</v>
      </c>
      <c r="AT189" s="232" t="s">
        <v>185</v>
      </c>
      <c r="AU189" s="232" t="s">
        <v>88</v>
      </c>
      <c r="AY189" s="18" t="s">
        <v>182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86</v>
      </c>
      <c r="BK189" s="233">
        <f>ROUND(I189*H189,2)</f>
        <v>0</v>
      </c>
      <c r="BL189" s="18" t="s">
        <v>189</v>
      </c>
      <c r="BM189" s="232" t="s">
        <v>3468</v>
      </c>
    </row>
    <row r="190" spans="1:51" s="13" customFormat="1" ht="12">
      <c r="A190" s="13"/>
      <c r="B190" s="234"/>
      <c r="C190" s="235"/>
      <c r="D190" s="236" t="s">
        <v>191</v>
      </c>
      <c r="E190" s="237" t="s">
        <v>1</v>
      </c>
      <c r="F190" s="238" t="s">
        <v>3469</v>
      </c>
      <c r="G190" s="235"/>
      <c r="H190" s="239">
        <v>7.3</v>
      </c>
      <c r="I190" s="240"/>
      <c r="J190" s="235"/>
      <c r="K190" s="235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191</v>
      </c>
      <c r="AU190" s="245" t="s">
        <v>88</v>
      </c>
      <c r="AV190" s="13" t="s">
        <v>88</v>
      </c>
      <c r="AW190" s="13" t="s">
        <v>34</v>
      </c>
      <c r="AX190" s="13" t="s">
        <v>78</v>
      </c>
      <c r="AY190" s="245" t="s">
        <v>182</v>
      </c>
    </row>
    <row r="191" spans="1:51" s="13" customFormat="1" ht="12">
      <c r="A191" s="13"/>
      <c r="B191" s="234"/>
      <c r="C191" s="235"/>
      <c r="D191" s="236" t="s">
        <v>191</v>
      </c>
      <c r="E191" s="237" t="s">
        <v>1</v>
      </c>
      <c r="F191" s="238" t="s">
        <v>3470</v>
      </c>
      <c r="G191" s="235"/>
      <c r="H191" s="239">
        <v>4.3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191</v>
      </c>
      <c r="AU191" s="245" t="s">
        <v>88</v>
      </c>
      <c r="AV191" s="13" t="s">
        <v>88</v>
      </c>
      <c r="AW191" s="13" t="s">
        <v>34</v>
      </c>
      <c r="AX191" s="13" t="s">
        <v>78</v>
      </c>
      <c r="AY191" s="245" t="s">
        <v>182</v>
      </c>
    </row>
    <row r="192" spans="1:51" s="13" customFormat="1" ht="12">
      <c r="A192" s="13"/>
      <c r="B192" s="234"/>
      <c r="C192" s="235"/>
      <c r="D192" s="236" t="s">
        <v>191</v>
      </c>
      <c r="E192" s="237" t="s">
        <v>1</v>
      </c>
      <c r="F192" s="238" t="s">
        <v>3471</v>
      </c>
      <c r="G192" s="235"/>
      <c r="H192" s="239">
        <v>8.4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191</v>
      </c>
      <c r="AU192" s="245" t="s">
        <v>88</v>
      </c>
      <c r="AV192" s="13" t="s">
        <v>88</v>
      </c>
      <c r="AW192" s="13" t="s">
        <v>34</v>
      </c>
      <c r="AX192" s="13" t="s">
        <v>78</v>
      </c>
      <c r="AY192" s="245" t="s">
        <v>182</v>
      </c>
    </row>
    <row r="193" spans="1:51" s="13" customFormat="1" ht="12">
      <c r="A193" s="13"/>
      <c r="B193" s="234"/>
      <c r="C193" s="235"/>
      <c r="D193" s="236" t="s">
        <v>191</v>
      </c>
      <c r="E193" s="237" t="s">
        <v>1</v>
      </c>
      <c r="F193" s="238" t="s">
        <v>3472</v>
      </c>
      <c r="G193" s="235"/>
      <c r="H193" s="239">
        <v>64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191</v>
      </c>
      <c r="AU193" s="245" t="s">
        <v>88</v>
      </c>
      <c r="AV193" s="13" t="s">
        <v>88</v>
      </c>
      <c r="AW193" s="13" t="s">
        <v>34</v>
      </c>
      <c r="AX193" s="13" t="s">
        <v>78</v>
      </c>
      <c r="AY193" s="245" t="s">
        <v>182</v>
      </c>
    </row>
    <row r="194" spans="1:51" s="13" customFormat="1" ht="12">
      <c r="A194" s="13"/>
      <c r="B194" s="234"/>
      <c r="C194" s="235"/>
      <c r="D194" s="236" t="s">
        <v>191</v>
      </c>
      <c r="E194" s="237" t="s">
        <v>1</v>
      </c>
      <c r="F194" s="238" t="s">
        <v>3473</v>
      </c>
      <c r="G194" s="235"/>
      <c r="H194" s="239">
        <v>21.5</v>
      </c>
      <c r="I194" s="240"/>
      <c r="J194" s="235"/>
      <c r="K194" s="235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191</v>
      </c>
      <c r="AU194" s="245" t="s">
        <v>88</v>
      </c>
      <c r="AV194" s="13" t="s">
        <v>88</v>
      </c>
      <c r="AW194" s="13" t="s">
        <v>34</v>
      </c>
      <c r="AX194" s="13" t="s">
        <v>78</v>
      </c>
      <c r="AY194" s="245" t="s">
        <v>182</v>
      </c>
    </row>
    <row r="195" spans="1:51" s="14" customFormat="1" ht="12">
      <c r="A195" s="14"/>
      <c r="B195" s="246"/>
      <c r="C195" s="247"/>
      <c r="D195" s="236" t="s">
        <v>191</v>
      </c>
      <c r="E195" s="248" t="s">
        <v>1</v>
      </c>
      <c r="F195" s="249" t="s">
        <v>195</v>
      </c>
      <c r="G195" s="247"/>
      <c r="H195" s="250">
        <v>105.5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6" t="s">
        <v>191</v>
      </c>
      <c r="AU195" s="256" t="s">
        <v>88</v>
      </c>
      <c r="AV195" s="14" t="s">
        <v>189</v>
      </c>
      <c r="AW195" s="14" t="s">
        <v>34</v>
      </c>
      <c r="AX195" s="14" t="s">
        <v>86</v>
      </c>
      <c r="AY195" s="256" t="s">
        <v>182</v>
      </c>
    </row>
    <row r="196" spans="1:65" s="2" customFormat="1" ht="16.5" customHeight="1">
      <c r="A196" s="39"/>
      <c r="B196" s="40"/>
      <c r="C196" s="257" t="s">
        <v>346</v>
      </c>
      <c r="D196" s="257" t="s">
        <v>204</v>
      </c>
      <c r="E196" s="258" t="s">
        <v>3474</v>
      </c>
      <c r="F196" s="259" t="s">
        <v>3475</v>
      </c>
      <c r="G196" s="260" t="s">
        <v>2137</v>
      </c>
      <c r="H196" s="261">
        <v>2.638</v>
      </c>
      <c r="I196" s="262"/>
      <c r="J196" s="263">
        <f>ROUND(I196*H196,2)</f>
        <v>0</v>
      </c>
      <c r="K196" s="264"/>
      <c r="L196" s="265"/>
      <c r="M196" s="266" t="s">
        <v>1</v>
      </c>
      <c r="N196" s="267" t="s">
        <v>43</v>
      </c>
      <c r="O196" s="92"/>
      <c r="P196" s="230">
        <f>O196*H196</f>
        <v>0</v>
      </c>
      <c r="Q196" s="230">
        <v>0.001</v>
      </c>
      <c r="R196" s="230">
        <f>Q196*H196</f>
        <v>0.002638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207</v>
      </c>
      <c r="AT196" s="232" t="s">
        <v>204</v>
      </c>
      <c r="AU196" s="232" t="s">
        <v>88</v>
      </c>
      <c r="AY196" s="18" t="s">
        <v>182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86</v>
      </c>
      <c r="BK196" s="233">
        <f>ROUND(I196*H196,2)</f>
        <v>0</v>
      </c>
      <c r="BL196" s="18" t="s">
        <v>189</v>
      </c>
      <c r="BM196" s="232" t="s">
        <v>3476</v>
      </c>
    </row>
    <row r="197" spans="1:51" s="13" customFormat="1" ht="12">
      <c r="A197" s="13"/>
      <c r="B197" s="234"/>
      <c r="C197" s="235"/>
      <c r="D197" s="236" t="s">
        <v>191</v>
      </c>
      <c r="E197" s="237" t="s">
        <v>1</v>
      </c>
      <c r="F197" s="238" t="s">
        <v>3477</v>
      </c>
      <c r="G197" s="235"/>
      <c r="H197" s="239">
        <v>2.638</v>
      </c>
      <c r="I197" s="240"/>
      <c r="J197" s="235"/>
      <c r="K197" s="235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191</v>
      </c>
      <c r="AU197" s="245" t="s">
        <v>88</v>
      </c>
      <c r="AV197" s="13" t="s">
        <v>88</v>
      </c>
      <c r="AW197" s="13" t="s">
        <v>34</v>
      </c>
      <c r="AX197" s="13" t="s">
        <v>78</v>
      </c>
      <c r="AY197" s="245" t="s">
        <v>182</v>
      </c>
    </row>
    <row r="198" spans="1:51" s="14" customFormat="1" ht="12">
      <c r="A198" s="14"/>
      <c r="B198" s="246"/>
      <c r="C198" s="247"/>
      <c r="D198" s="236" t="s">
        <v>191</v>
      </c>
      <c r="E198" s="248" t="s">
        <v>1</v>
      </c>
      <c r="F198" s="249" t="s">
        <v>195</v>
      </c>
      <c r="G198" s="247"/>
      <c r="H198" s="250">
        <v>2.638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6" t="s">
        <v>191</v>
      </c>
      <c r="AU198" s="256" t="s">
        <v>88</v>
      </c>
      <c r="AV198" s="14" t="s">
        <v>189</v>
      </c>
      <c r="AW198" s="14" t="s">
        <v>34</v>
      </c>
      <c r="AX198" s="14" t="s">
        <v>86</v>
      </c>
      <c r="AY198" s="256" t="s">
        <v>182</v>
      </c>
    </row>
    <row r="199" spans="1:65" s="2" customFormat="1" ht="24.15" customHeight="1">
      <c r="A199" s="39"/>
      <c r="B199" s="40"/>
      <c r="C199" s="220" t="s">
        <v>351</v>
      </c>
      <c r="D199" s="220" t="s">
        <v>185</v>
      </c>
      <c r="E199" s="221" t="s">
        <v>3478</v>
      </c>
      <c r="F199" s="222" t="s">
        <v>3479</v>
      </c>
      <c r="G199" s="223" t="s">
        <v>188</v>
      </c>
      <c r="H199" s="224">
        <v>105.5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43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189</v>
      </c>
      <c r="AT199" s="232" t="s">
        <v>185</v>
      </c>
      <c r="AU199" s="232" t="s">
        <v>88</v>
      </c>
      <c r="AY199" s="18" t="s">
        <v>182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86</v>
      </c>
      <c r="BK199" s="233">
        <f>ROUND(I199*H199,2)</f>
        <v>0</v>
      </c>
      <c r="BL199" s="18" t="s">
        <v>189</v>
      </c>
      <c r="BM199" s="232" t="s">
        <v>3480</v>
      </c>
    </row>
    <row r="200" spans="1:51" s="15" customFormat="1" ht="12">
      <c r="A200" s="15"/>
      <c r="B200" s="268"/>
      <c r="C200" s="269"/>
      <c r="D200" s="236" t="s">
        <v>191</v>
      </c>
      <c r="E200" s="270" t="s">
        <v>1</v>
      </c>
      <c r="F200" s="271" t="s">
        <v>3481</v>
      </c>
      <c r="G200" s="269"/>
      <c r="H200" s="270" t="s">
        <v>1</v>
      </c>
      <c r="I200" s="272"/>
      <c r="J200" s="269"/>
      <c r="K200" s="269"/>
      <c r="L200" s="273"/>
      <c r="M200" s="274"/>
      <c r="N200" s="275"/>
      <c r="O200" s="275"/>
      <c r="P200" s="275"/>
      <c r="Q200" s="275"/>
      <c r="R200" s="275"/>
      <c r="S200" s="275"/>
      <c r="T200" s="27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7" t="s">
        <v>191</v>
      </c>
      <c r="AU200" s="277" t="s">
        <v>88</v>
      </c>
      <c r="AV200" s="15" t="s">
        <v>86</v>
      </c>
      <c r="AW200" s="15" t="s">
        <v>34</v>
      </c>
      <c r="AX200" s="15" t="s">
        <v>78</v>
      </c>
      <c r="AY200" s="277" t="s">
        <v>182</v>
      </c>
    </row>
    <row r="201" spans="1:51" s="13" customFormat="1" ht="12">
      <c r="A201" s="13"/>
      <c r="B201" s="234"/>
      <c r="C201" s="235"/>
      <c r="D201" s="236" t="s">
        <v>191</v>
      </c>
      <c r="E201" s="237" t="s">
        <v>1</v>
      </c>
      <c r="F201" s="238" t="s">
        <v>3482</v>
      </c>
      <c r="G201" s="235"/>
      <c r="H201" s="239">
        <v>105.5</v>
      </c>
      <c r="I201" s="240"/>
      <c r="J201" s="235"/>
      <c r="K201" s="235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191</v>
      </c>
      <c r="AU201" s="245" t="s">
        <v>88</v>
      </c>
      <c r="AV201" s="13" t="s">
        <v>88</v>
      </c>
      <c r="AW201" s="13" t="s">
        <v>34</v>
      </c>
      <c r="AX201" s="13" t="s">
        <v>78</v>
      </c>
      <c r="AY201" s="245" t="s">
        <v>182</v>
      </c>
    </row>
    <row r="202" spans="1:51" s="14" customFormat="1" ht="12">
      <c r="A202" s="14"/>
      <c r="B202" s="246"/>
      <c r="C202" s="247"/>
      <c r="D202" s="236" t="s">
        <v>191</v>
      </c>
      <c r="E202" s="248" t="s">
        <v>1</v>
      </c>
      <c r="F202" s="249" t="s">
        <v>195</v>
      </c>
      <c r="G202" s="247"/>
      <c r="H202" s="250">
        <v>105.5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6" t="s">
        <v>191</v>
      </c>
      <c r="AU202" s="256" t="s">
        <v>88</v>
      </c>
      <c r="AV202" s="14" t="s">
        <v>189</v>
      </c>
      <c r="AW202" s="14" t="s">
        <v>34</v>
      </c>
      <c r="AX202" s="14" t="s">
        <v>86</v>
      </c>
      <c r="AY202" s="256" t="s">
        <v>182</v>
      </c>
    </row>
    <row r="203" spans="1:65" s="2" customFormat="1" ht="24.15" customHeight="1">
      <c r="A203" s="39"/>
      <c r="B203" s="40"/>
      <c r="C203" s="220" t="s">
        <v>358</v>
      </c>
      <c r="D203" s="220" t="s">
        <v>185</v>
      </c>
      <c r="E203" s="221" t="s">
        <v>3483</v>
      </c>
      <c r="F203" s="222" t="s">
        <v>3484</v>
      </c>
      <c r="G203" s="223" t="s">
        <v>188</v>
      </c>
      <c r="H203" s="224">
        <v>19.74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43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189</v>
      </c>
      <c r="AT203" s="232" t="s">
        <v>185</v>
      </c>
      <c r="AU203" s="232" t="s">
        <v>88</v>
      </c>
      <c r="AY203" s="18" t="s">
        <v>182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86</v>
      </c>
      <c r="BK203" s="233">
        <f>ROUND(I203*H203,2)</f>
        <v>0</v>
      </c>
      <c r="BL203" s="18" t="s">
        <v>189</v>
      </c>
      <c r="BM203" s="232" t="s">
        <v>3485</v>
      </c>
    </row>
    <row r="204" spans="1:51" s="15" customFormat="1" ht="12">
      <c r="A204" s="15"/>
      <c r="B204" s="268"/>
      <c r="C204" s="269"/>
      <c r="D204" s="236" t="s">
        <v>191</v>
      </c>
      <c r="E204" s="270" t="s">
        <v>1</v>
      </c>
      <c r="F204" s="271" t="s">
        <v>3413</v>
      </c>
      <c r="G204" s="269"/>
      <c r="H204" s="270" t="s">
        <v>1</v>
      </c>
      <c r="I204" s="272"/>
      <c r="J204" s="269"/>
      <c r="K204" s="269"/>
      <c r="L204" s="273"/>
      <c r="M204" s="274"/>
      <c r="N204" s="275"/>
      <c r="O204" s="275"/>
      <c r="P204" s="275"/>
      <c r="Q204" s="275"/>
      <c r="R204" s="275"/>
      <c r="S204" s="275"/>
      <c r="T204" s="27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7" t="s">
        <v>191</v>
      </c>
      <c r="AU204" s="277" t="s">
        <v>88</v>
      </c>
      <c r="AV204" s="15" t="s">
        <v>86</v>
      </c>
      <c r="AW204" s="15" t="s">
        <v>34</v>
      </c>
      <c r="AX204" s="15" t="s">
        <v>78</v>
      </c>
      <c r="AY204" s="277" t="s">
        <v>182</v>
      </c>
    </row>
    <row r="205" spans="1:51" s="13" customFormat="1" ht="12">
      <c r="A205" s="13"/>
      <c r="B205" s="234"/>
      <c r="C205" s="235"/>
      <c r="D205" s="236" t="s">
        <v>191</v>
      </c>
      <c r="E205" s="237" t="s">
        <v>1</v>
      </c>
      <c r="F205" s="238" t="s">
        <v>3486</v>
      </c>
      <c r="G205" s="235"/>
      <c r="H205" s="239">
        <v>19.74</v>
      </c>
      <c r="I205" s="240"/>
      <c r="J205" s="235"/>
      <c r="K205" s="235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191</v>
      </c>
      <c r="AU205" s="245" t="s">
        <v>88</v>
      </c>
      <c r="AV205" s="13" t="s">
        <v>88</v>
      </c>
      <c r="AW205" s="13" t="s">
        <v>34</v>
      </c>
      <c r="AX205" s="13" t="s">
        <v>78</v>
      </c>
      <c r="AY205" s="245" t="s">
        <v>182</v>
      </c>
    </row>
    <row r="206" spans="1:51" s="14" customFormat="1" ht="12">
      <c r="A206" s="14"/>
      <c r="B206" s="246"/>
      <c r="C206" s="247"/>
      <c r="D206" s="236" t="s">
        <v>191</v>
      </c>
      <c r="E206" s="248" t="s">
        <v>1</v>
      </c>
      <c r="F206" s="249" t="s">
        <v>195</v>
      </c>
      <c r="G206" s="247"/>
      <c r="H206" s="250">
        <v>19.74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6" t="s">
        <v>191</v>
      </c>
      <c r="AU206" s="256" t="s">
        <v>88</v>
      </c>
      <c r="AV206" s="14" t="s">
        <v>189</v>
      </c>
      <c r="AW206" s="14" t="s">
        <v>34</v>
      </c>
      <c r="AX206" s="14" t="s">
        <v>86</v>
      </c>
      <c r="AY206" s="256" t="s">
        <v>182</v>
      </c>
    </row>
    <row r="207" spans="1:65" s="2" customFormat="1" ht="21.75" customHeight="1">
      <c r="A207" s="39"/>
      <c r="B207" s="40"/>
      <c r="C207" s="220" t="s">
        <v>362</v>
      </c>
      <c r="D207" s="220" t="s">
        <v>185</v>
      </c>
      <c r="E207" s="221" t="s">
        <v>3487</v>
      </c>
      <c r="F207" s="222" t="s">
        <v>3488</v>
      </c>
      <c r="G207" s="223" t="s">
        <v>188</v>
      </c>
      <c r="H207" s="224">
        <v>105.5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43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189</v>
      </c>
      <c r="AT207" s="232" t="s">
        <v>185</v>
      </c>
      <c r="AU207" s="232" t="s">
        <v>88</v>
      </c>
      <c r="AY207" s="18" t="s">
        <v>182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86</v>
      </c>
      <c r="BK207" s="233">
        <f>ROUND(I207*H207,2)</f>
        <v>0</v>
      </c>
      <c r="BL207" s="18" t="s">
        <v>189</v>
      </c>
      <c r="BM207" s="232" t="s">
        <v>3489</v>
      </c>
    </row>
    <row r="208" spans="1:65" s="2" customFormat="1" ht="21.75" customHeight="1">
      <c r="A208" s="39"/>
      <c r="B208" s="40"/>
      <c r="C208" s="220" t="s">
        <v>384</v>
      </c>
      <c r="D208" s="220" t="s">
        <v>185</v>
      </c>
      <c r="E208" s="221" t="s">
        <v>3490</v>
      </c>
      <c r="F208" s="222" t="s">
        <v>3491</v>
      </c>
      <c r="G208" s="223" t="s">
        <v>188</v>
      </c>
      <c r="H208" s="224">
        <v>105.5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43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189</v>
      </c>
      <c r="AT208" s="232" t="s">
        <v>185</v>
      </c>
      <c r="AU208" s="232" t="s">
        <v>88</v>
      </c>
      <c r="AY208" s="18" t="s">
        <v>182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86</v>
      </c>
      <c r="BK208" s="233">
        <f>ROUND(I208*H208,2)</f>
        <v>0</v>
      </c>
      <c r="BL208" s="18" t="s">
        <v>189</v>
      </c>
      <c r="BM208" s="232" t="s">
        <v>3492</v>
      </c>
    </row>
    <row r="209" spans="1:65" s="2" customFormat="1" ht="16.5" customHeight="1">
      <c r="A209" s="39"/>
      <c r="B209" s="40"/>
      <c r="C209" s="220" t="s">
        <v>389</v>
      </c>
      <c r="D209" s="220" t="s">
        <v>185</v>
      </c>
      <c r="E209" s="221" t="s">
        <v>3493</v>
      </c>
      <c r="F209" s="222" t="s">
        <v>3494</v>
      </c>
      <c r="G209" s="223" t="s">
        <v>188</v>
      </c>
      <c r="H209" s="224">
        <v>105.5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43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189</v>
      </c>
      <c r="AT209" s="232" t="s">
        <v>185</v>
      </c>
      <c r="AU209" s="232" t="s">
        <v>88</v>
      </c>
      <c r="AY209" s="18" t="s">
        <v>182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86</v>
      </c>
      <c r="BK209" s="233">
        <f>ROUND(I209*H209,2)</f>
        <v>0</v>
      </c>
      <c r="BL209" s="18" t="s">
        <v>189</v>
      </c>
      <c r="BM209" s="232" t="s">
        <v>3495</v>
      </c>
    </row>
    <row r="210" spans="1:63" s="12" customFormat="1" ht="22.8" customHeight="1">
      <c r="A210" s="12"/>
      <c r="B210" s="204"/>
      <c r="C210" s="205"/>
      <c r="D210" s="206" t="s">
        <v>77</v>
      </c>
      <c r="E210" s="218" t="s">
        <v>189</v>
      </c>
      <c r="F210" s="218" t="s">
        <v>3496</v>
      </c>
      <c r="G210" s="205"/>
      <c r="H210" s="205"/>
      <c r="I210" s="208"/>
      <c r="J210" s="219">
        <f>BK210</f>
        <v>0</v>
      </c>
      <c r="K210" s="205"/>
      <c r="L210" s="210"/>
      <c r="M210" s="211"/>
      <c r="N210" s="212"/>
      <c r="O210" s="212"/>
      <c r="P210" s="213">
        <f>SUM(P211:P242)</f>
        <v>0</v>
      </c>
      <c r="Q210" s="212"/>
      <c r="R210" s="213">
        <f>SUM(R211:R242)</f>
        <v>24.89196197</v>
      </c>
      <c r="S210" s="212"/>
      <c r="T210" s="214">
        <f>SUM(T211:T242)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5" t="s">
        <v>86</v>
      </c>
      <c r="AT210" s="216" t="s">
        <v>77</v>
      </c>
      <c r="AU210" s="216" t="s">
        <v>86</v>
      </c>
      <c r="AY210" s="215" t="s">
        <v>182</v>
      </c>
      <c r="BK210" s="217">
        <f>SUM(BK211:BK242)</f>
        <v>0</v>
      </c>
    </row>
    <row r="211" spans="1:65" s="2" customFormat="1" ht="24.15" customHeight="1">
      <c r="A211" s="39"/>
      <c r="B211" s="40"/>
      <c r="C211" s="220" t="s">
        <v>7</v>
      </c>
      <c r="D211" s="220" t="s">
        <v>185</v>
      </c>
      <c r="E211" s="221" t="s">
        <v>3497</v>
      </c>
      <c r="F211" s="222" t="s">
        <v>3498</v>
      </c>
      <c r="G211" s="223" t="s">
        <v>542</v>
      </c>
      <c r="H211" s="224">
        <v>3.948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43</v>
      </c>
      <c r="O211" s="92"/>
      <c r="P211" s="230">
        <f>O211*H211</f>
        <v>0</v>
      </c>
      <c r="Q211" s="230">
        <v>1.7034</v>
      </c>
      <c r="R211" s="230">
        <f>Q211*H211</f>
        <v>6.7250232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189</v>
      </c>
      <c r="AT211" s="232" t="s">
        <v>185</v>
      </c>
      <c r="AU211" s="232" t="s">
        <v>88</v>
      </c>
      <c r="AY211" s="18" t="s">
        <v>182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86</v>
      </c>
      <c r="BK211" s="233">
        <f>ROUND(I211*H211,2)</f>
        <v>0</v>
      </c>
      <c r="BL211" s="18" t="s">
        <v>189</v>
      </c>
      <c r="BM211" s="232" t="s">
        <v>3499</v>
      </c>
    </row>
    <row r="212" spans="1:51" s="15" customFormat="1" ht="12">
      <c r="A212" s="15"/>
      <c r="B212" s="268"/>
      <c r="C212" s="269"/>
      <c r="D212" s="236" t="s">
        <v>191</v>
      </c>
      <c r="E212" s="270" t="s">
        <v>1</v>
      </c>
      <c r="F212" s="271" t="s">
        <v>3500</v>
      </c>
      <c r="G212" s="269"/>
      <c r="H212" s="270" t="s">
        <v>1</v>
      </c>
      <c r="I212" s="272"/>
      <c r="J212" s="269"/>
      <c r="K212" s="269"/>
      <c r="L212" s="273"/>
      <c r="M212" s="274"/>
      <c r="N212" s="275"/>
      <c r="O212" s="275"/>
      <c r="P212" s="275"/>
      <c r="Q212" s="275"/>
      <c r="R212" s="275"/>
      <c r="S212" s="275"/>
      <c r="T212" s="27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7" t="s">
        <v>191</v>
      </c>
      <c r="AU212" s="277" t="s">
        <v>88</v>
      </c>
      <c r="AV212" s="15" t="s">
        <v>86</v>
      </c>
      <c r="AW212" s="15" t="s">
        <v>34</v>
      </c>
      <c r="AX212" s="15" t="s">
        <v>78</v>
      </c>
      <c r="AY212" s="277" t="s">
        <v>182</v>
      </c>
    </row>
    <row r="213" spans="1:51" s="13" customFormat="1" ht="12">
      <c r="A213" s="13"/>
      <c r="B213" s="234"/>
      <c r="C213" s="235"/>
      <c r="D213" s="236" t="s">
        <v>191</v>
      </c>
      <c r="E213" s="237" t="s">
        <v>1</v>
      </c>
      <c r="F213" s="238" t="s">
        <v>3501</v>
      </c>
      <c r="G213" s="235"/>
      <c r="H213" s="239">
        <v>3.948</v>
      </c>
      <c r="I213" s="240"/>
      <c r="J213" s="235"/>
      <c r="K213" s="235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191</v>
      </c>
      <c r="AU213" s="245" t="s">
        <v>88</v>
      </c>
      <c r="AV213" s="13" t="s">
        <v>88</v>
      </c>
      <c r="AW213" s="13" t="s">
        <v>34</v>
      </c>
      <c r="AX213" s="13" t="s">
        <v>78</v>
      </c>
      <c r="AY213" s="245" t="s">
        <v>182</v>
      </c>
    </row>
    <row r="214" spans="1:51" s="14" customFormat="1" ht="12">
      <c r="A214" s="14"/>
      <c r="B214" s="246"/>
      <c r="C214" s="247"/>
      <c r="D214" s="236" t="s">
        <v>191</v>
      </c>
      <c r="E214" s="248" t="s">
        <v>1</v>
      </c>
      <c r="F214" s="249" t="s">
        <v>195</v>
      </c>
      <c r="G214" s="247"/>
      <c r="H214" s="250">
        <v>3.948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6" t="s">
        <v>191</v>
      </c>
      <c r="AU214" s="256" t="s">
        <v>88</v>
      </c>
      <c r="AV214" s="14" t="s">
        <v>189</v>
      </c>
      <c r="AW214" s="14" t="s">
        <v>34</v>
      </c>
      <c r="AX214" s="14" t="s">
        <v>86</v>
      </c>
      <c r="AY214" s="256" t="s">
        <v>182</v>
      </c>
    </row>
    <row r="215" spans="1:65" s="2" customFormat="1" ht="24.15" customHeight="1">
      <c r="A215" s="39"/>
      <c r="B215" s="40"/>
      <c r="C215" s="220" t="s">
        <v>452</v>
      </c>
      <c r="D215" s="220" t="s">
        <v>185</v>
      </c>
      <c r="E215" s="221" t="s">
        <v>3502</v>
      </c>
      <c r="F215" s="222" t="s">
        <v>3503</v>
      </c>
      <c r="G215" s="223" t="s">
        <v>542</v>
      </c>
      <c r="H215" s="224">
        <v>6.662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43</v>
      </c>
      <c r="O215" s="92"/>
      <c r="P215" s="230">
        <f>O215*H215</f>
        <v>0</v>
      </c>
      <c r="Q215" s="230">
        <v>1.89077</v>
      </c>
      <c r="R215" s="230">
        <f>Q215*H215</f>
        <v>12.59630974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189</v>
      </c>
      <c r="AT215" s="232" t="s">
        <v>185</v>
      </c>
      <c r="AU215" s="232" t="s">
        <v>88</v>
      </c>
      <c r="AY215" s="18" t="s">
        <v>182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86</v>
      </c>
      <c r="BK215" s="233">
        <f>ROUND(I215*H215,2)</f>
        <v>0</v>
      </c>
      <c r="BL215" s="18" t="s">
        <v>189</v>
      </c>
      <c r="BM215" s="232" t="s">
        <v>3504</v>
      </c>
    </row>
    <row r="216" spans="1:51" s="13" customFormat="1" ht="12">
      <c r="A216" s="13"/>
      <c r="B216" s="234"/>
      <c r="C216" s="235"/>
      <c r="D216" s="236" t="s">
        <v>191</v>
      </c>
      <c r="E216" s="237" t="s">
        <v>1</v>
      </c>
      <c r="F216" s="238" t="s">
        <v>3505</v>
      </c>
      <c r="G216" s="235"/>
      <c r="H216" s="239">
        <v>2.43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191</v>
      </c>
      <c r="AU216" s="245" t="s">
        <v>88</v>
      </c>
      <c r="AV216" s="13" t="s">
        <v>88</v>
      </c>
      <c r="AW216" s="13" t="s">
        <v>34</v>
      </c>
      <c r="AX216" s="13" t="s">
        <v>78</v>
      </c>
      <c r="AY216" s="245" t="s">
        <v>182</v>
      </c>
    </row>
    <row r="217" spans="1:51" s="13" customFormat="1" ht="12">
      <c r="A217" s="13"/>
      <c r="B217" s="234"/>
      <c r="C217" s="235"/>
      <c r="D217" s="236" t="s">
        <v>191</v>
      </c>
      <c r="E217" s="237" t="s">
        <v>1</v>
      </c>
      <c r="F217" s="238" t="s">
        <v>3506</v>
      </c>
      <c r="G217" s="235"/>
      <c r="H217" s="239">
        <v>0.09</v>
      </c>
      <c r="I217" s="240"/>
      <c r="J217" s="235"/>
      <c r="K217" s="235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191</v>
      </c>
      <c r="AU217" s="245" t="s">
        <v>88</v>
      </c>
      <c r="AV217" s="13" t="s">
        <v>88</v>
      </c>
      <c r="AW217" s="13" t="s">
        <v>34</v>
      </c>
      <c r="AX217" s="13" t="s">
        <v>78</v>
      </c>
      <c r="AY217" s="245" t="s">
        <v>182</v>
      </c>
    </row>
    <row r="218" spans="1:51" s="13" customFormat="1" ht="12">
      <c r="A218" s="13"/>
      <c r="B218" s="234"/>
      <c r="C218" s="235"/>
      <c r="D218" s="236" t="s">
        <v>191</v>
      </c>
      <c r="E218" s="237" t="s">
        <v>1</v>
      </c>
      <c r="F218" s="238" t="s">
        <v>3506</v>
      </c>
      <c r="G218" s="235"/>
      <c r="H218" s="239">
        <v>0.09</v>
      </c>
      <c r="I218" s="240"/>
      <c r="J218" s="235"/>
      <c r="K218" s="235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191</v>
      </c>
      <c r="AU218" s="245" t="s">
        <v>88</v>
      </c>
      <c r="AV218" s="13" t="s">
        <v>88</v>
      </c>
      <c r="AW218" s="13" t="s">
        <v>34</v>
      </c>
      <c r="AX218" s="13" t="s">
        <v>78</v>
      </c>
      <c r="AY218" s="245" t="s">
        <v>182</v>
      </c>
    </row>
    <row r="219" spans="1:51" s="13" customFormat="1" ht="12">
      <c r="A219" s="13"/>
      <c r="B219" s="234"/>
      <c r="C219" s="235"/>
      <c r="D219" s="236" t="s">
        <v>191</v>
      </c>
      <c r="E219" s="237" t="s">
        <v>1</v>
      </c>
      <c r="F219" s="238" t="s">
        <v>3507</v>
      </c>
      <c r="G219" s="235"/>
      <c r="H219" s="239">
        <v>1.4</v>
      </c>
      <c r="I219" s="240"/>
      <c r="J219" s="235"/>
      <c r="K219" s="235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191</v>
      </c>
      <c r="AU219" s="245" t="s">
        <v>88</v>
      </c>
      <c r="AV219" s="13" t="s">
        <v>88</v>
      </c>
      <c r="AW219" s="13" t="s">
        <v>34</v>
      </c>
      <c r="AX219" s="13" t="s">
        <v>78</v>
      </c>
      <c r="AY219" s="245" t="s">
        <v>182</v>
      </c>
    </row>
    <row r="220" spans="1:51" s="13" customFormat="1" ht="12">
      <c r="A220" s="13"/>
      <c r="B220" s="234"/>
      <c r="C220" s="235"/>
      <c r="D220" s="236" t="s">
        <v>191</v>
      </c>
      <c r="E220" s="237" t="s">
        <v>1</v>
      </c>
      <c r="F220" s="238" t="s">
        <v>3508</v>
      </c>
      <c r="G220" s="235"/>
      <c r="H220" s="239">
        <v>2.532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191</v>
      </c>
      <c r="AU220" s="245" t="s">
        <v>88</v>
      </c>
      <c r="AV220" s="13" t="s">
        <v>88</v>
      </c>
      <c r="AW220" s="13" t="s">
        <v>34</v>
      </c>
      <c r="AX220" s="13" t="s">
        <v>78</v>
      </c>
      <c r="AY220" s="245" t="s">
        <v>182</v>
      </c>
    </row>
    <row r="221" spans="1:51" s="13" customFormat="1" ht="12">
      <c r="A221" s="13"/>
      <c r="B221" s="234"/>
      <c r="C221" s="235"/>
      <c r="D221" s="236" t="s">
        <v>191</v>
      </c>
      <c r="E221" s="237" t="s">
        <v>1</v>
      </c>
      <c r="F221" s="238" t="s">
        <v>3509</v>
      </c>
      <c r="G221" s="235"/>
      <c r="H221" s="239">
        <v>0.06</v>
      </c>
      <c r="I221" s="240"/>
      <c r="J221" s="235"/>
      <c r="K221" s="235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191</v>
      </c>
      <c r="AU221" s="245" t="s">
        <v>88</v>
      </c>
      <c r="AV221" s="13" t="s">
        <v>88</v>
      </c>
      <c r="AW221" s="13" t="s">
        <v>34</v>
      </c>
      <c r="AX221" s="13" t="s">
        <v>78</v>
      </c>
      <c r="AY221" s="245" t="s">
        <v>182</v>
      </c>
    </row>
    <row r="222" spans="1:51" s="13" customFormat="1" ht="12">
      <c r="A222" s="13"/>
      <c r="B222" s="234"/>
      <c r="C222" s="235"/>
      <c r="D222" s="236" t="s">
        <v>191</v>
      </c>
      <c r="E222" s="237" t="s">
        <v>1</v>
      </c>
      <c r="F222" s="238" t="s">
        <v>3509</v>
      </c>
      <c r="G222" s="235"/>
      <c r="H222" s="239">
        <v>0.06</v>
      </c>
      <c r="I222" s="240"/>
      <c r="J222" s="235"/>
      <c r="K222" s="235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191</v>
      </c>
      <c r="AU222" s="245" t="s">
        <v>88</v>
      </c>
      <c r="AV222" s="13" t="s">
        <v>88</v>
      </c>
      <c r="AW222" s="13" t="s">
        <v>34</v>
      </c>
      <c r="AX222" s="13" t="s">
        <v>78</v>
      </c>
      <c r="AY222" s="245" t="s">
        <v>182</v>
      </c>
    </row>
    <row r="223" spans="1:51" s="14" customFormat="1" ht="12">
      <c r="A223" s="14"/>
      <c r="B223" s="246"/>
      <c r="C223" s="247"/>
      <c r="D223" s="236" t="s">
        <v>191</v>
      </c>
      <c r="E223" s="248" t="s">
        <v>1</v>
      </c>
      <c r="F223" s="249" t="s">
        <v>195</v>
      </c>
      <c r="G223" s="247"/>
      <c r="H223" s="250">
        <v>6.661999999999999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191</v>
      </c>
      <c r="AU223" s="256" t="s">
        <v>88</v>
      </c>
      <c r="AV223" s="14" t="s">
        <v>189</v>
      </c>
      <c r="AW223" s="14" t="s">
        <v>34</v>
      </c>
      <c r="AX223" s="14" t="s">
        <v>86</v>
      </c>
      <c r="AY223" s="256" t="s">
        <v>182</v>
      </c>
    </row>
    <row r="224" spans="1:65" s="2" customFormat="1" ht="24.15" customHeight="1">
      <c r="A224" s="39"/>
      <c r="B224" s="40"/>
      <c r="C224" s="220" t="s">
        <v>457</v>
      </c>
      <c r="D224" s="220" t="s">
        <v>185</v>
      </c>
      <c r="E224" s="221" t="s">
        <v>3510</v>
      </c>
      <c r="F224" s="222" t="s">
        <v>3511</v>
      </c>
      <c r="G224" s="223" t="s">
        <v>542</v>
      </c>
      <c r="H224" s="224">
        <v>0.128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43</v>
      </c>
      <c r="O224" s="92"/>
      <c r="P224" s="230">
        <f>O224*H224</f>
        <v>0</v>
      </c>
      <c r="Q224" s="230">
        <v>2.30102</v>
      </c>
      <c r="R224" s="230">
        <f>Q224*H224</f>
        <v>0.29453056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189</v>
      </c>
      <c r="AT224" s="232" t="s">
        <v>185</v>
      </c>
      <c r="AU224" s="232" t="s">
        <v>88</v>
      </c>
      <c r="AY224" s="18" t="s">
        <v>182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86</v>
      </c>
      <c r="BK224" s="233">
        <f>ROUND(I224*H224,2)</f>
        <v>0</v>
      </c>
      <c r="BL224" s="18" t="s">
        <v>189</v>
      </c>
      <c r="BM224" s="232" t="s">
        <v>3512</v>
      </c>
    </row>
    <row r="225" spans="1:51" s="13" customFormat="1" ht="12">
      <c r="A225" s="13"/>
      <c r="B225" s="234"/>
      <c r="C225" s="235"/>
      <c r="D225" s="236" t="s">
        <v>191</v>
      </c>
      <c r="E225" s="237" t="s">
        <v>1</v>
      </c>
      <c r="F225" s="238" t="s">
        <v>3513</v>
      </c>
      <c r="G225" s="235"/>
      <c r="H225" s="239">
        <v>0.128</v>
      </c>
      <c r="I225" s="240"/>
      <c r="J225" s="235"/>
      <c r="K225" s="235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191</v>
      </c>
      <c r="AU225" s="245" t="s">
        <v>88</v>
      </c>
      <c r="AV225" s="13" t="s">
        <v>88</v>
      </c>
      <c r="AW225" s="13" t="s">
        <v>34</v>
      </c>
      <c r="AX225" s="13" t="s">
        <v>78</v>
      </c>
      <c r="AY225" s="245" t="s">
        <v>182</v>
      </c>
    </row>
    <row r="226" spans="1:51" s="14" customFormat="1" ht="12">
      <c r="A226" s="14"/>
      <c r="B226" s="246"/>
      <c r="C226" s="247"/>
      <c r="D226" s="236" t="s">
        <v>191</v>
      </c>
      <c r="E226" s="248" t="s">
        <v>1</v>
      </c>
      <c r="F226" s="249" t="s">
        <v>195</v>
      </c>
      <c r="G226" s="247"/>
      <c r="H226" s="250">
        <v>0.128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6" t="s">
        <v>191</v>
      </c>
      <c r="AU226" s="256" t="s">
        <v>88</v>
      </c>
      <c r="AV226" s="14" t="s">
        <v>189</v>
      </c>
      <c r="AW226" s="14" t="s">
        <v>34</v>
      </c>
      <c r="AX226" s="14" t="s">
        <v>86</v>
      </c>
      <c r="AY226" s="256" t="s">
        <v>182</v>
      </c>
    </row>
    <row r="227" spans="1:65" s="2" customFormat="1" ht="21.75" customHeight="1">
      <c r="A227" s="39"/>
      <c r="B227" s="40"/>
      <c r="C227" s="220" t="s">
        <v>462</v>
      </c>
      <c r="D227" s="220" t="s">
        <v>185</v>
      </c>
      <c r="E227" s="221" t="s">
        <v>3514</v>
      </c>
      <c r="F227" s="222" t="s">
        <v>3515</v>
      </c>
      <c r="G227" s="223" t="s">
        <v>542</v>
      </c>
      <c r="H227" s="224">
        <v>1.974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43</v>
      </c>
      <c r="O227" s="92"/>
      <c r="P227" s="230">
        <f>O227*H227</f>
        <v>0</v>
      </c>
      <c r="Q227" s="230">
        <v>2.50187</v>
      </c>
      <c r="R227" s="230">
        <f>Q227*H227</f>
        <v>4.93869138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189</v>
      </c>
      <c r="AT227" s="232" t="s">
        <v>185</v>
      </c>
      <c r="AU227" s="232" t="s">
        <v>88</v>
      </c>
      <c r="AY227" s="18" t="s">
        <v>182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86</v>
      </c>
      <c r="BK227" s="233">
        <f>ROUND(I227*H227,2)</f>
        <v>0</v>
      </c>
      <c r="BL227" s="18" t="s">
        <v>189</v>
      </c>
      <c r="BM227" s="232" t="s">
        <v>3516</v>
      </c>
    </row>
    <row r="228" spans="1:51" s="15" customFormat="1" ht="12">
      <c r="A228" s="15"/>
      <c r="B228" s="268"/>
      <c r="C228" s="269"/>
      <c r="D228" s="236" t="s">
        <v>191</v>
      </c>
      <c r="E228" s="270" t="s">
        <v>1</v>
      </c>
      <c r="F228" s="271" t="s">
        <v>3500</v>
      </c>
      <c r="G228" s="269"/>
      <c r="H228" s="270" t="s">
        <v>1</v>
      </c>
      <c r="I228" s="272"/>
      <c r="J228" s="269"/>
      <c r="K228" s="269"/>
      <c r="L228" s="273"/>
      <c r="M228" s="274"/>
      <c r="N228" s="275"/>
      <c r="O228" s="275"/>
      <c r="P228" s="275"/>
      <c r="Q228" s="275"/>
      <c r="R228" s="275"/>
      <c r="S228" s="275"/>
      <c r="T228" s="27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7" t="s">
        <v>191</v>
      </c>
      <c r="AU228" s="277" t="s">
        <v>88</v>
      </c>
      <c r="AV228" s="15" t="s">
        <v>86</v>
      </c>
      <c r="AW228" s="15" t="s">
        <v>34</v>
      </c>
      <c r="AX228" s="15" t="s">
        <v>78</v>
      </c>
      <c r="AY228" s="277" t="s">
        <v>182</v>
      </c>
    </row>
    <row r="229" spans="1:51" s="13" customFormat="1" ht="12">
      <c r="A229" s="13"/>
      <c r="B229" s="234"/>
      <c r="C229" s="235"/>
      <c r="D229" s="236" t="s">
        <v>191</v>
      </c>
      <c r="E229" s="237" t="s">
        <v>1</v>
      </c>
      <c r="F229" s="238" t="s">
        <v>3517</v>
      </c>
      <c r="G229" s="235"/>
      <c r="H229" s="239">
        <v>1.974</v>
      </c>
      <c r="I229" s="240"/>
      <c r="J229" s="235"/>
      <c r="K229" s="235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191</v>
      </c>
      <c r="AU229" s="245" t="s">
        <v>88</v>
      </c>
      <c r="AV229" s="13" t="s">
        <v>88</v>
      </c>
      <c r="AW229" s="13" t="s">
        <v>34</v>
      </c>
      <c r="AX229" s="13" t="s">
        <v>78</v>
      </c>
      <c r="AY229" s="245" t="s">
        <v>182</v>
      </c>
    </row>
    <row r="230" spans="1:51" s="14" customFormat="1" ht="12">
      <c r="A230" s="14"/>
      <c r="B230" s="246"/>
      <c r="C230" s="247"/>
      <c r="D230" s="236" t="s">
        <v>191</v>
      </c>
      <c r="E230" s="248" t="s">
        <v>1</v>
      </c>
      <c r="F230" s="249" t="s">
        <v>195</v>
      </c>
      <c r="G230" s="247"/>
      <c r="H230" s="250">
        <v>1.974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6" t="s">
        <v>191</v>
      </c>
      <c r="AU230" s="256" t="s">
        <v>88</v>
      </c>
      <c r="AV230" s="14" t="s">
        <v>189</v>
      </c>
      <c r="AW230" s="14" t="s">
        <v>34</v>
      </c>
      <c r="AX230" s="14" t="s">
        <v>86</v>
      </c>
      <c r="AY230" s="256" t="s">
        <v>182</v>
      </c>
    </row>
    <row r="231" spans="1:65" s="2" customFormat="1" ht="24.15" customHeight="1">
      <c r="A231" s="39"/>
      <c r="B231" s="40"/>
      <c r="C231" s="220" t="s">
        <v>467</v>
      </c>
      <c r="D231" s="220" t="s">
        <v>185</v>
      </c>
      <c r="E231" s="221" t="s">
        <v>3518</v>
      </c>
      <c r="F231" s="222" t="s">
        <v>3519</v>
      </c>
      <c r="G231" s="223" t="s">
        <v>188</v>
      </c>
      <c r="H231" s="224">
        <v>4.84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43</v>
      </c>
      <c r="O231" s="92"/>
      <c r="P231" s="230">
        <f>O231*H231</f>
        <v>0</v>
      </c>
      <c r="Q231" s="230">
        <v>0.01328</v>
      </c>
      <c r="R231" s="230">
        <f>Q231*H231</f>
        <v>0.0642752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189</v>
      </c>
      <c r="AT231" s="232" t="s">
        <v>185</v>
      </c>
      <c r="AU231" s="232" t="s">
        <v>88</v>
      </c>
      <c r="AY231" s="18" t="s">
        <v>182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86</v>
      </c>
      <c r="BK231" s="233">
        <f>ROUND(I231*H231,2)</f>
        <v>0</v>
      </c>
      <c r="BL231" s="18" t="s">
        <v>189</v>
      </c>
      <c r="BM231" s="232" t="s">
        <v>3520</v>
      </c>
    </row>
    <row r="232" spans="1:51" s="15" customFormat="1" ht="12">
      <c r="A232" s="15"/>
      <c r="B232" s="268"/>
      <c r="C232" s="269"/>
      <c r="D232" s="236" t="s">
        <v>191</v>
      </c>
      <c r="E232" s="270" t="s">
        <v>1</v>
      </c>
      <c r="F232" s="271" t="s">
        <v>3521</v>
      </c>
      <c r="G232" s="269"/>
      <c r="H232" s="270" t="s">
        <v>1</v>
      </c>
      <c r="I232" s="272"/>
      <c r="J232" s="269"/>
      <c r="K232" s="269"/>
      <c r="L232" s="273"/>
      <c r="M232" s="274"/>
      <c r="N232" s="275"/>
      <c r="O232" s="275"/>
      <c r="P232" s="275"/>
      <c r="Q232" s="275"/>
      <c r="R232" s="275"/>
      <c r="S232" s="275"/>
      <c r="T232" s="27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77" t="s">
        <v>191</v>
      </c>
      <c r="AU232" s="277" t="s">
        <v>88</v>
      </c>
      <c r="AV232" s="15" t="s">
        <v>86</v>
      </c>
      <c r="AW232" s="15" t="s">
        <v>34</v>
      </c>
      <c r="AX232" s="15" t="s">
        <v>78</v>
      </c>
      <c r="AY232" s="277" t="s">
        <v>182</v>
      </c>
    </row>
    <row r="233" spans="1:51" s="13" customFormat="1" ht="12">
      <c r="A233" s="13"/>
      <c r="B233" s="234"/>
      <c r="C233" s="235"/>
      <c r="D233" s="236" t="s">
        <v>191</v>
      </c>
      <c r="E233" s="237" t="s">
        <v>1</v>
      </c>
      <c r="F233" s="238" t="s">
        <v>3522</v>
      </c>
      <c r="G233" s="235"/>
      <c r="H233" s="239">
        <v>1.28</v>
      </c>
      <c r="I233" s="240"/>
      <c r="J233" s="235"/>
      <c r="K233" s="235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191</v>
      </c>
      <c r="AU233" s="245" t="s">
        <v>88</v>
      </c>
      <c r="AV233" s="13" t="s">
        <v>88</v>
      </c>
      <c r="AW233" s="13" t="s">
        <v>34</v>
      </c>
      <c r="AX233" s="13" t="s">
        <v>78</v>
      </c>
      <c r="AY233" s="245" t="s">
        <v>182</v>
      </c>
    </row>
    <row r="234" spans="1:51" s="15" customFormat="1" ht="12">
      <c r="A234" s="15"/>
      <c r="B234" s="268"/>
      <c r="C234" s="269"/>
      <c r="D234" s="236" t="s">
        <v>191</v>
      </c>
      <c r="E234" s="270" t="s">
        <v>1</v>
      </c>
      <c r="F234" s="271" t="s">
        <v>3500</v>
      </c>
      <c r="G234" s="269"/>
      <c r="H234" s="270" t="s">
        <v>1</v>
      </c>
      <c r="I234" s="272"/>
      <c r="J234" s="269"/>
      <c r="K234" s="269"/>
      <c r="L234" s="273"/>
      <c r="M234" s="274"/>
      <c r="N234" s="275"/>
      <c r="O234" s="275"/>
      <c r="P234" s="275"/>
      <c r="Q234" s="275"/>
      <c r="R234" s="275"/>
      <c r="S234" s="275"/>
      <c r="T234" s="27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7" t="s">
        <v>191</v>
      </c>
      <c r="AU234" s="277" t="s">
        <v>88</v>
      </c>
      <c r="AV234" s="15" t="s">
        <v>86</v>
      </c>
      <c r="AW234" s="15" t="s">
        <v>34</v>
      </c>
      <c r="AX234" s="15" t="s">
        <v>78</v>
      </c>
      <c r="AY234" s="277" t="s">
        <v>182</v>
      </c>
    </row>
    <row r="235" spans="1:51" s="13" customFormat="1" ht="12">
      <c r="A235" s="13"/>
      <c r="B235" s="234"/>
      <c r="C235" s="235"/>
      <c r="D235" s="236" t="s">
        <v>191</v>
      </c>
      <c r="E235" s="237" t="s">
        <v>1</v>
      </c>
      <c r="F235" s="238" t="s">
        <v>3523</v>
      </c>
      <c r="G235" s="235"/>
      <c r="H235" s="239">
        <v>3.56</v>
      </c>
      <c r="I235" s="240"/>
      <c r="J235" s="235"/>
      <c r="K235" s="235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191</v>
      </c>
      <c r="AU235" s="245" t="s">
        <v>88</v>
      </c>
      <c r="AV235" s="13" t="s">
        <v>88</v>
      </c>
      <c r="AW235" s="13" t="s">
        <v>34</v>
      </c>
      <c r="AX235" s="13" t="s">
        <v>78</v>
      </c>
      <c r="AY235" s="245" t="s">
        <v>182</v>
      </c>
    </row>
    <row r="236" spans="1:51" s="14" customFormat="1" ht="12">
      <c r="A236" s="14"/>
      <c r="B236" s="246"/>
      <c r="C236" s="247"/>
      <c r="D236" s="236" t="s">
        <v>191</v>
      </c>
      <c r="E236" s="248" t="s">
        <v>1</v>
      </c>
      <c r="F236" s="249" t="s">
        <v>195</v>
      </c>
      <c r="G236" s="247"/>
      <c r="H236" s="250">
        <v>4.84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6" t="s">
        <v>191</v>
      </c>
      <c r="AU236" s="256" t="s">
        <v>88</v>
      </c>
      <c r="AV236" s="14" t="s">
        <v>189</v>
      </c>
      <c r="AW236" s="14" t="s">
        <v>34</v>
      </c>
      <c r="AX236" s="14" t="s">
        <v>86</v>
      </c>
      <c r="AY236" s="256" t="s">
        <v>182</v>
      </c>
    </row>
    <row r="237" spans="1:65" s="2" customFormat="1" ht="24.15" customHeight="1">
      <c r="A237" s="39"/>
      <c r="B237" s="40"/>
      <c r="C237" s="220" t="s">
        <v>493</v>
      </c>
      <c r="D237" s="220" t="s">
        <v>185</v>
      </c>
      <c r="E237" s="221" t="s">
        <v>3524</v>
      </c>
      <c r="F237" s="222" t="s">
        <v>3525</v>
      </c>
      <c r="G237" s="223" t="s">
        <v>188</v>
      </c>
      <c r="H237" s="224">
        <v>4.84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43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189</v>
      </c>
      <c r="AT237" s="232" t="s">
        <v>185</v>
      </c>
      <c r="AU237" s="232" t="s">
        <v>88</v>
      </c>
      <c r="AY237" s="18" t="s">
        <v>182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86</v>
      </c>
      <c r="BK237" s="233">
        <f>ROUND(I237*H237,2)</f>
        <v>0</v>
      </c>
      <c r="BL237" s="18" t="s">
        <v>189</v>
      </c>
      <c r="BM237" s="232" t="s">
        <v>3526</v>
      </c>
    </row>
    <row r="238" spans="1:65" s="2" customFormat="1" ht="24.15" customHeight="1">
      <c r="A238" s="39"/>
      <c r="B238" s="40"/>
      <c r="C238" s="220" t="s">
        <v>535</v>
      </c>
      <c r="D238" s="220" t="s">
        <v>185</v>
      </c>
      <c r="E238" s="221" t="s">
        <v>3527</v>
      </c>
      <c r="F238" s="222" t="s">
        <v>3528</v>
      </c>
      <c r="G238" s="223" t="s">
        <v>570</v>
      </c>
      <c r="H238" s="224">
        <v>0.257</v>
      </c>
      <c r="I238" s="225"/>
      <c r="J238" s="226">
        <f>ROUND(I238*H238,2)</f>
        <v>0</v>
      </c>
      <c r="K238" s="227"/>
      <c r="L238" s="45"/>
      <c r="M238" s="228" t="s">
        <v>1</v>
      </c>
      <c r="N238" s="229" t="s">
        <v>43</v>
      </c>
      <c r="O238" s="92"/>
      <c r="P238" s="230">
        <f>O238*H238</f>
        <v>0</v>
      </c>
      <c r="Q238" s="230">
        <v>1.06277</v>
      </c>
      <c r="R238" s="230">
        <f>Q238*H238</f>
        <v>0.27313189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189</v>
      </c>
      <c r="AT238" s="232" t="s">
        <v>185</v>
      </c>
      <c r="AU238" s="232" t="s">
        <v>88</v>
      </c>
      <c r="AY238" s="18" t="s">
        <v>182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86</v>
      </c>
      <c r="BK238" s="233">
        <f>ROUND(I238*H238,2)</f>
        <v>0</v>
      </c>
      <c r="BL238" s="18" t="s">
        <v>189</v>
      </c>
      <c r="BM238" s="232" t="s">
        <v>3529</v>
      </c>
    </row>
    <row r="239" spans="1:51" s="15" customFormat="1" ht="12">
      <c r="A239" s="15"/>
      <c r="B239" s="268"/>
      <c r="C239" s="269"/>
      <c r="D239" s="236" t="s">
        <v>191</v>
      </c>
      <c r="E239" s="270" t="s">
        <v>1</v>
      </c>
      <c r="F239" s="271" t="s">
        <v>3500</v>
      </c>
      <c r="G239" s="269"/>
      <c r="H239" s="270" t="s">
        <v>1</v>
      </c>
      <c r="I239" s="272"/>
      <c r="J239" s="269"/>
      <c r="K239" s="269"/>
      <c r="L239" s="273"/>
      <c r="M239" s="274"/>
      <c r="N239" s="275"/>
      <c r="O239" s="275"/>
      <c r="P239" s="275"/>
      <c r="Q239" s="275"/>
      <c r="R239" s="275"/>
      <c r="S239" s="275"/>
      <c r="T239" s="27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7" t="s">
        <v>191</v>
      </c>
      <c r="AU239" s="277" t="s">
        <v>88</v>
      </c>
      <c r="AV239" s="15" t="s">
        <v>86</v>
      </c>
      <c r="AW239" s="15" t="s">
        <v>34</v>
      </c>
      <c r="AX239" s="15" t="s">
        <v>78</v>
      </c>
      <c r="AY239" s="277" t="s">
        <v>182</v>
      </c>
    </row>
    <row r="240" spans="1:51" s="15" customFormat="1" ht="12">
      <c r="A240" s="15"/>
      <c r="B240" s="268"/>
      <c r="C240" s="269"/>
      <c r="D240" s="236" t="s">
        <v>191</v>
      </c>
      <c r="E240" s="270" t="s">
        <v>1</v>
      </c>
      <c r="F240" s="271" t="s">
        <v>3530</v>
      </c>
      <c r="G240" s="269"/>
      <c r="H240" s="270" t="s">
        <v>1</v>
      </c>
      <c r="I240" s="272"/>
      <c r="J240" s="269"/>
      <c r="K240" s="269"/>
      <c r="L240" s="273"/>
      <c r="M240" s="274"/>
      <c r="N240" s="275"/>
      <c r="O240" s="275"/>
      <c r="P240" s="275"/>
      <c r="Q240" s="275"/>
      <c r="R240" s="275"/>
      <c r="S240" s="275"/>
      <c r="T240" s="27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7" t="s">
        <v>191</v>
      </c>
      <c r="AU240" s="277" t="s">
        <v>88</v>
      </c>
      <c r="AV240" s="15" t="s">
        <v>86</v>
      </c>
      <c r="AW240" s="15" t="s">
        <v>34</v>
      </c>
      <c r="AX240" s="15" t="s">
        <v>78</v>
      </c>
      <c r="AY240" s="277" t="s">
        <v>182</v>
      </c>
    </row>
    <row r="241" spans="1:51" s="13" customFormat="1" ht="12">
      <c r="A241" s="13"/>
      <c r="B241" s="234"/>
      <c r="C241" s="235"/>
      <c r="D241" s="236" t="s">
        <v>191</v>
      </c>
      <c r="E241" s="237" t="s">
        <v>1</v>
      </c>
      <c r="F241" s="238" t="s">
        <v>3531</v>
      </c>
      <c r="G241" s="235"/>
      <c r="H241" s="239">
        <v>0.257</v>
      </c>
      <c r="I241" s="240"/>
      <c r="J241" s="235"/>
      <c r="K241" s="235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191</v>
      </c>
      <c r="AU241" s="245" t="s">
        <v>88</v>
      </c>
      <c r="AV241" s="13" t="s">
        <v>88</v>
      </c>
      <c r="AW241" s="13" t="s">
        <v>34</v>
      </c>
      <c r="AX241" s="13" t="s">
        <v>78</v>
      </c>
      <c r="AY241" s="245" t="s">
        <v>182</v>
      </c>
    </row>
    <row r="242" spans="1:51" s="14" customFormat="1" ht="12">
      <c r="A242" s="14"/>
      <c r="B242" s="246"/>
      <c r="C242" s="247"/>
      <c r="D242" s="236" t="s">
        <v>191</v>
      </c>
      <c r="E242" s="248" t="s">
        <v>1</v>
      </c>
      <c r="F242" s="249" t="s">
        <v>195</v>
      </c>
      <c r="G242" s="247"/>
      <c r="H242" s="250">
        <v>0.257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6" t="s">
        <v>191</v>
      </c>
      <c r="AU242" s="256" t="s">
        <v>88</v>
      </c>
      <c r="AV242" s="14" t="s">
        <v>189</v>
      </c>
      <c r="AW242" s="14" t="s">
        <v>34</v>
      </c>
      <c r="AX242" s="14" t="s">
        <v>86</v>
      </c>
      <c r="AY242" s="256" t="s">
        <v>182</v>
      </c>
    </row>
    <row r="243" spans="1:63" s="12" customFormat="1" ht="22.8" customHeight="1">
      <c r="A243" s="12"/>
      <c r="B243" s="204"/>
      <c r="C243" s="205"/>
      <c r="D243" s="206" t="s">
        <v>77</v>
      </c>
      <c r="E243" s="218" t="s">
        <v>211</v>
      </c>
      <c r="F243" s="218" t="s">
        <v>3532</v>
      </c>
      <c r="G243" s="205"/>
      <c r="H243" s="205"/>
      <c r="I243" s="208"/>
      <c r="J243" s="219">
        <f>BK243</f>
        <v>0</v>
      </c>
      <c r="K243" s="205"/>
      <c r="L243" s="210"/>
      <c r="M243" s="211"/>
      <c r="N243" s="212"/>
      <c r="O243" s="212"/>
      <c r="P243" s="213">
        <f>SUM(P244:P267)</f>
        <v>0</v>
      </c>
      <c r="Q243" s="212"/>
      <c r="R243" s="213">
        <f>SUM(R244:R267)</f>
        <v>99.85054</v>
      </c>
      <c r="S243" s="212"/>
      <c r="T243" s="214">
        <f>SUM(T244:T267)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5" t="s">
        <v>86</v>
      </c>
      <c r="AT243" s="216" t="s">
        <v>77</v>
      </c>
      <c r="AU243" s="216" t="s">
        <v>86</v>
      </c>
      <c r="AY243" s="215" t="s">
        <v>182</v>
      </c>
      <c r="BK243" s="217">
        <f>SUM(BK244:BK267)</f>
        <v>0</v>
      </c>
    </row>
    <row r="244" spans="1:65" s="2" customFormat="1" ht="24.15" customHeight="1">
      <c r="A244" s="39"/>
      <c r="B244" s="40"/>
      <c r="C244" s="220" t="s">
        <v>539</v>
      </c>
      <c r="D244" s="220" t="s">
        <v>185</v>
      </c>
      <c r="E244" s="221" t="s">
        <v>3533</v>
      </c>
      <c r="F244" s="222" t="s">
        <v>3534</v>
      </c>
      <c r="G244" s="223" t="s">
        <v>188</v>
      </c>
      <c r="H244" s="224">
        <v>221.57</v>
      </c>
      <c r="I244" s="225"/>
      <c r="J244" s="226">
        <f>ROUND(I244*H244,2)</f>
        <v>0</v>
      </c>
      <c r="K244" s="227"/>
      <c r="L244" s="45"/>
      <c r="M244" s="228" t="s">
        <v>1</v>
      </c>
      <c r="N244" s="229" t="s">
        <v>43</v>
      </c>
      <c r="O244" s="92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189</v>
      </c>
      <c r="AT244" s="232" t="s">
        <v>185</v>
      </c>
      <c r="AU244" s="232" t="s">
        <v>88</v>
      </c>
      <c r="AY244" s="18" t="s">
        <v>182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86</v>
      </c>
      <c r="BK244" s="233">
        <f>ROUND(I244*H244,2)</f>
        <v>0</v>
      </c>
      <c r="BL244" s="18" t="s">
        <v>189</v>
      </c>
      <c r="BM244" s="232" t="s">
        <v>3535</v>
      </c>
    </row>
    <row r="245" spans="1:51" s="13" customFormat="1" ht="12">
      <c r="A245" s="13"/>
      <c r="B245" s="234"/>
      <c r="C245" s="235"/>
      <c r="D245" s="236" t="s">
        <v>191</v>
      </c>
      <c r="E245" s="237" t="s">
        <v>1</v>
      </c>
      <c r="F245" s="238" t="s">
        <v>3401</v>
      </c>
      <c r="G245" s="235"/>
      <c r="H245" s="239">
        <v>100.8</v>
      </c>
      <c r="I245" s="240"/>
      <c r="J245" s="235"/>
      <c r="K245" s="235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191</v>
      </c>
      <c r="AU245" s="245" t="s">
        <v>88</v>
      </c>
      <c r="AV245" s="13" t="s">
        <v>88</v>
      </c>
      <c r="AW245" s="13" t="s">
        <v>34</v>
      </c>
      <c r="AX245" s="13" t="s">
        <v>78</v>
      </c>
      <c r="AY245" s="245" t="s">
        <v>182</v>
      </c>
    </row>
    <row r="246" spans="1:51" s="13" customFormat="1" ht="12">
      <c r="A246" s="13"/>
      <c r="B246" s="234"/>
      <c r="C246" s="235"/>
      <c r="D246" s="236" t="s">
        <v>191</v>
      </c>
      <c r="E246" s="237" t="s">
        <v>1</v>
      </c>
      <c r="F246" s="238" t="s">
        <v>3402</v>
      </c>
      <c r="G246" s="235"/>
      <c r="H246" s="239">
        <v>8.82</v>
      </c>
      <c r="I246" s="240"/>
      <c r="J246" s="235"/>
      <c r="K246" s="235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191</v>
      </c>
      <c r="AU246" s="245" t="s">
        <v>88</v>
      </c>
      <c r="AV246" s="13" t="s">
        <v>88</v>
      </c>
      <c r="AW246" s="13" t="s">
        <v>34</v>
      </c>
      <c r="AX246" s="13" t="s">
        <v>78</v>
      </c>
      <c r="AY246" s="245" t="s">
        <v>182</v>
      </c>
    </row>
    <row r="247" spans="1:51" s="13" customFormat="1" ht="12">
      <c r="A247" s="13"/>
      <c r="B247" s="234"/>
      <c r="C247" s="235"/>
      <c r="D247" s="236" t="s">
        <v>191</v>
      </c>
      <c r="E247" s="237" t="s">
        <v>1</v>
      </c>
      <c r="F247" s="238" t="s">
        <v>3403</v>
      </c>
      <c r="G247" s="235"/>
      <c r="H247" s="239">
        <v>104.88</v>
      </c>
      <c r="I247" s="240"/>
      <c r="J247" s="235"/>
      <c r="K247" s="235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191</v>
      </c>
      <c r="AU247" s="245" t="s">
        <v>88</v>
      </c>
      <c r="AV247" s="13" t="s">
        <v>88</v>
      </c>
      <c r="AW247" s="13" t="s">
        <v>34</v>
      </c>
      <c r="AX247" s="13" t="s">
        <v>78</v>
      </c>
      <c r="AY247" s="245" t="s">
        <v>182</v>
      </c>
    </row>
    <row r="248" spans="1:51" s="13" customFormat="1" ht="12">
      <c r="A248" s="13"/>
      <c r="B248" s="234"/>
      <c r="C248" s="235"/>
      <c r="D248" s="236" t="s">
        <v>191</v>
      </c>
      <c r="E248" s="237" t="s">
        <v>1</v>
      </c>
      <c r="F248" s="238" t="s">
        <v>3404</v>
      </c>
      <c r="G248" s="235"/>
      <c r="H248" s="239">
        <v>1</v>
      </c>
      <c r="I248" s="240"/>
      <c r="J248" s="235"/>
      <c r="K248" s="235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191</v>
      </c>
      <c r="AU248" s="245" t="s">
        <v>88</v>
      </c>
      <c r="AV248" s="13" t="s">
        <v>88</v>
      </c>
      <c r="AW248" s="13" t="s">
        <v>34</v>
      </c>
      <c r="AX248" s="13" t="s">
        <v>78</v>
      </c>
      <c r="AY248" s="245" t="s">
        <v>182</v>
      </c>
    </row>
    <row r="249" spans="1:51" s="13" customFormat="1" ht="12">
      <c r="A249" s="13"/>
      <c r="B249" s="234"/>
      <c r="C249" s="235"/>
      <c r="D249" s="236" t="s">
        <v>191</v>
      </c>
      <c r="E249" s="237" t="s">
        <v>1</v>
      </c>
      <c r="F249" s="238" t="s">
        <v>3405</v>
      </c>
      <c r="G249" s="235"/>
      <c r="H249" s="239">
        <v>2.5</v>
      </c>
      <c r="I249" s="240"/>
      <c r="J249" s="235"/>
      <c r="K249" s="235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191</v>
      </c>
      <c r="AU249" s="245" t="s">
        <v>88</v>
      </c>
      <c r="AV249" s="13" t="s">
        <v>88</v>
      </c>
      <c r="AW249" s="13" t="s">
        <v>34</v>
      </c>
      <c r="AX249" s="13" t="s">
        <v>78</v>
      </c>
      <c r="AY249" s="245" t="s">
        <v>182</v>
      </c>
    </row>
    <row r="250" spans="1:51" s="15" customFormat="1" ht="12">
      <c r="A250" s="15"/>
      <c r="B250" s="268"/>
      <c r="C250" s="269"/>
      <c r="D250" s="236" t="s">
        <v>191</v>
      </c>
      <c r="E250" s="270" t="s">
        <v>1</v>
      </c>
      <c r="F250" s="271" t="s">
        <v>3536</v>
      </c>
      <c r="G250" s="269"/>
      <c r="H250" s="270" t="s">
        <v>1</v>
      </c>
      <c r="I250" s="272"/>
      <c r="J250" s="269"/>
      <c r="K250" s="269"/>
      <c r="L250" s="273"/>
      <c r="M250" s="274"/>
      <c r="N250" s="275"/>
      <c r="O250" s="275"/>
      <c r="P250" s="275"/>
      <c r="Q250" s="275"/>
      <c r="R250" s="275"/>
      <c r="S250" s="275"/>
      <c r="T250" s="276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7" t="s">
        <v>191</v>
      </c>
      <c r="AU250" s="277" t="s">
        <v>88</v>
      </c>
      <c r="AV250" s="15" t="s">
        <v>86</v>
      </c>
      <c r="AW250" s="15" t="s">
        <v>34</v>
      </c>
      <c r="AX250" s="15" t="s">
        <v>78</v>
      </c>
      <c r="AY250" s="277" t="s">
        <v>182</v>
      </c>
    </row>
    <row r="251" spans="1:51" s="13" customFormat="1" ht="12">
      <c r="A251" s="13"/>
      <c r="B251" s="234"/>
      <c r="C251" s="235"/>
      <c r="D251" s="236" t="s">
        <v>191</v>
      </c>
      <c r="E251" s="237" t="s">
        <v>1</v>
      </c>
      <c r="F251" s="238" t="s">
        <v>3537</v>
      </c>
      <c r="G251" s="235"/>
      <c r="H251" s="239">
        <v>3.57</v>
      </c>
      <c r="I251" s="240"/>
      <c r="J251" s="235"/>
      <c r="K251" s="235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191</v>
      </c>
      <c r="AU251" s="245" t="s">
        <v>88</v>
      </c>
      <c r="AV251" s="13" t="s">
        <v>88</v>
      </c>
      <c r="AW251" s="13" t="s">
        <v>34</v>
      </c>
      <c r="AX251" s="13" t="s">
        <v>78</v>
      </c>
      <c r="AY251" s="245" t="s">
        <v>182</v>
      </c>
    </row>
    <row r="252" spans="1:51" s="14" customFormat="1" ht="12">
      <c r="A252" s="14"/>
      <c r="B252" s="246"/>
      <c r="C252" s="247"/>
      <c r="D252" s="236" t="s">
        <v>191</v>
      </c>
      <c r="E252" s="248" t="s">
        <v>1</v>
      </c>
      <c r="F252" s="249" t="s">
        <v>195</v>
      </c>
      <c r="G252" s="247"/>
      <c r="H252" s="250">
        <v>221.57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6" t="s">
        <v>191</v>
      </c>
      <c r="AU252" s="256" t="s">
        <v>88</v>
      </c>
      <c r="AV252" s="14" t="s">
        <v>189</v>
      </c>
      <c r="AW252" s="14" t="s">
        <v>34</v>
      </c>
      <c r="AX252" s="14" t="s">
        <v>86</v>
      </c>
      <c r="AY252" s="256" t="s">
        <v>182</v>
      </c>
    </row>
    <row r="253" spans="1:65" s="2" customFormat="1" ht="21.75" customHeight="1">
      <c r="A253" s="39"/>
      <c r="B253" s="40"/>
      <c r="C253" s="220" t="s">
        <v>547</v>
      </c>
      <c r="D253" s="220" t="s">
        <v>185</v>
      </c>
      <c r="E253" s="221" t="s">
        <v>3538</v>
      </c>
      <c r="F253" s="222" t="s">
        <v>3539</v>
      </c>
      <c r="G253" s="223" t="s">
        <v>188</v>
      </c>
      <c r="H253" s="224">
        <v>218</v>
      </c>
      <c r="I253" s="225"/>
      <c r="J253" s="226">
        <f>ROUND(I253*H253,2)</f>
        <v>0</v>
      </c>
      <c r="K253" s="227"/>
      <c r="L253" s="45"/>
      <c r="M253" s="228" t="s">
        <v>1</v>
      </c>
      <c r="N253" s="229" t="s">
        <v>43</v>
      </c>
      <c r="O253" s="92"/>
      <c r="P253" s="230">
        <f>O253*H253</f>
        <v>0</v>
      </c>
      <c r="Q253" s="230">
        <v>0.345</v>
      </c>
      <c r="R253" s="230">
        <f>Q253*H253</f>
        <v>75.21</v>
      </c>
      <c r="S253" s="230">
        <v>0</v>
      </c>
      <c r="T253" s="23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2" t="s">
        <v>189</v>
      </c>
      <c r="AT253" s="232" t="s">
        <v>185</v>
      </c>
      <c r="AU253" s="232" t="s">
        <v>88</v>
      </c>
      <c r="AY253" s="18" t="s">
        <v>182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8" t="s">
        <v>86</v>
      </c>
      <c r="BK253" s="233">
        <f>ROUND(I253*H253,2)</f>
        <v>0</v>
      </c>
      <c r="BL253" s="18" t="s">
        <v>189</v>
      </c>
      <c r="BM253" s="232" t="s">
        <v>3540</v>
      </c>
    </row>
    <row r="254" spans="1:51" s="13" customFormat="1" ht="12">
      <c r="A254" s="13"/>
      <c r="B254" s="234"/>
      <c r="C254" s="235"/>
      <c r="D254" s="236" t="s">
        <v>191</v>
      </c>
      <c r="E254" s="237" t="s">
        <v>1</v>
      </c>
      <c r="F254" s="238" t="s">
        <v>3401</v>
      </c>
      <c r="G254" s="235"/>
      <c r="H254" s="239">
        <v>100.8</v>
      </c>
      <c r="I254" s="240"/>
      <c r="J254" s="235"/>
      <c r="K254" s="235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191</v>
      </c>
      <c r="AU254" s="245" t="s">
        <v>88</v>
      </c>
      <c r="AV254" s="13" t="s">
        <v>88</v>
      </c>
      <c r="AW254" s="13" t="s">
        <v>34</v>
      </c>
      <c r="AX254" s="13" t="s">
        <v>78</v>
      </c>
      <c r="AY254" s="245" t="s">
        <v>182</v>
      </c>
    </row>
    <row r="255" spans="1:51" s="13" customFormat="1" ht="12">
      <c r="A255" s="13"/>
      <c r="B255" s="234"/>
      <c r="C255" s="235"/>
      <c r="D255" s="236" t="s">
        <v>191</v>
      </c>
      <c r="E255" s="237" t="s">
        <v>1</v>
      </c>
      <c r="F255" s="238" t="s">
        <v>3402</v>
      </c>
      <c r="G255" s="235"/>
      <c r="H255" s="239">
        <v>8.82</v>
      </c>
      <c r="I255" s="240"/>
      <c r="J255" s="235"/>
      <c r="K255" s="235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191</v>
      </c>
      <c r="AU255" s="245" t="s">
        <v>88</v>
      </c>
      <c r="AV255" s="13" t="s">
        <v>88</v>
      </c>
      <c r="AW255" s="13" t="s">
        <v>34</v>
      </c>
      <c r="AX255" s="13" t="s">
        <v>78</v>
      </c>
      <c r="AY255" s="245" t="s">
        <v>182</v>
      </c>
    </row>
    <row r="256" spans="1:51" s="13" customFormat="1" ht="12">
      <c r="A256" s="13"/>
      <c r="B256" s="234"/>
      <c r="C256" s="235"/>
      <c r="D256" s="236" t="s">
        <v>191</v>
      </c>
      <c r="E256" s="237" t="s">
        <v>1</v>
      </c>
      <c r="F256" s="238" t="s">
        <v>3403</v>
      </c>
      <c r="G256" s="235"/>
      <c r="H256" s="239">
        <v>104.88</v>
      </c>
      <c r="I256" s="240"/>
      <c r="J256" s="235"/>
      <c r="K256" s="235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191</v>
      </c>
      <c r="AU256" s="245" t="s">
        <v>88</v>
      </c>
      <c r="AV256" s="13" t="s">
        <v>88</v>
      </c>
      <c r="AW256" s="13" t="s">
        <v>34</v>
      </c>
      <c r="AX256" s="13" t="s">
        <v>78</v>
      </c>
      <c r="AY256" s="245" t="s">
        <v>182</v>
      </c>
    </row>
    <row r="257" spans="1:51" s="13" customFormat="1" ht="12">
      <c r="A257" s="13"/>
      <c r="B257" s="234"/>
      <c r="C257" s="235"/>
      <c r="D257" s="236" t="s">
        <v>191</v>
      </c>
      <c r="E257" s="237" t="s">
        <v>1</v>
      </c>
      <c r="F257" s="238" t="s">
        <v>3404</v>
      </c>
      <c r="G257" s="235"/>
      <c r="H257" s="239">
        <v>1</v>
      </c>
      <c r="I257" s="240"/>
      <c r="J257" s="235"/>
      <c r="K257" s="235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191</v>
      </c>
      <c r="AU257" s="245" t="s">
        <v>88</v>
      </c>
      <c r="AV257" s="13" t="s">
        <v>88</v>
      </c>
      <c r="AW257" s="13" t="s">
        <v>34</v>
      </c>
      <c r="AX257" s="13" t="s">
        <v>78</v>
      </c>
      <c r="AY257" s="245" t="s">
        <v>182</v>
      </c>
    </row>
    <row r="258" spans="1:51" s="13" customFormat="1" ht="12">
      <c r="A258" s="13"/>
      <c r="B258" s="234"/>
      <c r="C258" s="235"/>
      <c r="D258" s="236" t="s">
        <v>191</v>
      </c>
      <c r="E258" s="237" t="s">
        <v>1</v>
      </c>
      <c r="F258" s="238" t="s">
        <v>3405</v>
      </c>
      <c r="G258" s="235"/>
      <c r="H258" s="239">
        <v>2.5</v>
      </c>
      <c r="I258" s="240"/>
      <c r="J258" s="235"/>
      <c r="K258" s="235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191</v>
      </c>
      <c r="AU258" s="245" t="s">
        <v>88</v>
      </c>
      <c r="AV258" s="13" t="s">
        <v>88</v>
      </c>
      <c r="AW258" s="13" t="s">
        <v>34</v>
      </c>
      <c r="AX258" s="13" t="s">
        <v>78</v>
      </c>
      <c r="AY258" s="245" t="s">
        <v>182</v>
      </c>
    </row>
    <row r="259" spans="1:51" s="14" customFormat="1" ht="12">
      <c r="A259" s="14"/>
      <c r="B259" s="246"/>
      <c r="C259" s="247"/>
      <c r="D259" s="236" t="s">
        <v>191</v>
      </c>
      <c r="E259" s="248" t="s">
        <v>1</v>
      </c>
      <c r="F259" s="249" t="s">
        <v>195</v>
      </c>
      <c r="G259" s="247"/>
      <c r="H259" s="250">
        <v>218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6" t="s">
        <v>191</v>
      </c>
      <c r="AU259" s="256" t="s">
        <v>88</v>
      </c>
      <c r="AV259" s="14" t="s">
        <v>189</v>
      </c>
      <c r="AW259" s="14" t="s">
        <v>34</v>
      </c>
      <c r="AX259" s="14" t="s">
        <v>86</v>
      </c>
      <c r="AY259" s="256" t="s">
        <v>182</v>
      </c>
    </row>
    <row r="260" spans="1:65" s="2" customFormat="1" ht="24.15" customHeight="1">
      <c r="A260" s="39"/>
      <c r="B260" s="40"/>
      <c r="C260" s="220" t="s">
        <v>554</v>
      </c>
      <c r="D260" s="220" t="s">
        <v>185</v>
      </c>
      <c r="E260" s="221" t="s">
        <v>3541</v>
      </c>
      <c r="F260" s="222" t="s">
        <v>3542</v>
      </c>
      <c r="G260" s="223" t="s">
        <v>188</v>
      </c>
      <c r="H260" s="224">
        <v>218</v>
      </c>
      <c r="I260" s="225"/>
      <c r="J260" s="226">
        <f>ROUND(I260*H260,2)</f>
        <v>0</v>
      </c>
      <c r="K260" s="227"/>
      <c r="L260" s="45"/>
      <c r="M260" s="228" t="s">
        <v>1</v>
      </c>
      <c r="N260" s="229" t="s">
        <v>43</v>
      </c>
      <c r="O260" s="92"/>
      <c r="P260" s="230">
        <f>O260*H260</f>
        <v>0</v>
      </c>
      <c r="Q260" s="230">
        <v>0.11303</v>
      </c>
      <c r="R260" s="230">
        <f>Q260*H260</f>
        <v>24.64054</v>
      </c>
      <c r="S260" s="230">
        <v>0</v>
      </c>
      <c r="T260" s="23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2" t="s">
        <v>189</v>
      </c>
      <c r="AT260" s="232" t="s">
        <v>185</v>
      </c>
      <c r="AU260" s="232" t="s">
        <v>88</v>
      </c>
      <c r="AY260" s="18" t="s">
        <v>182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8" t="s">
        <v>86</v>
      </c>
      <c r="BK260" s="233">
        <f>ROUND(I260*H260,2)</f>
        <v>0</v>
      </c>
      <c r="BL260" s="18" t="s">
        <v>189</v>
      </c>
      <c r="BM260" s="232" t="s">
        <v>3543</v>
      </c>
    </row>
    <row r="261" spans="1:51" s="15" customFormat="1" ht="12">
      <c r="A261" s="15"/>
      <c r="B261" s="268"/>
      <c r="C261" s="269"/>
      <c r="D261" s="236" t="s">
        <v>191</v>
      </c>
      <c r="E261" s="270" t="s">
        <v>1</v>
      </c>
      <c r="F261" s="271" t="s">
        <v>3544</v>
      </c>
      <c r="G261" s="269"/>
      <c r="H261" s="270" t="s">
        <v>1</v>
      </c>
      <c r="I261" s="272"/>
      <c r="J261" s="269"/>
      <c r="K261" s="269"/>
      <c r="L261" s="273"/>
      <c r="M261" s="274"/>
      <c r="N261" s="275"/>
      <c r="O261" s="275"/>
      <c r="P261" s="275"/>
      <c r="Q261" s="275"/>
      <c r="R261" s="275"/>
      <c r="S261" s="275"/>
      <c r="T261" s="27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7" t="s">
        <v>191</v>
      </c>
      <c r="AU261" s="277" t="s">
        <v>88</v>
      </c>
      <c r="AV261" s="15" t="s">
        <v>86</v>
      </c>
      <c r="AW261" s="15" t="s">
        <v>34</v>
      </c>
      <c r="AX261" s="15" t="s">
        <v>78</v>
      </c>
      <c r="AY261" s="277" t="s">
        <v>182</v>
      </c>
    </row>
    <row r="262" spans="1:51" s="13" customFormat="1" ht="12">
      <c r="A262" s="13"/>
      <c r="B262" s="234"/>
      <c r="C262" s="235"/>
      <c r="D262" s="236" t="s">
        <v>191</v>
      </c>
      <c r="E262" s="237" t="s">
        <v>1</v>
      </c>
      <c r="F262" s="238" t="s">
        <v>3401</v>
      </c>
      <c r="G262" s="235"/>
      <c r="H262" s="239">
        <v>100.8</v>
      </c>
      <c r="I262" s="240"/>
      <c r="J262" s="235"/>
      <c r="K262" s="235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191</v>
      </c>
      <c r="AU262" s="245" t="s">
        <v>88</v>
      </c>
      <c r="AV262" s="13" t="s">
        <v>88</v>
      </c>
      <c r="AW262" s="13" t="s">
        <v>34</v>
      </c>
      <c r="AX262" s="13" t="s">
        <v>78</v>
      </c>
      <c r="AY262" s="245" t="s">
        <v>182</v>
      </c>
    </row>
    <row r="263" spans="1:51" s="13" customFormat="1" ht="12">
      <c r="A263" s="13"/>
      <c r="B263" s="234"/>
      <c r="C263" s="235"/>
      <c r="D263" s="236" t="s">
        <v>191</v>
      </c>
      <c r="E263" s="237" t="s">
        <v>1</v>
      </c>
      <c r="F263" s="238" t="s">
        <v>3402</v>
      </c>
      <c r="G263" s="235"/>
      <c r="H263" s="239">
        <v>8.82</v>
      </c>
      <c r="I263" s="240"/>
      <c r="J263" s="235"/>
      <c r="K263" s="235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191</v>
      </c>
      <c r="AU263" s="245" t="s">
        <v>88</v>
      </c>
      <c r="AV263" s="13" t="s">
        <v>88</v>
      </c>
      <c r="AW263" s="13" t="s">
        <v>34</v>
      </c>
      <c r="AX263" s="13" t="s">
        <v>78</v>
      </c>
      <c r="AY263" s="245" t="s">
        <v>182</v>
      </c>
    </row>
    <row r="264" spans="1:51" s="13" customFormat="1" ht="12">
      <c r="A264" s="13"/>
      <c r="B264" s="234"/>
      <c r="C264" s="235"/>
      <c r="D264" s="236" t="s">
        <v>191</v>
      </c>
      <c r="E264" s="237" t="s">
        <v>1</v>
      </c>
      <c r="F264" s="238" t="s">
        <v>3403</v>
      </c>
      <c r="G264" s="235"/>
      <c r="H264" s="239">
        <v>104.88</v>
      </c>
      <c r="I264" s="240"/>
      <c r="J264" s="235"/>
      <c r="K264" s="235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191</v>
      </c>
      <c r="AU264" s="245" t="s">
        <v>88</v>
      </c>
      <c r="AV264" s="13" t="s">
        <v>88</v>
      </c>
      <c r="AW264" s="13" t="s">
        <v>34</v>
      </c>
      <c r="AX264" s="13" t="s">
        <v>78</v>
      </c>
      <c r="AY264" s="245" t="s">
        <v>182</v>
      </c>
    </row>
    <row r="265" spans="1:51" s="13" customFormat="1" ht="12">
      <c r="A265" s="13"/>
      <c r="B265" s="234"/>
      <c r="C265" s="235"/>
      <c r="D265" s="236" t="s">
        <v>191</v>
      </c>
      <c r="E265" s="237" t="s">
        <v>1</v>
      </c>
      <c r="F265" s="238" t="s">
        <v>3404</v>
      </c>
      <c r="G265" s="235"/>
      <c r="H265" s="239">
        <v>1</v>
      </c>
      <c r="I265" s="240"/>
      <c r="J265" s="235"/>
      <c r="K265" s="235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191</v>
      </c>
      <c r="AU265" s="245" t="s">
        <v>88</v>
      </c>
      <c r="AV265" s="13" t="s">
        <v>88</v>
      </c>
      <c r="AW265" s="13" t="s">
        <v>34</v>
      </c>
      <c r="AX265" s="13" t="s">
        <v>78</v>
      </c>
      <c r="AY265" s="245" t="s">
        <v>182</v>
      </c>
    </row>
    <row r="266" spans="1:51" s="13" customFormat="1" ht="12">
      <c r="A266" s="13"/>
      <c r="B266" s="234"/>
      <c r="C266" s="235"/>
      <c r="D266" s="236" t="s">
        <v>191</v>
      </c>
      <c r="E266" s="237" t="s">
        <v>1</v>
      </c>
      <c r="F266" s="238" t="s">
        <v>3405</v>
      </c>
      <c r="G266" s="235"/>
      <c r="H266" s="239">
        <v>2.5</v>
      </c>
      <c r="I266" s="240"/>
      <c r="J266" s="235"/>
      <c r="K266" s="235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191</v>
      </c>
      <c r="AU266" s="245" t="s">
        <v>88</v>
      </c>
      <c r="AV266" s="13" t="s">
        <v>88</v>
      </c>
      <c r="AW266" s="13" t="s">
        <v>34</v>
      </c>
      <c r="AX266" s="13" t="s">
        <v>78</v>
      </c>
      <c r="AY266" s="245" t="s">
        <v>182</v>
      </c>
    </row>
    <row r="267" spans="1:51" s="14" customFormat="1" ht="12">
      <c r="A267" s="14"/>
      <c r="B267" s="246"/>
      <c r="C267" s="247"/>
      <c r="D267" s="236" t="s">
        <v>191</v>
      </c>
      <c r="E267" s="248" t="s">
        <v>1</v>
      </c>
      <c r="F267" s="249" t="s">
        <v>195</v>
      </c>
      <c r="G267" s="247"/>
      <c r="H267" s="250">
        <v>218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6" t="s">
        <v>191</v>
      </c>
      <c r="AU267" s="256" t="s">
        <v>88</v>
      </c>
      <c r="AV267" s="14" t="s">
        <v>189</v>
      </c>
      <c r="AW267" s="14" t="s">
        <v>34</v>
      </c>
      <c r="AX267" s="14" t="s">
        <v>86</v>
      </c>
      <c r="AY267" s="256" t="s">
        <v>182</v>
      </c>
    </row>
    <row r="268" spans="1:63" s="12" customFormat="1" ht="22.8" customHeight="1">
      <c r="A268" s="12"/>
      <c r="B268" s="204"/>
      <c r="C268" s="205"/>
      <c r="D268" s="206" t="s">
        <v>77</v>
      </c>
      <c r="E268" s="218" t="s">
        <v>207</v>
      </c>
      <c r="F268" s="218" t="s">
        <v>3545</v>
      </c>
      <c r="G268" s="205"/>
      <c r="H268" s="205"/>
      <c r="I268" s="208"/>
      <c r="J268" s="219">
        <f>BK268</f>
        <v>0</v>
      </c>
      <c r="K268" s="205"/>
      <c r="L268" s="210"/>
      <c r="M268" s="211"/>
      <c r="N268" s="212"/>
      <c r="O268" s="212"/>
      <c r="P268" s="213">
        <f>SUM(P269:P298)</f>
        <v>0</v>
      </c>
      <c r="Q268" s="212"/>
      <c r="R268" s="213">
        <f>SUM(R269:R298)</f>
        <v>2.0293416999999994</v>
      </c>
      <c r="S268" s="212"/>
      <c r="T268" s="214">
        <f>SUM(T269:T298)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5" t="s">
        <v>86</v>
      </c>
      <c r="AT268" s="216" t="s">
        <v>77</v>
      </c>
      <c r="AU268" s="216" t="s">
        <v>86</v>
      </c>
      <c r="AY268" s="215" t="s">
        <v>182</v>
      </c>
      <c r="BK268" s="217">
        <f>SUM(BK269:BK298)</f>
        <v>0</v>
      </c>
    </row>
    <row r="269" spans="1:65" s="2" customFormat="1" ht="24.15" customHeight="1">
      <c r="A269" s="39"/>
      <c r="B269" s="40"/>
      <c r="C269" s="220" t="s">
        <v>558</v>
      </c>
      <c r="D269" s="220" t="s">
        <v>185</v>
      </c>
      <c r="E269" s="221" t="s">
        <v>3546</v>
      </c>
      <c r="F269" s="222" t="s">
        <v>3547</v>
      </c>
      <c r="G269" s="223" t="s">
        <v>320</v>
      </c>
      <c r="H269" s="224">
        <v>103.1</v>
      </c>
      <c r="I269" s="225"/>
      <c r="J269" s="226">
        <f>ROUND(I269*H269,2)</f>
        <v>0</v>
      </c>
      <c r="K269" s="227"/>
      <c r="L269" s="45"/>
      <c r="M269" s="228" t="s">
        <v>1</v>
      </c>
      <c r="N269" s="229" t="s">
        <v>43</v>
      </c>
      <c r="O269" s="92"/>
      <c r="P269" s="230">
        <f>O269*H269</f>
        <v>0</v>
      </c>
      <c r="Q269" s="230">
        <v>1E-05</v>
      </c>
      <c r="R269" s="230">
        <f>Q269*H269</f>
        <v>0.001031</v>
      </c>
      <c r="S269" s="230">
        <v>0</v>
      </c>
      <c r="T269" s="23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2" t="s">
        <v>189</v>
      </c>
      <c r="AT269" s="232" t="s">
        <v>185</v>
      </c>
      <c r="AU269" s="232" t="s">
        <v>88</v>
      </c>
      <c r="AY269" s="18" t="s">
        <v>182</v>
      </c>
      <c r="BE269" s="233">
        <f>IF(N269="základní",J269,0)</f>
        <v>0</v>
      </c>
      <c r="BF269" s="233">
        <f>IF(N269="snížená",J269,0)</f>
        <v>0</v>
      </c>
      <c r="BG269" s="233">
        <f>IF(N269="zákl. přenesená",J269,0)</f>
        <v>0</v>
      </c>
      <c r="BH269" s="233">
        <f>IF(N269="sníž. přenesená",J269,0)</f>
        <v>0</v>
      </c>
      <c r="BI269" s="233">
        <f>IF(N269="nulová",J269,0)</f>
        <v>0</v>
      </c>
      <c r="BJ269" s="18" t="s">
        <v>86</v>
      </c>
      <c r="BK269" s="233">
        <f>ROUND(I269*H269,2)</f>
        <v>0</v>
      </c>
      <c r="BL269" s="18" t="s">
        <v>189</v>
      </c>
      <c r="BM269" s="232" t="s">
        <v>3548</v>
      </c>
    </row>
    <row r="270" spans="1:51" s="13" customFormat="1" ht="12">
      <c r="A270" s="13"/>
      <c r="B270" s="234"/>
      <c r="C270" s="235"/>
      <c r="D270" s="236" t="s">
        <v>191</v>
      </c>
      <c r="E270" s="237" t="s">
        <v>1</v>
      </c>
      <c r="F270" s="238" t="s">
        <v>3549</v>
      </c>
      <c r="G270" s="235"/>
      <c r="H270" s="239">
        <v>40.2</v>
      </c>
      <c r="I270" s="240"/>
      <c r="J270" s="235"/>
      <c r="K270" s="235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191</v>
      </c>
      <c r="AU270" s="245" t="s">
        <v>88</v>
      </c>
      <c r="AV270" s="13" t="s">
        <v>88</v>
      </c>
      <c r="AW270" s="13" t="s">
        <v>34</v>
      </c>
      <c r="AX270" s="13" t="s">
        <v>78</v>
      </c>
      <c r="AY270" s="245" t="s">
        <v>182</v>
      </c>
    </row>
    <row r="271" spans="1:51" s="13" customFormat="1" ht="12">
      <c r="A271" s="13"/>
      <c r="B271" s="234"/>
      <c r="C271" s="235"/>
      <c r="D271" s="236" t="s">
        <v>191</v>
      </c>
      <c r="E271" s="237" t="s">
        <v>1</v>
      </c>
      <c r="F271" s="238" t="s">
        <v>3550</v>
      </c>
      <c r="G271" s="235"/>
      <c r="H271" s="239">
        <v>4</v>
      </c>
      <c r="I271" s="240"/>
      <c r="J271" s="235"/>
      <c r="K271" s="235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191</v>
      </c>
      <c r="AU271" s="245" t="s">
        <v>88</v>
      </c>
      <c r="AV271" s="13" t="s">
        <v>88</v>
      </c>
      <c r="AW271" s="13" t="s">
        <v>34</v>
      </c>
      <c r="AX271" s="13" t="s">
        <v>78</v>
      </c>
      <c r="AY271" s="245" t="s">
        <v>182</v>
      </c>
    </row>
    <row r="272" spans="1:51" s="13" customFormat="1" ht="12">
      <c r="A272" s="13"/>
      <c r="B272" s="234"/>
      <c r="C272" s="235"/>
      <c r="D272" s="236" t="s">
        <v>191</v>
      </c>
      <c r="E272" s="237" t="s">
        <v>1</v>
      </c>
      <c r="F272" s="238" t="s">
        <v>3551</v>
      </c>
      <c r="G272" s="235"/>
      <c r="H272" s="239">
        <v>14</v>
      </c>
      <c r="I272" s="240"/>
      <c r="J272" s="235"/>
      <c r="K272" s="235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191</v>
      </c>
      <c r="AU272" s="245" t="s">
        <v>88</v>
      </c>
      <c r="AV272" s="13" t="s">
        <v>88</v>
      </c>
      <c r="AW272" s="13" t="s">
        <v>34</v>
      </c>
      <c r="AX272" s="13" t="s">
        <v>78</v>
      </c>
      <c r="AY272" s="245" t="s">
        <v>182</v>
      </c>
    </row>
    <row r="273" spans="1:51" s="13" customFormat="1" ht="12">
      <c r="A273" s="13"/>
      <c r="B273" s="234"/>
      <c r="C273" s="235"/>
      <c r="D273" s="236" t="s">
        <v>191</v>
      </c>
      <c r="E273" s="237" t="s">
        <v>1</v>
      </c>
      <c r="F273" s="238" t="s">
        <v>3552</v>
      </c>
      <c r="G273" s="235"/>
      <c r="H273" s="239">
        <v>41.9</v>
      </c>
      <c r="I273" s="240"/>
      <c r="J273" s="235"/>
      <c r="K273" s="235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191</v>
      </c>
      <c r="AU273" s="245" t="s">
        <v>88</v>
      </c>
      <c r="AV273" s="13" t="s">
        <v>88</v>
      </c>
      <c r="AW273" s="13" t="s">
        <v>34</v>
      </c>
      <c r="AX273" s="13" t="s">
        <v>78</v>
      </c>
      <c r="AY273" s="245" t="s">
        <v>182</v>
      </c>
    </row>
    <row r="274" spans="1:51" s="13" customFormat="1" ht="12">
      <c r="A274" s="13"/>
      <c r="B274" s="234"/>
      <c r="C274" s="235"/>
      <c r="D274" s="236" t="s">
        <v>191</v>
      </c>
      <c r="E274" s="237" t="s">
        <v>1</v>
      </c>
      <c r="F274" s="238" t="s">
        <v>3553</v>
      </c>
      <c r="G274" s="235"/>
      <c r="H274" s="239">
        <v>3</v>
      </c>
      <c r="I274" s="240"/>
      <c r="J274" s="235"/>
      <c r="K274" s="235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191</v>
      </c>
      <c r="AU274" s="245" t="s">
        <v>88</v>
      </c>
      <c r="AV274" s="13" t="s">
        <v>88</v>
      </c>
      <c r="AW274" s="13" t="s">
        <v>34</v>
      </c>
      <c r="AX274" s="13" t="s">
        <v>78</v>
      </c>
      <c r="AY274" s="245" t="s">
        <v>182</v>
      </c>
    </row>
    <row r="275" spans="1:51" s="14" customFormat="1" ht="12">
      <c r="A275" s="14"/>
      <c r="B275" s="246"/>
      <c r="C275" s="247"/>
      <c r="D275" s="236" t="s">
        <v>191</v>
      </c>
      <c r="E275" s="248" t="s">
        <v>1</v>
      </c>
      <c r="F275" s="249" t="s">
        <v>195</v>
      </c>
      <c r="G275" s="247"/>
      <c r="H275" s="250">
        <v>103.1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6" t="s">
        <v>191</v>
      </c>
      <c r="AU275" s="256" t="s">
        <v>88</v>
      </c>
      <c r="AV275" s="14" t="s">
        <v>189</v>
      </c>
      <c r="AW275" s="14" t="s">
        <v>34</v>
      </c>
      <c r="AX275" s="14" t="s">
        <v>86</v>
      </c>
      <c r="AY275" s="256" t="s">
        <v>182</v>
      </c>
    </row>
    <row r="276" spans="1:65" s="2" customFormat="1" ht="16.5" customHeight="1">
      <c r="A276" s="39"/>
      <c r="B276" s="40"/>
      <c r="C276" s="257" t="s">
        <v>563</v>
      </c>
      <c r="D276" s="257" t="s">
        <v>204</v>
      </c>
      <c r="E276" s="258" t="s">
        <v>3554</v>
      </c>
      <c r="F276" s="259" t="s">
        <v>3555</v>
      </c>
      <c r="G276" s="260" t="s">
        <v>320</v>
      </c>
      <c r="H276" s="261">
        <v>104.131</v>
      </c>
      <c r="I276" s="262"/>
      <c r="J276" s="263">
        <f>ROUND(I276*H276,2)</f>
        <v>0</v>
      </c>
      <c r="K276" s="264"/>
      <c r="L276" s="265"/>
      <c r="M276" s="266" t="s">
        <v>1</v>
      </c>
      <c r="N276" s="267" t="s">
        <v>43</v>
      </c>
      <c r="O276" s="92"/>
      <c r="P276" s="230">
        <f>O276*H276</f>
        <v>0</v>
      </c>
      <c r="Q276" s="230">
        <v>0.0027</v>
      </c>
      <c r="R276" s="230">
        <f>Q276*H276</f>
        <v>0.2811537</v>
      </c>
      <c r="S276" s="230">
        <v>0</v>
      </c>
      <c r="T276" s="23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2" t="s">
        <v>207</v>
      </c>
      <c r="AT276" s="232" t="s">
        <v>204</v>
      </c>
      <c r="AU276" s="232" t="s">
        <v>88</v>
      </c>
      <c r="AY276" s="18" t="s">
        <v>182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8" t="s">
        <v>86</v>
      </c>
      <c r="BK276" s="233">
        <f>ROUND(I276*H276,2)</f>
        <v>0</v>
      </c>
      <c r="BL276" s="18" t="s">
        <v>189</v>
      </c>
      <c r="BM276" s="232" t="s">
        <v>3556</v>
      </c>
    </row>
    <row r="277" spans="1:51" s="13" customFormat="1" ht="12">
      <c r="A277" s="13"/>
      <c r="B277" s="234"/>
      <c r="C277" s="235"/>
      <c r="D277" s="236" t="s">
        <v>191</v>
      </c>
      <c r="E277" s="237" t="s">
        <v>1</v>
      </c>
      <c r="F277" s="238" t="s">
        <v>3557</v>
      </c>
      <c r="G277" s="235"/>
      <c r="H277" s="239">
        <v>104.131</v>
      </c>
      <c r="I277" s="240"/>
      <c r="J277" s="235"/>
      <c r="K277" s="235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191</v>
      </c>
      <c r="AU277" s="245" t="s">
        <v>88</v>
      </c>
      <c r="AV277" s="13" t="s">
        <v>88</v>
      </c>
      <c r="AW277" s="13" t="s">
        <v>34</v>
      </c>
      <c r="AX277" s="13" t="s">
        <v>78</v>
      </c>
      <c r="AY277" s="245" t="s">
        <v>182</v>
      </c>
    </row>
    <row r="278" spans="1:51" s="14" customFormat="1" ht="12">
      <c r="A278" s="14"/>
      <c r="B278" s="246"/>
      <c r="C278" s="247"/>
      <c r="D278" s="236" t="s">
        <v>191</v>
      </c>
      <c r="E278" s="248" t="s">
        <v>1</v>
      </c>
      <c r="F278" s="249" t="s">
        <v>195</v>
      </c>
      <c r="G278" s="247"/>
      <c r="H278" s="250">
        <v>104.131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6" t="s">
        <v>191</v>
      </c>
      <c r="AU278" s="256" t="s">
        <v>88</v>
      </c>
      <c r="AV278" s="14" t="s">
        <v>189</v>
      </c>
      <c r="AW278" s="14" t="s">
        <v>34</v>
      </c>
      <c r="AX278" s="14" t="s">
        <v>86</v>
      </c>
      <c r="AY278" s="256" t="s">
        <v>182</v>
      </c>
    </row>
    <row r="279" spans="1:65" s="2" customFormat="1" ht="21.75" customHeight="1">
      <c r="A279" s="39"/>
      <c r="B279" s="40"/>
      <c r="C279" s="220" t="s">
        <v>567</v>
      </c>
      <c r="D279" s="220" t="s">
        <v>185</v>
      </c>
      <c r="E279" s="221" t="s">
        <v>3558</v>
      </c>
      <c r="F279" s="222" t="s">
        <v>3559</v>
      </c>
      <c r="G279" s="223" t="s">
        <v>320</v>
      </c>
      <c r="H279" s="224">
        <v>103.1</v>
      </c>
      <c r="I279" s="225"/>
      <c r="J279" s="226">
        <f>ROUND(I279*H279,2)</f>
        <v>0</v>
      </c>
      <c r="K279" s="227"/>
      <c r="L279" s="45"/>
      <c r="M279" s="228" t="s">
        <v>1</v>
      </c>
      <c r="N279" s="229" t="s">
        <v>43</v>
      </c>
      <c r="O279" s="92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2" t="s">
        <v>189</v>
      </c>
      <c r="AT279" s="232" t="s">
        <v>185</v>
      </c>
      <c r="AU279" s="232" t="s">
        <v>88</v>
      </c>
      <c r="AY279" s="18" t="s">
        <v>182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8" t="s">
        <v>86</v>
      </c>
      <c r="BK279" s="233">
        <f>ROUND(I279*H279,2)</f>
        <v>0</v>
      </c>
      <c r="BL279" s="18" t="s">
        <v>189</v>
      </c>
      <c r="BM279" s="232" t="s">
        <v>3560</v>
      </c>
    </row>
    <row r="280" spans="1:65" s="2" customFormat="1" ht="24.15" customHeight="1">
      <c r="A280" s="39"/>
      <c r="B280" s="40"/>
      <c r="C280" s="220" t="s">
        <v>575</v>
      </c>
      <c r="D280" s="220" t="s">
        <v>185</v>
      </c>
      <c r="E280" s="221" t="s">
        <v>3561</v>
      </c>
      <c r="F280" s="222" t="s">
        <v>3562</v>
      </c>
      <c r="G280" s="223" t="s">
        <v>1272</v>
      </c>
      <c r="H280" s="224">
        <v>3</v>
      </c>
      <c r="I280" s="225"/>
      <c r="J280" s="226">
        <f>ROUND(I280*H280,2)</f>
        <v>0</v>
      </c>
      <c r="K280" s="227"/>
      <c r="L280" s="45"/>
      <c r="M280" s="228" t="s">
        <v>1</v>
      </c>
      <c r="N280" s="229" t="s">
        <v>43</v>
      </c>
      <c r="O280" s="92"/>
      <c r="P280" s="230">
        <f>O280*H280</f>
        <v>0</v>
      </c>
      <c r="Q280" s="230">
        <v>0.45937</v>
      </c>
      <c r="R280" s="230">
        <f>Q280*H280</f>
        <v>1.37811</v>
      </c>
      <c r="S280" s="230">
        <v>0</v>
      </c>
      <c r="T280" s="23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2" t="s">
        <v>189</v>
      </c>
      <c r="AT280" s="232" t="s">
        <v>185</v>
      </c>
      <c r="AU280" s="232" t="s">
        <v>88</v>
      </c>
      <c r="AY280" s="18" t="s">
        <v>182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8" t="s">
        <v>86</v>
      </c>
      <c r="BK280" s="233">
        <f>ROUND(I280*H280,2)</f>
        <v>0</v>
      </c>
      <c r="BL280" s="18" t="s">
        <v>189</v>
      </c>
      <c r="BM280" s="232" t="s">
        <v>3563</v>
      </c>
    </row>
    <row r="281" spans="1:51" s="13" customFormat="1" ht="12">
      <c r="A281" s="13"/>
      <c r="B281" s="234"/>
      <c r="C281" s="235"/>
      <c r="D281" s="236" t="s">
        <v>191</v>
      </c>
      <c r="E281" s="237" t="s">
        <v>1</v>
      </c>
      <c r="F281" s="238" t="s">
        <v>200</v>
      </c>
      <c r="G281" s="235"/>
      <c r="H281" s="239">
        <v>3</v>
      </c>
      <c r="I281" s="240"/>
      <c r="J281" s="235"/>
      <c r="K281" s="235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191</v>
      </c>
      <c r="AU281" s="245" t="s">
        <v>88</v>
      </c>
      <c r="AV281" s="13" t="s">
        <v>88</v>
      </c>
      <c r="AW281" s="13" t="s">
        <v>34</v>
      </c>
      <c r="AX281" s="13" t="s">
        <v>78</v>
      </c>
      <c r="AY281" s="245" t="s">
        <v>182</v>
      </c>
    </row>
    <row r="282" spans="1:51" s="14" customFormat="1" ht="12">
      <c r="A282" s="14"/>
      <c r="B282" s="246"/>
      <c r="C282" s="247"/>
      <c r="D282" s="236" t="s">
        <v>191</v>
      </c>
      <c r="E282" s="248" t="s">
        <v>1</v>
      </c>
      <c r="F282" s="249" t="s">
        <v>195</v>
      </c>
      <c r="G282" s="247"/>
      <c r="H282" s="250">
        <v>3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6" t="s">
        <v>191</v>
      </c>
      <c r="AU282" s="256" t="s">
        <v>88</v>
      </c>
      <c r="AV282" s="14" t="s">
        <v>189</v>
      </c>
      <c r="AW282" s="14" t="s">
        <v>34</v>
      </c>
      <c r="AX282" s="14" t="s">
        <v>86</v>
      </c>
      <c r="AY282" s="256" t="s">
        <v>182</v>
      </c>
    </row>
    <row r="283" spans="1:65" s="2" customFormat="1" ht="24.15" customHeight="1">
      <c r="A283" s="39"/>
      <c r="B283" s="40"/>
      <c r="C283" s="220" t="s">
        <v>593</v>
      </c>
      <c r="D283" s="220" t="s">
        <v>185</v>
      </c>
      <c r="E283" s="221" t="s">
        <v>3564</v>
      </c>
      <c r="F283" s="222" t="s">
        <v>3565</v>
      </c>
      <c r="G283" s="223" t="s">
        <v>1272</v>
      </c>
      <c r="H283" s="224">
        <v>1</v>
      </c>
      <c r="I283" s="225"/>
      <c r="J283" s="226">
        <f>ROUND(I283*H283,2)</f>
        <v>0</v>
      </c>
      <c r="K283" s="227"/>
      <c r="L283" s="45"/>
      <c r="M283" s="228" t="s">
        <v>1</v>
      </c>
      <c r="N283" s="229" t="s">
        <v>43</v>
      </c>
      <c r="O283" s="92"/>
      <c r="P283" s="230">
        <f>O283*H283</f>
        <v>0</v>
      </c>
      <c r="Q283" s="230">
        <v>0.04005</v>
      </c>
      <c r="R283" s="230">
        <f>Q283*H283</f>
        <v>0.04005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189</v>
      </c>
      <c r="AT283" s="232" t="s">
        <v>185</v>
      </c>
      <c r="AU283" s="232" t="s">
        <v>88</v>
      </c>
      <c r="AY283" s="18" t="s">
        <v>182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86</v>
      </c>
      <c r="BK283" s="233">
        <f>ROUND(I283*H283,2)</f>
        <v>0</v>
      </c>
      <c r="BL283" s="18" t="s">
        <v>189</v>
      </c>
      <c r="BM283" s="232" t="s">
        <v>3566</v>
      </c>
    </row>
    <row r="284" spans="1:51" s="13" customFormat="1" ht="12">
      <c r="A284" s="13"/>
      <c r="B284" s="234"/>
      <c r="C284" s="235"/>
      <c r="D284" s="236" t="s">
        <v>191</v>
      </c>
      <c r="E284" s="237" t="s">
        <v>1</v>
      </c>
      <c r="F284" s="238" t="s">
        <v>86</v>
      </c>
      <c r="G284" s="235"/>
      <c r="H284" s="239">
        <v>1</v>
      </c>
      <c r="I284" s="240"/>
      <c r="J284" s="235"/>
      <c r="K284" s="235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191</v>
      </c>
      <c r="AU284" s="245" t="s">
        <v>88</v>
      </c>
      <c r="AV284" s="13" t="s">
        <v>88</v>
      </c>
      <c r="AW284" s="13" t="s">
        <v>34</v>
      </c>
      <c r="AX284" s="13" t="s">
        <v>78</v>
      </c>
      <c r="AY284" s="245" t="s">
        <v>182</v>
      </c>
    </row>
    <row r="285" spans="1:51" s="14" customFormat="1" ht="12">
      <c r="A285" s="14"/>
      <c r="B285" s="246"/>
      <c r="C285" s="247"/>
      <c r="D285" s="236" t="s">
        <v>191</v>
      </c>
      <c r="E285" s="248" t="s">
        <v>1</v>
      </c>
      <c r="F285" s="249" t="s">
        <v>195</v>
      </c>
      <c r="G285" s="247"/>
      <c r="H285" s="250">
        <v>1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6" t="s">
        <v>191</v>
      </c>
      <c r="AU285" s="256" t="s">
        <v>88</v>
      </c>
      <c r="AV285" s="14" t="s">
        <v>189</v>
      </c>
      <c r="AW285" s="14" t="s">
        <v>34</v>
      </c>
      <c r="AX285" s="14" t="s">
        <v>86</v>
      </c>
      <c r="AY285" s="256" t="s">
        <v>182</v>
      </c>
    </row>
    <row r="286" spans="1:65" s="2" customFormat="1" ht="24.15" customHeight="1">
      <c r="A286" s="39"/>
      <c r="B286" s="40"/>
      <c r="C286" s="220" t="s">
        <v>603</v>
      </c>
      <c r="D286" s="220" t="s">
        <v>185</v>
      </c>
      <c r="E286" s="221" t="s">
        <v>3567</v>
      </c>
      <c r="F286" s="222" t="s">
        <v>3568</v>
      </c>
      <c r="G286" s="223" t="s">
        <v>1272</v>
      </c>
      <c r="H286" s="224">
        <v>2</v>
      </c>
      <c r="I286" s="225"/>
      <c r="J286" s="226">
        <f>ROUND(I286*H286,2)</f>
        <v>0</v>
      </c>
      <c r="K286" s="227"/>
      <c r="L286" s="45"/>
      <c r="M286" s="228" t="s">
        <v>1</v>
      </c>
      <c r="N286" s="229" t="s">
        <v>43</v>
      </c>
      <c r="O286" s="92"/>
      <c r="P286" s="230">
        <f>O286*H286</f>
        <v>0</v>
      </c>
      <c r="Q286" s="230">
        <v>0.06405</v>
      </c>
      <c r="R286" s="230">
        <f>Q286*H286</f>
        <v>0.1281</v>
      </c>
      <c r="S286" s="230">
        <v>0</v>
      </c>
      <c r="T286" s="23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2" t="s">
        <v>189</v>
      </c>
      <c r="AT286" s="232" t="s">
        <v>185</v>
      </c>
      <c r="AU286" s="232" t="s">
        <v>88</v>
      </c>
      <c r="AY286" s="18" t="s">
        <v>182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8" t="s">
        <v>86</v>
      </c>
      <c r="BK286" s="233">
        <f>ROUND(I286*H286,2)</f>
        <v>0</v>
      </c>
      <c r="BL286" s="18" t="s">
        <v>189</v>
      </c>
      <c r="BM286" s="232" t="s">
        <v>3569</v>
      </c>
    </row>
    <row r="287" spans="1:51" s="13" customFormat="1" ht="12">
      <c r="A287" s="13"/>
      <c r="B287" s="234"/>
      <c r="C287" s="235"/>
      <c r="D287" s="236" t="s">
        <v>191</v>
      </c>
      <c r="E287" s="237" t="s">
        <v>1</v>
      </c>
      <c r="F287" s="238" t="s">
        <v>88</v>
      </c>
      <c r="G287" s="235"/>
      <c r="H287" s="239">
        <v>2</v>
      </c>
      <c r="I287" s="240"/>
      <c r="J287" s="235"/>
      <c r="K287" s="235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191</v>
      </c>
      <c r="AU287" s="245" t="s">
        <v>88</v>
      </c>
      <c r="AV287" s="13" t="s">
        <v>88</v>
      </c>
      <c r="AW287" s="13" t="s">
        <v>34</v>
      </c>
      <c r="AX287" s="13" t="s">
        <v>78</v>
      </c>
      <c r="AY287" s="245" t="s">
        <v>182</v>
      </c>
    </row>
    <row r="288" spans="1:51" s="14" customFormat="1" ht="12">
      <c r="A288" s="14"/>
      <c r="B288" s="246"/>
      <c r="C288" s="247"/>
      <c r="D288" s="236" t="s">
        <v>191</v>
      </c>
      <c r="E288" s="248" t="s">
        <v>1</v>
      </c>
      <c r="F288" s="249" t="s">
        <v>195</v>
      </c>
      <c r="G288" s="247"/>
      <c r="H288" s="250">
        <v>2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6" t="s">
        <v>191</v>
      </c>
      <c r="AU288" s="256" t="s">
        <v>88</v>
      </c>
      <c r="AV288" s="14" t="s">
        <v>189</v>
      </c>
      <c r="AW288" s="14" t="s">
        <v>34</v>
      </c>
      <c r="AX288" s="14" t="s">
        <v>86</v>
      </c>
      <c r="AY288" s="256" t="s">
        <v>182</v>
      </c>
    </row>
    <row r="289" spans="1:65" s="2" customFormat="1" ht="33" customHeight="1">
      <c r="A289" s="39"/>
      <c r="B289" s="40"/>
      <c r="C289" s="220" t="s">
        <v>610</v>
      </c>
      <c r="D289" s="220" t="s">
        <v>185</v>
      </c>
      <c r="E289" s="221" t="s">
        <v>3570</v>
      </c>
      <c r="F289" s="222" t="s">
        <v>3571</v>
      </c>
      <c r="G289" s="223" t="s">
        <v>1272</v>
      </c>
      <c r="H289" s="224">
        <v>3</v>
      </c>
      <c r="I289" s="225"/>
      <c r="J289" s="226">
        <f>ROUND(I289*H289,2)</f>
        <v>0</v>
      </c>
      <c r="K289" s="227"/>
      <c r="L289" s="45"/>
      <c r="M289" s="228" t="s">
        <v>1</v>
      </c>
      <c r="N289" s="229" t="s">
        <v>43</v>
      </c>
      <c r="O289" s="92"/>
      <c r="P289" s="230">
        <f>O289*H289</f>
        <v>0</v>
      </c>
      <c r="Q289" s="230">
        <v>0.00396</v>
      </c>
      <c r="R289" s="230">
        <f>Q289*H289</f>
        <v>0.01188</v>
      </c>
      <c r="S289" s="230">
        <v>0</v>
      </c>
      <c r="T289" s="23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2" t="s">
        <v>189</v>
      </c>
      <c r="AT289" s="232" t="s">
        <v>185</v>
      </c>
      <c r="AU289" s="232" t="s">
        <v>88</v>
      </c>
      <c r="AY289" s="18" t="s">
        <v>182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8" t="s">
        <v>86</v>
      </c>
      <c r="BK289" s="233">
        <f>ROUND(I289*H289,2)</f>
        <v>0</v>
      </c>
      <c r="BL289" s="18" t="s">
        <v>189</v>
      </c>
      <c r="BM289" s="232" t="s">
        <v>3572</v>
      </c>
    </row>
    <row r="290" spans="1:51" s="13" customFormat="1" ht="12">
      <c r="A290" s="13"/>
      <c r="B290" s="234"/>
      <c r="C290" s="235"/>
      <c r="D290" s="236" t="s">
        <v>191</v>
      </c>
      <c r="E290" s="237" t="s">
        <v>1</v>
      </c>
      <c r="F290" s="238" t="s">
        <v>200</v>
      </c>
      <c r="G290" s="235"/>
      <c r="H290" s="239">
        <v>3</v>
      </c>
      <c r="I290" s="240"/>
      <c r="J290" s="235"/>
      <c r="K290" s="235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191</v>
      </c>
      <c r="AU290" s="245" t="s">
        <v>88</v>
      </c>
      <c r="AV290" s="13" t="s">
        <v>88</v>
      </c>
      <c r="AW290" s="13" t="s">
        <v>34</v>
      </c>
      <c r="AX290" s="13" t="s">
        <v>78</v>
      </c>
      <c r="AY290" s="245" t="s">
        <v>182</v>
      </c>
    </row>
    <row r="291" spans="1:51" s="14" customFormat="1" ht="12">
      <c r="A291" s="14"/>
      <c r="B291" s="246"/>
      <c r="C291" s="247"/>
      <c r="D291" s="236" t="s">
        <v>191</v>
      </c>
      <c r="E291" s="248" t="s">
        <v>1</v>
      </c>
      <c r="F291" s="249" t="s">
        <v>195</v>
      </c>
      <c r="G291" s="247"/>
      <c r="H291" s="250">
        <v>3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6" t="s">
        <v>191</v>
      </c>
      <c r="AU291" s="256" t="s">
        <v>88</v>
      </c>
      <c r="AV291" s="14" t="s">
        <v>189</v>
      </c>
      <c r="AW291" s="14" t="s">
        <v>34</v>
      </c>
      <c r="AX291" s="14" t="s">
        <v>86</v>
      </c>
      <c r="AY291" s="256" t="s">
        <v>182</v>
      </c>
    </row>
    <row r="292" spans="1:65" s="2" customFormat="1" ht="24.15" customHeight="1">
      <c r="A292" s="39"/>
      <c r="B292" s="40"/>
      <c r="C292" s="220" t="s">
        <v>616</v>
      </c>
      <c r="D292" s="220" t="s">
        <v>185</v>
      </c>
      <c r="E292" s="221" t="s">
        <v>3573</v>
      </c>
      <c r="F292" s="222" t="s">
        <v>3574</v>
      </c>
      <c r="G292" s="223" t="s">
        <v>1272</v>
      </c>
      <c r="H292" s="224">
        <v>3</v>
      </c>
      <c r="I292" s="225"/>
      <c r="J292" s="226">
        <f>ROUND(I292*H292,2)</f>
        <v>0</v>
      </c>
      <c r="K292" s="227"/>
      <c r="L292" s="45"/>
      <c r="M292" s="228" t="s">
        <v>1</v>
      </c>
      <c r="N292" s="229" t="s">
        <v>43</v>
      </c>
      <c r="O292" s="92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2" t="s">
        <v>189</v>
      </c>
      <c r="AT292" s="232" t="s">
        <v>185</v>
      </c>
      <c r="AU292" s="232" t="s">
        <v>88</v>
      </c>
      <c r="AY292" s="18" t="s">
        <v>182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8" t="s">
        <v>86</v>
      </c>
      <c r="BK292" s="233">
        <f>ROUND(I292*H292,2)</f>
        <v>0</v>
      </c>
      <c r="BL292" s="18" t="s">
        <v>189</v>
      </c>
      <c r="BM292" s="232" t="s">
        <v>3575</v>
      </c>
    </row>
    <row r="293" spans="1:51" s="13" customFormat="1" ht="12">
      <c r="A293" s="13"/>
      <c r="B293" s="234"/>
      <c r="C293" s="235"/>
      <c r="D293" s="236" t="s">
        <v>191</v>
      </c>
      <c r="E293" s="237" t="s">
        <v>1</v>
      </c>
      <c r="F293" s="238" t="s">
        <v>200</v>
      </c>
      <c r="G293" s="235"/>
      <c r="H293" s="239">
        <v>3</v>
      </c>
      <c r="I293" s="240"/>
      <c r="J293" s="235"/>
      <c r="K293" s="235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191</v>
      </c>
      <c r="AU293" s="245" t="s">
        <v>88</v>
      </c>
      <c r="AV293" s="13" t="s">
        <v>88</v>
      </c>
      <c r="AW293" s="13" t="s">
        <v>34</v>
      </c>
      <c r="AX293" s="13" t="s">
        <v>78</v>
      </c>
      <c r="AY293" s="245" t="s">
        <v>182</v>
      </c>
    </row>
    <row r="294" spans="1:51" s="14" customFormat="1" ht="12">
      <c r="A294" s="14"/>
      <c r="B294" s="246"/>
      <c r="C294" s="247"/>
      <c r="D294" s="236" t="s">
        <v>191</v>
      </c>
      <c r="E294" s="248" t="s">
        <v>1</v>
      </c>
      <c r="F294" s="249" t="s">
        <v>195</v>
      </c>
      <c r="G294" s="247"/>
      <c r="H294" s="250">
        <v>3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6" t="s">
        <v>191</v>
      </c>
      <c r="AU294" s="256" t="s">
        <v>88</v>
      </c>
      <c r="AV294" s="14" t="s">
        <v>189</v>
      </c>
      <c r="AW294" s="14" t="s">
        <v>34</v>
      </c>
      <c r="AX294" s="14" t="s">
        <v>86</v>
      </c>
      <c r="AY294" s="256" t="s">
        <v>182</v>
      </c>
    </row>
    <row r="295" spans="1:65" s="2" customFormat="1" ht="33" customHeight="1">
      <c r="A295" s="39"/>
      <c r="B295" s="40"/>
      <c r="C295" s="220" t="s">
        <v>621</v>
      </c>
      <c r="D295" s="220" t="s">
        <v>185</v>
      </c>
      <c r="E295" s="221" t="s">
        <v>3576</v>
      </c>
      <c r="F295" s="222" t="s">
        <v>3577</v>
      </c>
      <c r="G295" s="223" t="s">
        <v>1272</v>
      </c>
      <c r="H295" s="224">
        <v>3</v>
      </c>
      <c r="I295" s="225"/>
      <c r="J295" s="226">
        <f>ROUND(I295*H295,2)</f>
        <v>0</v>
      </c>
      <c r="K295" s="227"/>
      <c r="L295" s="45"/>
      <c r="M295" s="228" t="s">
        <v>1</v>
      </c>
      <c r="N295" s="229" t="s">
        <v>43</v>
      </c>
      <c r="O295" s="92"/>
      <c r="P295" s="230">
        <f>O295*H295</f>
        <v>0</v>
      </c>
      <c r="Q295" s="230">
        <v>0.0606</v>
      </c>
      <c r="R295" s="230">
        <f>Q295*H295</f>
        <v>0.18180000000000002</v>
      </c>
      <c r="S295" s="230">
        <v>0</v>
      </c>
      <c r="T295" s="23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2" t="s">
        <v>189</v>
      </c>
      <c r="AT295" s="232" t="s">
        <v>185</v>
      </c>
      <c r="AU295" s="232" t="s">
        <v>88</v>
      </c>
      <c r="AY295" s="18" t="s">
        <v>182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8" t="s">
        <v>86</v>
      </c>
      <c r="BK295" s="233">
        <f>ROUND(I295*H295,2)</f>
        <v>0</v>
      </c>
      <c r="BL295" s="18" t="s">
        <v>189</v>
      </c>
      <c r="BM295" s="232" t="s">
        <v>3578</v>
      </c>
    </row>
    <row r="296" spans="1:51" s="13" customFormat="1" ht="12">
      <c r="A296" s="13"/>
      <c r="B296" s="234"/>
      <c r="C296" s="235"/>
      <c r="D296" s="236" t="s">
        <v>191</v>
      </c>
      <c r="E296" s="237" t="s">
        <v>1</v>
      </c>
      <c r="F296" s="238" t="s">
        <v>200</v>
      </c>
      <c r="G296" s="235"/>
      <c r="H296" s="239">
        <v>3</v>
      </c>
      <c r="I296" s="240"/>
      <c r="J296" s="235"/>
      <c r="K296" s="235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191</v>
      </c>
      <c r="AU296" s="245" t="s">
        <v>88</v>
      </c>
      <c r="AV296" s="13" t="s">
        <v>88</v>
      </c>
      <c r="AW296" s="13" t="s">
        <v>34</v>
      </c>
      <c r="AX296" s="13" t="s">
        <v>78</v>
      </c>
      <c r="AY296" s="245" t="s">
        <v>182</v>
      </c>
    </row>
    <row r="297" spans="1:51" s="14" customFormat="1" ht="12">
      <c r="A297" s="14"/>
      <c r="B297" s="246"/>
      <c r="C297" s="247"/>
      <c r="D297" s="236" t="s">
        <v>191</v>
      </c>
      <c r="E297" s="248" t="s">
        <v>1</v>
      </c>
      <c r="F297" s="249" t="s">
        <v>195</v>
      </c>
      <c r="G297" s="247"/>
      <c r="H297" s="250">
        <v>3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6" t="s">
        <v>191</v>
      </c>
      <c r="AU297" s="256" t="s">
        <v>88</v>
      </c>
      <c r="AV297" s="14" t="s">
        <v>189</v>
      </c>
      <c r="AW297" s="14" t="s">
        <v>34</v>
      </c>
      <c r="AX297" s="14" t="s">
        <v>86</v>
      </c>
      <c r="AY297" s="256" t="s">
        <v>182</v>
      </c>
    </row>
    <row r="298" spans="1:65" s="2" customFormat="1" ht="21.75" customHeight="1">
      <c r="A298" s="39"/>
      <c r="B298" s="40"/>
      <c r="C298" s="220" t="s">
        <v>627</v>
      </c>
      <c r="D298" s="220" t="s">
        <v>185</v>
      </c>
      <c r="E298" s="221" t="s">
        <v>3579</v>
      </c>
      <c r="F298" s="222" t="s">
        <v>3580</v>
      </c>
      <c r="G298" s="223" t="s">
        <v>320</v>
      </c>
      <c r="H298" s="224">
        <v>103.1</v>
      </c>
      <c r="I298" s="225"/>
      <c r="J298" s="226">
        <f>ROUND(I298*H298,2)</f>
        <v>0</v>
      </c>
      <c r="K298" s="227"/>
      <c r="L298" s="45"/>
      <c r="M298" s="228" t="s">
        <v>1</v>
      </c>
      <c r="N298" s="229" t="s">
        <v>43</v>
      </c>
      <c r="O298" s="92"/>
      <c r="P298" s="230">
        <f>O298*H298</f>
        <v>0</v>
      </c>
      <c r="Q298" s="230">
        <v>7E-05</v>
      </c>
      <c r="R298" s="230">
        <f>Q298*H298</f>
        <v>0.007216999999999999</v>
      </c>
      <c r="S298" s="230">
        <v>0</v>
      </c>
      <c r="T298" s="23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2" t="s">
        <v>189</v>
      </c>
      <c r="AT298" s="232" t="s">
        <v>185</v>
      </c>
      <c r="AU298" s="232" t="s">
        <v>88</v>
      </c>
      <c r="AY298" s="18" t="s">
        <v>182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8" t="s">
        <v>86</v>
      </c>
      <c r="BK298" s="233">
        <f>ROUND(I298*H298,2)</f>
        <v>0</v>
      </c>
      <c r="BL298" s="18" t="s">
        <v>189</v>
      </c>
      <c r="BM298" s="232" t="s">
        <v>3581</v>
      </c>
    </row>
    <row r="299" spans="1:63" s="12" customFormat="1" ht="22.8" customHeight="1">
      <c r="A299" s="12"/>
      <c r="B299" s="204"/>
      <c r="C299" s="205"/>
      <c r="D299" s="206" t="s">
        <v>77</v>
      </c>
      <c r="E299" s="218" t="s">
        <v>271</v>
      </c>
      <c r="F299" s="218" t="s">
        <v>592</v>
      </c>
      <c r="G299" s="205"/>
      <c r="H299" s="205"/>
      <c r="I299" s="208"/>
      <c r="J299" s="219">
        <f>BK299</f>
        <v>0</v>
      </c>
      <c r="K299" s="205"/>
      <c r="L299" s="210"/>
      <c r="M299" s="211"/>
      <c r="N299" s="212"/>
      <c r="O299" s="212"/>
      <c r="P299" s="213">
        <f>SUM(P300:P315)</f>
        <v>0</v>
      </c>
      <c r="Q299" s="212"/>
      <c r="R299" s="213">
        <f>SUM(R300:R315)</f>
        <v>3.04775184</v>
      </c>
      <c r="S299" s="212"/>
      <c r="T299" s="214">
        <f>SUM(T300:T315)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5" t="s">
        <v>86</v>
      </c>
      <c r="AT299" s="216" t="s">
        <v>77</v>
      </c>
      <c r="AU299" s="216" t="s">
        <v>86</v>
      </c>
      <c r="AY299" s="215" t="s">
        <v>182</v>
      </c>
      <c r="BK299" s="217">
        <f>SUM(BK300:BK315)</f>
        <v>0</v>
      </c>
    </row>
    <row r="300" spans="1:65" s="2" customFormat="1" ht="33" customHeight="1">
      <c r="A300" s="39"/>
      <c r="B300" s="40"/>
      <c r="C300" s="220" t="s">
        <v>633</v>
      </c>
      <c r="D300" s="220" t="s">
        <v>185</v>
      </c>
      <c r="E300" s="221" t="s">
        <v>3582</v>
      </c>
      <c r="F300" s="222" t="s">
        <v>3583</v>
      </c>
      <c r="G300" s="223" t="s">
        <v>320</v>
      </c>
      <c r="H300" s="224">
        <v>11.9</v>
      </c>
      <c r="I300" s="225"/>
      <c r="J300" s="226">
        <f>ROUND(I300*H300,2)</f>
        <v>0</v>
      </c>
      <c r="K300" s="227"/>
      <c r="L300" s="45"/>
      <c r="M300" s="228" t="s">
        <v>1</v>
      </c>
      <c r="N300" s="229" t="s">
        <v>43</v>
      </c>
      <c r="O300" s="92"/>
      <c r="P300" s="230">
        <f>O300*H300</f>
        <v>0</v>
      </c>
      <c r="Q300" s="230">
        <v>0.1295</v>
      </c>
      <c r="R300" s="230">
        <f>Q300*H300</f>
        <v>1.54105</v>
      </c>
      <c r="S300" s="230">
        <v>0</v>
      </c>
      <c r="T300" s="23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2" t="s">
        <v>189</v>
      </c>
      <c r="AT300" s="232" t="s">
        <v>185</v>
      </c>
      <c r="AU300" s="232" t="s">
        <v>88</v>
      </c>
      <c r="AY300" s="18" t="s">
        <v>182</v>
      </c>
      <c r="BE300" s="233">
        <f>IF(N300="základní",J300,0)</f>
        <v>0</v>
      </c>
      <c r="BF300" s="233">
        <f>IF(N300="snížená",J300,0)</f>
        <v>0</v>
      </c>
      <c r="BG300" s="233">
        <f>IF(N300="zákl. přenesená",J300,0)</f>
        <v>0</v>
      </c>
      <c r="BH300" s="233">
        <f>IF(N300="sníž. přenesená",J300,0)</f>
        <v>0</v>
      </c>
      <c r="BI300" s="233">
        <f>IF(N300="nulová",J300,0)</f>
        <v>0</v>
      </c>
      <c r="BJ300" s="18" t="s">
        <v>86</v>
      </c>
      <c r="BK300" s="233">
        <f>ROUND(I300*H300,2)</f>
        <v>0</v>
      </c>
      <c r="BL300" s="18" t="s">
        <v>189</v>
      </c>
      <c r="BM300" s="232" t="s">
        <v>3584</v>
      </c>
    </row>
    <row r="301" spans="1:51" s="13" customFormat="1" ht="12">
      <c r="A301" s="13"/>
      <c r="B301" s="234"/>
      <c r="C301" s="235"/>
      <c r="D301" s="236" t="s">
        <v>191</v>
      </c>
      <c r="E301" s="237" t="s">
        <v>1</v>
      </c>
      <c r="F301" s="238" t="s">
        <v>3409</v>
      </c>
      <c r="G301" s="235"/>
      <c r="H301" s="239">
        <v>11.9</v>
      </c>
      <c r="I301" s="240"/>
      <c r="J301" s="235"/>
      <c r="K301" s="235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191</v>
      </c>
      <c r="AU301" s="245" t="s">
        <v>88</v>
      </c>
      <c r="AV301" s="13" t="s">
        <v>88</v>
      </c>
      <c r="AW301" s="13" t="s">
        <v>34</v>
      </c>
      <c r="AX301" s="13" t="s">
        <v>78</v>
      </c>
      <c r="AY301" s="245" t="s">
        <v>182</v>
      </c>
    </row>
    <row r="302" spans="1:51" s="14" customFormat="1" ht="12">
      <c r="A302" s="14"/>
      <c r="B302" s="246"/>
      <c r="C302" s="247"/>
      <c r="D302" s="236" t="s">
        <v>191</v>
      </c>
      <c r="E302" s="248" t="s">
        <v>1</v>
      </c>
      <c r="F302" s="249" t="s">
        <v>195</v>
      </c>
      <c r="G302" s="247"/>
      <c r="H302" s="250">
        <v>11.9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6" t="s">
        <v>191</v>
      </c>
      <c r="AU302" s="256" t="s">
        <v>88</v>
      </c>
      <c r="AV302" s="14" t="s">
        <v>189</v>
      </c>
      <c r="AW302" s="14" t="s">
        <v>34</v>
      </c>
      <c r="AX302" s="14" t="s">
        <v>86</v>
      </c>
      <c r="AY302" s="256" t="s">
        <v>182</v>
      </c>
    </row>
    <row r="303" spans="1:65" s="2" customFormat="1" ht="16.5" customHeight="1">
      <c r="A303" s="39"/>
      <c r="B303" s="40"/>
      <c r="C303" s="257" t="s">
        <v>644</v>
      </c>
      <c r="D303" s="257" t="s">
        <v>204</v>
      </c>
      <c r="E303" s="258" t="s">
        <v>3585</v>
      </c>
      <c r="F303" s="259" t="s">
        <v>3586</v>
      </c>
      <c r="G303" s="260" t="s">
        <v>320</v>
      </c>
      <c r="H303" s="261">
        <v>12.019</v>
      </c>
      <c r="I303" s="262"/>
      <c r="J303" s="263">
        <f>ROUND(I303*H303,2)</f>
        <v>0</v>
      </c>
      <c r="K303" s="264"/>
      <c r="L303" s="265"/>
      <c r="M303" s="266" t="s">
        <v>1</v>
      </c>
      <c r="N303" s="267" t="s">
        <v>43</v>
      </c>
      <c r="O303" s="92"/>
      <c r="P303" s="230">
        <f>O303*H303</f>
        <v>0</v>
      </c>
      <c r="Q303" s="230">
        <v>0.036</v>
      </c>
      <c r="R303" s="230">
        <f>Q303*H303</f>
        <v>0.43268399999999996</v>
      </c>
      <c r="S303" s="230">
        <v>0</v>
      </c>
      <c r="T303" s="23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2" t="s">
        <v>207</v>
      </c>
      <c r="AT303" s="232" t="s">
        <v>204</v>
      </c>
      <c r="AU303" s="232" t="s">
        <v>88</v>
      </c>
      <c r="AY303" s="18" t="s">
        <v>182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8" t="s">
        <v>86</v>
      </c>
      <c r="BK303" s="233">
        <f>ROUND(I303*H303,2)</f>
        <v>0</v>
      </c>
      <c r="BL303" s="18" t="s">
        <v>189</v>
      </c>
      <c r="BM303" s="232" t="s">
        <v>3587</v>
      </c>
    </row>
    <row r="304" spans="1:51" s="13" customFormat="1" ht="12">
      <c r="A304" s="13"/>
      <c r="B304" s="234"/>
      <c r="C304" s="235"/>
      <c r="D304" s="236" t="s">
        <v>191</v>
      </c>
      <c r="E304" s="237" t="s">
        <v>1</v>
      </c>
      <c r="F304" s="238" t="s">
        <v>3588</v>
      </c>
      <c r="G304" s="235"/>
      <c r="H304" s="239">
        <v>12.019</v>
      </c>
      <c r="I304" s="240"/>
      <c r="J304" s="235"/>
      <c r="K304" s="235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191</v>
      </c>
      <c r="AU304" s="245" t="s">
        <v>88</v>
      </c>
      <c r="AV304" s="13" t="s">
        <v>88</v>
      </c>
      <c r="AW304" s="13" t="s">
        <v>34</v>
      </c>
      <c r="AX304" s="13" t="s">
        <v>78</v>
      </c>
      <c r="AY304" s="245" t="s">
        <v>182</v>
      </c>
    </row>
    <row r="305" spans="1:51" s="14" customFormat="1" ht="12">
      <c r="A305" s="14"/>
      <c r="B305" s="246"/>
      <c r="C305" s="247"/>
      <c r="D305" s="236" t="s">
        <v>191</v>
      </c>
      <c r="E305" s="248" t="s">
        <v>1</v>
      </c>
      <c r="F305" s="249" t="s">
        <v>195</v>
      </c>
      <c r="G305" s="247"/>
      <c r="H305" s="250">
        <v>12.019</v>
      </c>
      <c r="I305" s="251"/>
      <c r="J305" s="247"/>
      <c r="K305" s="247"/>
      <c r="L305" s="252"/>
      <c r="M305" s="253"/>
      <c r="N305" s="254"/>
      <c r="O305" s="254"/>
      <c r="P305" s="254"/>
      <c r="Q305" s="254"/>
      <c r="R305" s="254"/>
      <c r="S305" s="254"/>
      <c r="T305" s="25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6" t="s">
        <v>191</v>
      </c>
      <c r="AU305" s="256" t="s">
        <v>88</v>
      </c>
      <c r="AV305" s="14" t="s">
        <v>189</v>
      </c>
      <c r="AW305" s="14" t="s">
        <v>34</v>
      </c>
      <c r="AX305" s="14" t="s">
        <v>86</v>
      </c>
      <c r="AY305" s="256" t="s">
        <v>182</v>
      </c>
    </row>
    <row r="306" spans="1:65" s="2" customFormat="1" ht="24.15" customHeight="1">
      <c r="A306" s="39"/>
      <c r="B306" s="40"/>
      <c r="C306" s="220" t="s">
        <v>649</v>
      </c>
      <c r="D306" s="220" t="s">
        <v>185</v>
      </c>
      <c r="E306" s="221" t="s">
        <v>3589</v>
      </c>
      <c r="F306" s="222" t="s">
        <v>3590</v>
      </c>
      <c r="G306" s="223" t="s">
        <v>542</v>
      </c>
      <c r="H306" s="224">
        <v>0.476</v>
      </c>
      <c r="I306" s="225"/>
      <c r="J306" s="226">
        <f>ROUND(I306*H306,2)</f>
        <v>0</v>
      </c>
      <c r="K306" s="227"/>
      <c r="L306" s="45"/>
      <c r="M306" s="228" t="s">
        <v>1</v>
      </c>
      <c r="N306" s="229" t="s">
        <v>43</v>
      </c>
      <c r="O306" s="92"/>
      <c r="P306" s="230">
        <f>O306*H306</f>
        <v>0</v>
      </c>
      <c r="Q306" s="230">
        <v>2.25634</v>
      </c>
      <c r="R306" s="230">
        <f>Q306*H306</f>
        <v>1.0740178399999998</v>
      </c>
      <c r="S306" s="230">
        <v>0</v>
      </c>
      <c r="T306" s="23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2" t="s">
        <v>189</v>
      </c>
      <c r="AT306" s="232" t="s">
        <v>185</v>
      </c>
      <c r="AU306" s="232" t="s">
        <v>88</v>
      </c>
      <c r="AY306" s="18" t="s">
        <v>182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8" t="s">
        <v>86</v>
      </c>
      <c r="BK306" s="233">
        <f>ROUND(I306*H306,2)</f>
        <v>0</v>
      </c>
      <c r="BL306" s="18" t="s">
        <v>189</v>
      </c>
      <c r="BM306" s="232" t="s">
        <v>3591</v>
      </c>
    </row>
    <row r="307" spans="1:51" s="13" customFormat="1" ht="12">
      <c r="A307" s="13"/>
      <c r="B307" s="234"/>
      <c r="C307" s="235"/>
      <c r="D307" s="236" t="s">
        <v>191</v>
      </c>
      <c r="E307" s="237" t="s">
        <v>1</v>
      </c>
      <c r="F307" s="238" t="s">
        <v>3592</v>
      </c>
      <c r="G307" s="235"/>
      <c r="H307" s="239">
        <v>0.476</v>
      </c>
      <c r="I307" s="240"/>
      <c r="J307" s="235"/>
      <c r="K307" s="235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191</v>
      </c>
      <c r="AU307" s="245" t="s">
        <v>88</v>
      </c>
      <c r="AV307" s="13" t="s">
        <v>88</v>
      </c>
      <c r="AW307" s="13" t="s">
        <v>34</v>
      </c>
      <c r="AX307" s="13" t="s">
        <v>78</v>
      </c>
      <c r="AY307" s="245" t="s">
        <v>182</v>
      </c>
    </row>
    <row r="308" spans="1:51" s="14" customFormat="1" ht="12">
      <c r="A308" s="14"/>
      <c r="B308" s="246"/>
      <c r="C308" s="247"/>
      <c r="D308" s="236" t="s">
        <v>191</v>
      </c>
      <c r="E308" s="248" t="s">
        <v>1</v>
      </c>
      <c r="F308" s="249" t="s">
        <v>195</v>
      </c>
      <c r="G308" s="247"/>
      <c r="H308" s="250">
        <v>0.476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6" t="s">
        <v>191</v>
      </c>
      <c r="AU308" s="256" t="s">
        <v>88</v>
      </c>
      <c r="AV308" s="14" t="s">
        <v>189</v>
      </c>
      <c r="AW308" s="14" t="s">
        <v>34</v>
      </c>
      <c r="AX308" s="14" t="s">
        <v>86</v>
      </c>
      <c r="AY308" s="256" t="s">
        <v>182</v>
      </c>
    </row>
    <row r="309" spans="1:65" s="2" customFormat="1" ht="33" customHeight="1">
      <c r="A309" s="39"/>
      <c r="B309" s="40"/>
      <c r="C309" s="220" t="s">
        <v>654</v>
      </c>
      <c r="D309" s="220" t="s">
        <v>185</v>
      </c>
      <c r="E309" s="221" t="s">
        <v>3593</v>
      </c>
      <c r="F309" s="222" t="s">
        <v>3594</v>
      </c>
      <c r="G309" s="223" t="s">
        <v>188</v>
      </c>
      <c r="H309" s="224">
        <v>218</v>
      </c>
      <c r="I309" s="225"/>
      <c r="J309" s="226">
        <f>ROUND(I309*H309,2)</f>
        <v>0</v>
      </c>
      <c r="K309" s="227"/>
      <c r="L309" s="45"/>
      <c r="M309" s="228" t="s">
        <v>1</v>
      </c>
      <c r="N309" s="229" t="s">
        <v>43</v>
      </c>
      <c r="O309" s="92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2" t="s">
        <v>189</v>
      </c>
      <c r="AT309" s="232" t="s">
        <v>185</v>
      </c>
      <c r="AU309" s="232" t="s">
        <v>88</v>
      </c>
      <c r="AY309" s="18" t="s">
        <v>182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8" t="s">
        <v>86</v>
      </c>
      <c r="BK309" s="233">
        <f>ROUND(I309*H309,2)</f>
        <v>0</v>
      </c>
      <c r="BL309" s="18" t="s">
        <v>189</v>
      </c>
      <c r="BM309" s="232" t="s">
        <v>3595</v>
      </c>
    </row>
    <row r="310" spans="1:51" s="13" customFormat="1" ht="12">
      <c r="A310" s="13"/>
      <c r="B310" s="234"/>
      <c r="C310" s="235"/>
      <c r="D310" s="236" t="s">
        <v>191</v>
      </c>
      <c r="E310" s="237" t="s">
        <v>1</v>
      </c>
      <c r="F310" s="238" t="s">
        <v>3401</v>
      </c>
      <c r="G310" s="235"/>
      <c r="H310" s="239">
        <v>100.8</v>
      </c>
      <c r="I310" s="240"/>
      <c r="J310" s="235"/>
      <c r="K310" s="235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191</v>
      </c>
      <c r="AU310" s="245" t="s">
        <v>88</v>
      </c>
      <c r="AV310" s="13" t="s">
        <v>88</v>
      </c>
      <c r="AW310" s="13" t="s">
        <v>34</v>
      </c>
      <c r="AX310" s="13" t="s">
        <v>78</v>
      </c>
      <c r="AY310" s="245" t="s">
        <v>182</v>
      </c>
    </row>
    <row r="311" spans="1:51" s="13" customFormat="1" ht="12">
      <c r="A311" s="13"/>
      <c r="B311" s="234"/>
      <c r="C311" s="235"/>
      <c r="D311" s="236" t="s">
        <v>191</v>
      </c>
      <c r="E311" s="237" t="s">
        <v>1</v>
      </c>
      <c r="F311" s="238" t="s">
        <v>3402</v>
      </c>
      <c r="G311" s="235"/>
      <c r="H311" s="239">
        <v>8.82</v>
      </c>
      <c r="I311" s="240"/>
      <c r="J311" s="235"/>
      <c r="K311" s="235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191</v>
      </c>
      <c r="AU311" s="245" t="s">
        <v>88</v>
      </c>
      <c r="AV311" s="13" t="s">
        <v>88</v>
      </c>
      <c r="AW311" s="13" t="s">
        <v>34</v>
      </c>
      <c r="AX311" s="13" t="s">
        <v>78</v>
      </c>
      <c r="AY311" s="245" t="s">
        <v>182</v>
      </c>
    </row>
    <row r="312" spans="1:51" s="13" customFormat="1" ht="12">
      <c r="A312" s="13"/>
      <c r="B312" s="234"/>
      <c r="C312" s="235"/>
      <c r="D312" s="236" t="s">
        <v>191</v>
      </c>
      <c r="E312" s="237" t="s">
        <v>1</v>
      </c>
      <c r="F312" s="238" t="s">
        <v>3403</v>
      </c>
      <c r="G312" s="235"/>
      <c r="H312" s="239">
        <v>104.88</v>
      </c>
      <c r="I312" s="240"/>
      <c r="J312" s="235"/>
      <c r="K312" s="235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191</v>
      </c>
      <c r="AU312" s="245" t="s">
        <v>88</v>
      </c>
      <c r="AV312" s="13" t="s">
        <v>88</v>
      </c>
      <c r="AW312" s="13" t="s">
        <v>34</v>
      </c>
      <c r="AX312" s="13" t="s">
        <v>78</v>
      </c>
      <c r="AY312" s="245" t="s">
        <v>182</v>
      </c>
    </row>
    <row r="313" spans="1:51" s="13" customFormat="1" ht="12">
      <c r="A313" s="13"/>
      <c r="B313" s="234"/>
      <c r="C313" s="235"/>
      <c r="D313" s="236" t="s">
        <v>191</v>
      </c>
      <c r="E313" s="237" t="s">
        <v>1</v>
      </c>
      <c r="F313" s="238" t="s">
        <v>3404</v>
      </c>
      <c r="G313" s="235"/>
      <c r="H313" s="239">
        <v>1</v>
      </c>
      <c r="I313" s="240"/>
      <c r="J313" s="235"/>
      <c r="K313" s="235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191</v>
      </c>
      <c r="AU313" s="245" t="s">
        <v>88</v>
      </c>
      <c r="AV313" s="13" t="s">
        <v>88</v>
      </c>
      <c r="AW313" s="13" t="s">
        <v>34</v>
      </c>
      <c r="AX313" s="13" t="s">
        <v>78</v>
      </c>
      <c r="AY313" s="245" t="s">
        <v>182</v>
      </c>
    </row>
    <row r="314" spans="1:51" s="13" customFormat="1" ht="12">
      <c r="A314" s="13"/>
      <c r="B314" s="234"/>
      <c r="C314" s="235"/>
      <c r="D314" s="236" t="s">
        <v>191</v>
      </c>
      <c r="E314" s="237" t="s">
        <v>1</v>
      </c>
      <c r="F314" s="238" t="s">
        <v>3405</v>
      </c>
      <c r="G314" s="235"/>
      <c r="H314" s="239">
        <v>2.5</v>
      </c>
      <c r="I314" s="240"/>
      <c r="J314" s="235"/>
      <c r="K314" s="235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191</v>
      </c>
      <c r="AU314" s="245" t="s">
        <v>88</v>
      </c>
      <c r="AV314" s="13" t="s">
        <v>88</v>
      </c>
      <c r="AW314" s="13" t="s">
        <v>34</v>
      </c>
      <c r="AX314" s="13" t="s">
        <v>78</v>
      </c>
      <c r="AY314" s="245" t="s">
        <v>182</v>
      </c>
    </row>
    <row r="315" spans="1:51" s="14" customFormat="1" ht="12">
      <c r="A315" s="14"/>
      <c r="B315" s="246"/>
      <c r="C315" s="247"/>
      <c r="D315" s="236" t="s">
        <v>191</v>
      </c>
      <c r="E315" s="248" t="s">
        <v>1</v>
      </c>
      <c r="F315" s="249" t="s">
        <v>195</v>
      </c>
      <c r="G315" s="247"/>
      <c r="H315" s="250">
        <v>218</v>
      </c>
      <c r="I315" s="251"/>
      <c r="J315" s="247"/>
      <c r="K315" s="247"/>
      <c r="L315" s="252"/>
      <c r="M315" s="253"/>
      <c r="N315" s="254"/>
      <c r="O315" s="254"/>
      <c r="P315" s="254"/>
      <c r="Q315" s="254"/>
      <c r="R315" s="254"/>
      <c r="S315" s="254"/>
      <c r="T315" s="25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6" t="s">
        <v>191</v>
      </c>
      <c r="AU315" s="256" t="s">
        <v>88</v>
      </c>
      <c r="AV315" s="14" t="s">
        <v>189</v>
      </c>
      <c r="AW315" s="14" t="s">
        <v>34</v>
      </c>
      <c r="AX315" s="14" t="s">
        <v>86</v>
      </c>
      <c r="AY315" s="256" t="s">
        <v>182</v>
      </c>
    </row>
    <row r="316" spans="1:63" s="12" customFormat="1" ht="22.8" customHeight="1">
      <c r="A316" s="12"/>
      <c r="B316" s="204"/>
      <c r="C316" s="205"/>
      <c r="D316" s="206" t="s">
        <v>77</v>
      </c>
      <c r="E316" s="218" t="s">
        <v>751</v>
      </c>
      <c r="F316" s="218" t="s">
        <v>752</v>
      </c>
      <c r="G316" s="205"/>
      <c r="H316" s="205"/>
      <c r="I316" s="208"/>
      <c r="J316" s="219">
        <f>BK316</f>
        <v>0</v>
      </c>
      <c r="K316" s="205"/>
      <c r="L316" s="210"/>
      <c r="M316" s="211"/>
      <c r="N316" s="212"/>
      <c r="O316" s="212"/>
      <c r="P316" s="213">
        <f>SUM(P317:P318)</f>
        <v>0</v>
      </c>
      <c r="Q316" s="212"/>
      <c r="R316" s="213">
        <f>SUM(R317:R318)</f>
        <v>0</v>
      </c>
      <c r="S316" s="212"/>
      <c r="T316" s="214">
        <f>SUM(T317:T318)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5" t="s">
        <v>86</v>
      </c>
      <c r="AT316" s="216" t="s">
        <v>77</v>
      </c>
      <c r="AU316" s="216" t="s">
        <v>86</v>
      </c>
      <c r="AY316" s="215" t="s">
        <v>182</v>
      </c>
      <c r="BK316" s="217">
        <f>SUM(BK317:BK318)</f>
        <v>0</v>
      </c>
    </row>
    <row r="317" spans="1:65" s="2" customFormat="1" ht="24.15" customHeight="1">
      <c r="A317" s="39"/>
      <c r="B317" s="40"/>
      <c r="C317" s="220" t="s">
        <v>661</v>
      </c>
      <c r="D317" s="220" t="s">
        <v>185</v>
      </c>
      <c r="E317" s="221" t="s">
        <v>3596</v>
      </c>
      <c r="F317" s="222" t="s">
        <v>3597</v>
      </c>
      <c r="G317" s="223" t="s">
        <v>570</v>
      </c>
      <c r="H317" s="224">
        <v>191.236</v>
      </c>
      <c r="I317" s="225"/>
      <c r="J317" s="226">
        <f>ROUND(I317*H317,2)</f>
        <v>0</v>
      </c>
      <c r="K317" s="227"/>
      <c r="L317" s="45"/>
      <c r="M317" s="228" t="s">
        <v>1</v>
      </c>
      <c r="N317" s="229" t="s">
        <v>43</v>
      </c>
      <c r="O317" s="92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2" t="s">
        <v>189</v>
      </c>
      <c r="AT317" s="232" t="s">
        <v>185</v>
      </c>
      <c r="AU317" s="232" t="s">
        <v>88</v>
      </c>
      <c r="AY317" s="18" t="s">
        <v>182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8" t="s">
        <v>86</v>
      </c>
      <c r="BK317" s="233">
        <f>ROUND(I317*H317,2)</f>
        <v>0</v>
      </c>
      <c r="BL317" s="18" t="s">
        <v>189</v>
      </c>
      <c r="BM317" s="232" t="s">
        <v>3598</v>
      </c>
    </row>
    <row r="318" spans="1:65" s="2" customFormat="1" ht="33" customHeight="1">
      <c r="A318" s="39"/>
      <c r="B318" s="40"/>
      <c r="C318" s="220" t="s">
        <v>679</v>
      </c>
      <c r="D318" s="220" t="s">
        <v>185</v>
      </c>
      <c r="E318" s="221" t="s">
        <v>3599</v>
      </c>
      <c r="F318" s="222" t="s">
        <v>3600</v>
      </c>
      <c r="G318" s="223" t="s">
        <v>570</v>
      </c>
      <c r="H318" s="224">
        <v>191.236</v>
      </c>
      <c r="I318" s="225"/>
      <c r="J318" s="226">
        <f>ROUND(I318*H318,2)</f>
        <v>0</v>
      </c>
      <c r="K318" s="227"/>
      <c r="L318" s="45"/>
      <c r="M318" s="228" t="s">
        <v>1</v>
      </c>
      <c r="N318" s="229" t="s">
        <v>43</v>
      </c>
      <c r="O318" s="92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2" t="s">
        <v>189</v>
      </c>
      <c r="AT318" s="232" t="s">
        <v>185</v>
      </c>
      <c r="AU318" s="232" t="s">
        <v>88</v>
      </c>
      <c r="AY318" s="18" t="s">
        <v>182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8" t="s">
        <v>86</v>
      </c>
      <c r="BK318" s="233">
        <f>ROUND(I318*H318,2)</f>
        <v>0</v>
      </c>
      <c r="BL318" s="18" t="s">
        <v>189</v>
      </c>
      <c r="BM318" s="232" t="s">
        <v>3601</v>
      </c>
    </row>
    <row r="319" spans="1:63" s="12" customFormat="1" ht="25.9" customHeight="1">
      <c r="A319" s="12"/>
      <c r="B319" s="204"/>
      <c r="C319" s="205"/>
      <c r="D319" s="206" t="s">
        <v>77</v>
      </c>
      <c r="E319" s="207" t="s">
        <v>757</v>
      </c>
      <c r="F319" s="207" t="s">
        <v>758</v>
      </c>
      <c r="G319" s="205"/>
      <c r="H319" s="205"/>
      <c r="I319" s="208"/>
      <c r="J319" s="209">
        <f>BK319</f>
        <v>0</v>
      </c>
      <c r="K319" s="205"/>
      <c r="L319" s="210"/>
      <c r="M319" s="211"/>
      <c r="N319" s="212"/>
      <c r="O319" s="212"/>
      <c r="P319" s="213">
        <f>P320</f>
        <v>0</v>
      </c>
      <c r="Q319" s="212"/>
      <c r="R319" s="213">
        <f>R320</f>
        <v>0.1236</v>
      </c>
      <c r="S319" s="212"/>
      <c r="T319" s="214">
        <f>T320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5" t="s">
        <v>88</v>
      </c>
      <c r="AT319" s="216" t="s">
        <v>77</v>
      </c>
      <c r="AU319" s="216" t="s">
        <v>78</v>
      </c>
      <c r="AY319" s="215" t="s">
        <v>182</v>
      </c>
      <c r="BK319" s="217">
        <f>BK320</f>
        <v>0</v>
      </c>
    </row>
    <row r="320" spans="1:63" s="12" customFormat="1" ht="22.8" customHeight="1">
      <c r="A320" s="12"/>
      <c r="B320" s="204"/>
      <c r="C320" s="205"/>
      <c r="D320" s="206" t="s">
        <v>77</v>
      </c>
      <c r="E320" s="218" t="s">
        <v>2401</v>
      </c>
      <c r="F320" s="218" t="s">
        <v>2402</v>
      </c>
      <c r="G320" s="205"/>
      <c r="H320" s="205"/>
      <c r="I320" s="208"/>
      <c r="J320" s="219">
        <f>BK320</f>
        <v>0</v>
      </c>
      <c r="K320" s="205"/>
      <c r="L320" s="210"/>
      <c r="M320" s="211"/>
      <c r="N320" s="212"/>
      <c r="O320" s="212"/>
      <c r="P320" s="213">
        <f>SUM(P321:P324)</f>
        <v>0</v>
      </c>
      <c r="Q320" s="212"/>
      <c r="R320" s="213">
        <f>SUM(R321:R324)</f>
        <v>0.1236</v>
      </c>
      <c r="S320" s="212"/>
      <c r="T320" s="214">
        <f>SUM(T321:T324)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5" t="s">
        <v>88</v>
      </c>
      <c r="AT320" s="216" t="s">
        <v>77</v>
      </c>
      <c r="AU320" s="216" t="s">
        <v>86</v>
      </c>
      <c r="AY320" s="215" t="s">
        <v>182</v>
      </c>
      <c r="BK320" s="217">
        <f>SUM(BK321:BK324)</f>
        <v>0</v>
      </c>
    </row>
    <row r="321" spans="1:65" s="2" customFormat="1" ht="16.5" customHeight="1">
      <c r="A321" s="39"/>
      <c r="B321" s="40"/>
      <c r="C321" s="220" t="s">
        <v>685</v>
      </c>
      <c r="D321" s="220" t="s">
        <v>185</v>
      </c>
      <c r="E321" s="221" t="s">
        <v>3602</v>
      </c>
      <c r="F321" s="222" t="s">
        <v>3603</v>
      </c>
      <c r="G321" s="223" t="s">
        <v>1272</v>
      </c>
      <c r="H321" s="224">
        <v>4</v>
      </c>
      <c r="I321" s="225"/>
      <c r="J321" s="226">
        <f>ROUND(I321*H321,2)</f>
        <v>0</v>
      </c>
      <c r="K321" s="227"/>
      <c r="L321" s="45"/>
      <c r="M321" s="228" t="s">
        <v>1</v>
      </c>
      <c r="N321" s="229" t="s">
        <v>43</v>
      </c>
      <c r="O321" s="92"/>
      <c r="P321" s="230">
        <f>O321*H321</f>
        <v>0</v>
      </c>
      <c r="Q321" s="230">
        <v>0.0309</v>
      </c>
      <c r="R321" s="230">
        <f>Q321*H321</f>
        <v>0.1236</v>
      </c>
      <c r="S321" s="230">
        <v>0</v>
      </c>
      <c r="T321" s="23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2" t="s">
        <v>351</v>
      </c>
      <c r="AT321" s="232" t="s">
        <v>185</v>
      </c>
      <c r="AU321" s="232" t="s">
        <v>88</v>
      </c>
      <c r="AY321" s="18" t="s">
        <v>182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8" t="s">
        <v>86</v>
      </c>
      <c r="BK321" s="233">
        <f>ROUND(I321*H321,2)</f>
        <v>0</v>
      </c>
      <c r="BL321" s="18" t="s">
        <v>351</v>
      </c>
      <c r="BM321" s="232" t="s">
        <v>3604</v>
      </c>
    </row>
    <row r="322" spans="1:51" s="13" customFormat="1" ht="12">
      <c r="A322" s="13"/>
      <c r="B322" s="234"/>
      <c r="C322" s="235"/>
      <c r="D322" s="236" t="s">
        <v>191</v>
      </c>
      <c r="E322" s="237" t="s">
        <v>1</v>
      </c>
      <c r="F322" s="238" t="s">
        <v>189</v>
      </c>
      <c r="G322" s="235"/>
      <c r="H322" s="239">
        <v>4</v>
      </c>
      <c r="I322" s="240"/>
      <c r="J322" s="235"/>
      <c r="K322" s="235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191</v>
      </c>
      <c r="AU322" s="245" t="s">
        <v>88</v>
      </c>
      <c r="AV322" s="13" t="s">
        <v>88</v>
      </c>
      <c r="AW322" s="13" t="s">
        <v>34</v>
      </c>
      <c r="AX322" s="13" t="s">
        <v>78</v>
      </c>
      <c r="AY322" s="245" t="s">
        <v>182</v>
      </c>
    </row>
    <row r="323" spans="1:51" s="14" customFormat="1" ht="12">
      <c r="A323" s="14"/>
      <c r="B323" s="246"/>
      <c r="C323" s="247"/>
      <c r="D323" s="236" t="s">
        <v>191</v>
      </c>
      <c r="E323" s="248" t="s">
        <v>1</v>
      </c>
      <c r="F323" s="249" t="s">
        <v>195</v>
      </c>
      <c r="G323" s="247"/>
      <c r="H323" s="250">
        <v>4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6" t="s">
        <v>191</v>
      </c>
      <c r="AU323" s="256" t="s">
        <v>88</v>
      </c>
      <c r="AV323" s="14" t="s">
        <v>189</v>
      </c>
      <c r="AW323" s="14" t="s">
        <v>34</v>
      </c>
      <c r="AX323" s="14" t="s">
        <v>86</v>
      </c>
      <c r="AY323" s="256" t="s">
        <v>182</v>
      </c>
    </row>
    <row r="324" spans="1:65" s="2" customFormat="1" ht="24.15" customHeight="1">
      <c r="A324" s="39"/>
      <c r="B324" s="40"/>
      <c r="C324" s="220" t="s">
        <v>697</v>
      </c>
      <c r="D324" s="220" t="s">
        <v>185</v>
      </c>
      <c r="E324" s="221" t="s">
        <v>3605</v>
      </c>
      <c r="F324" s="222" t="s">
        <v>3606</v>
      </c>
      <c r="G324" s="223" t="s">
        <v>570</v>
      </c>
      <c r="H324" s="224">
        <v>0.124</v>
      </c>
      <c r="I324" s="225"/>
      <c r="J324" s="226">
        <f>ROUND(I324*H324,2)</f>
        <v>0</v>
      </c>
      <c r="K324" s="227"/>
      <c r="L324" s="45"/>
      <c r="M324" s="289" t="s">
        <v>1</v>
      </c>
      <c r="N324" s="290" t="s">
        <v>43</v>
      </c>
      <c r="O324" s="291"/>
      <c r="P324" s="292">
        <f>O324*H324</f>
        <v>0</v>
      </c>
      <c r="Q324" s="292">
        <v>0</v>
      </c>
      <c r="R324" s="292">
        <f>Q324*H324</f>
        <v>0</v>
      </c>
      <c r="S324" s="292">
        <v>0</v>
      </c>
      <c r="T324" s="29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2" t="s">
        <v>351</v>
      </c>
      <c r="AT324" s="232" t="s">
        <v>185</v>
      </c>
      <c r="AU324" s="232" t="s">
        <v>88</v>
      </c>
      <c r="AY324" s="18" t="s">
        <v>182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8" t="s">
        <v>86</v>
      </c>
      <c r="BK324" s="233">
        <f>ROUND(I324*H324,2)</f>
        <v>0</v>
      </c>
      <c r="BL324" s="18" t="s">
        <v>351</v>
      </c>
      <c r="BM324" s="232" t="s">
        <v>3607</v>
      </c>
    </row>
    <row r="325" spans="1:31" s="2" customFormat="1" ht="6.95" customHeight="1">
      <c r="A325" s="39"/>
      <c r="B325" s="67"/>
      <c r="C325" s="68"/>
      <c r="D325" s="68"/>
      <c r="E325" s="68"/>
      <c r="F325" s="68"/>
      <c r="G325" s="68"/>
      <c r="H325" s="68"/>
      <c r="I325" s="68"/>
      <c r="J325" s="68"/>
      <c r="K325" s="68"/>
      <c r="L325" s="45"/>
      <c r="M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</row>
  </sheetData>
  <sheetProtection password="CC35" sheet="1" objects="1" scenarios="1" formatColumns="0" formatRows="0" autoFilter="0"/>
  <autoFilter ref="C124:K32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145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ROUND((SUM(BE132:BE1323)),2)</f>
        <v>0</v>
      </c>
      <c r="G33" s="39"/>
      <c r="H33" s="39"/>
      <c r="I33" s="156">
        <v>0.21</v>
      </c>
      <c r="J33" s="155">
        <f>ROUND(((SUM(BE132:BE1323))*I33),2)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ROUND((SUM(BF132:BF1323)),2)</f>
        <v>0</v>
      </c>
      <c r="G34" s="39"/>
      <c r="H34" s="39"/>
      <c r="I34" s="156">
        <v>0.12</v>
      </c>
      <c r="J34" s="155">
        <f>ROUND(((SUM(BF132:BF1323))*I34),2)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ROUND((SUM(BG132:BG1323)),2)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ROUND((SUM(BH132:BH1323)),2)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ROUND((SUM(BI132:BI1323)),2)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04770001 - Střešní dostavba a stavební úpravy objektu denního stacionáře Jasněnka - energetická zóna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151</v>
      </c>
      <c r="E97" s="183"/>
      <c r="F97" s="183"/>
      <c r="G97" s="183"/>
      <c r="H97" s="183"/>
      <c r="I97" s="183"/>
      <c r="J97" s="184">
        <f>J133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152</v>
      </c>
      <c r="E98" s="189"/>
      <c r="F98" s="189"/>
      <c r="G98" s="189"/>
      <c r="H98" s="189"/>
      <c r="I98" s="189"/>
      <c r="J98" s="190">
        <f>J134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153</v>
      </c>
      <c r="E99" s="189"/>
      <c r="F99" s="189"/>
      <c r="G99" s="189"/>
      <c r="H99" s="189"/>
      <c r="I99" s="189"/>
      <c r="J99" s="190">
        <f>J609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154</v>
      </c>
      <c r="E100" s="189"/>
      <c r="F100" s="189"/>
      <c r="G100" s="189"/>
      <c r="H100" s="189"/>
      <c r="I100" s="189"/>
      <c r="J100" s="190">
        <f>J753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155</v>
      </c>
      <c r="E101" s="189"/>
      <c r="F101" s="189"/>
      <c r="G101" s="189"/>
      <c r="H101" s="189"/>
      <c r="I101" s="189"/>
      <c r="J101" s="190">
        <f>J803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156</v>
      </c>
      <c r="E102" s="189"/>
      <c r="F102" s="189"/>
      <c r="G102" s="189"/>
      <c r="H102" s="189"/>
      <c r="I102" s="189"/>
      <c r="J102" s="190">
        <f>J810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157</v>
      </c>
      <c r="E103" s="183"/>
      <c r="F103" s="183"/>
      <c r="G103" s="183"/>
      <c r="H103" s="183"/>
      <c r="I103" s="183"/>
      <c r="J103" s="184">
        <f>J812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158</v>
      </c>
      <c r="E104" s="189"/>
      <c r="F104" s="189"/>
      <c r="G104" s="189"/>
      <c r="H104" s="189"/>
      <c r="I104" s="189"/>
      <c r="J104" s="190">
        <f>J813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159</v>
      </c>
      <c r="E105" s="189"/>
      <c r="F105" s="189"/>
      <c r="G105" s="189"/>
      <c r="H105" s="189"/>
      <c r="I105" s="189"/>
      <c r="J105" s="190">
        <f>J866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160</v>
      </c>
      <c r="E106" s="189"/>
      <c r="F106" s="189"/>
      <c r="G106" s="189"/>
      <c r="H106" s="189"/>
      <c r="I106" s="189"/>
      <c r="J106" s="190">
        <f>J986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161</v>
      </c>
      <c r="E107" s="189"/>
      <c r="F107" s="189"/>
      <c r="G107" s="189"/>
      <c r="H107" s="189"/>
      <c r="I107" s="189"/>
      <c r="J107" s="190">
        <f>J1086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162</v>
      </c>
      <c r="E108" s="189"/>
      <c r="F108" s="189"/>
      <c r="G108" s="189"/>
      <c r="H108" s="189"/>
      <c r="I108" s="189"/>
      <c r="J108" s="190">
        <f>J1139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163</v>
      </c>
      <c r="E109" s="189"/>
      <c r="F109" s="189"/>
      <c r="G109" s="189"/>
      <c r="H109" s="189"/>
      <c r="I109" s="189"/>
      <c r="J109" s="190">
        <f>J1201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164</v>
      </c>
      <c r="E110" s="189"/>
      <c r="F110" s="189"/>
      <c r="G110" s="189"/>
      <c r="H110" s="189"/>
      <c r="I110" s="189"/>
      <c r="J110" s="190">
        <f>J1268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165</v>
      </c>
      <c r="E111" s="189"/>
      <c r="F111" s="189"/>
      <c r="G111" s="189"/>
      <c r="H111" s="189"/>
      <c r="I111" s="189"/>
      <c r="J111" s="190">
        <f>J1293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166</v>
      </c>
      <c r="E112" s="189"/>
      <c r="F112" s="189"/>
      <c r="G112" s="189"/>
      <c r="H112" s="189"/>
      <c r="I112" s="189"/>
      <c r="J112" s="190">
        <f>J1315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167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6.25" customHeight="1">
      <c r="A122" s="39"/>
      <c r="B122" s="40"/>
      <c r="C122" s="41"/>
      <c r="D122" s="41"/>
      <c r="E122" s="175" t="str">
        <f>E7</f>
        <v>Střešní dostavba a stavební úpravy objektu denního stacionáře Jasněnka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144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30" customHeight="1">
      <c r="A124" s="39"/>
      <c r="B124" s="40"/>
      <c r="C124" s="41"/>
      <c r="D124" s="41"/>
      <c r="E124" s="77" t="str">
        <f>E9</f>
        <v>04770001 - Střešní dostavba a stavební úpravy objektu denního stacionáře Jasněnka - energetická zóna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F12</f>
        <v>Uničov</v>
      </c>
      <c r="G126" s="41"/>
      <c r="H126" s="41"/>
      <c r="I126" s="33" t="s">
        <v>22</v>
      </c>
      <c r="J126" s="80" t="str">
        <f>IF(J12="","",J12)</f>
        <v>6. 2. 2024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E15</f>
        <v>spolek Jasněnka, o.z.</v>
      </c>
      <c r="G128" s="41"/>
      <c r="H128" s="41"/>
      <c r="I128" s="33" t="s">
        <v>31</v>
      </c>
      <c r="J128" s="37" t="str">
        <f>E21</f>
        <v xml:space="preserve"> SPZ DESIGN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29</v>
      </c>
      <c r="D129" s="41"/>
      <c r="E129" s="41"/>
      <c r="F129" s="28" t="str">
        <f>IF(E18="","",E18)</f>
        <v>Vyplň údaj</v>
      </c>
      <c r="G129" s="41"/>
      <c r="H129" s="41"/>
      <c r="I129" s="33" t="s">
        <v>35</v>
      </c>
      <c r="J129" s="37" t="str">
        <f>E24</f>
        <v xml:space="preserve"> Ing. Petr Zavadil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92"/>
      <c r="B131" s="193"/>
      <c r="C131" s="194" t="s">
        <v>168</v>
      </c>
      <c r="D131" s="195" t="s">
        <v>63</v>
      </c>
      <c r="E131" s="195" t="s">
        <v>59</v>
      </c>
      <c r="F131" s="195" t="s">
        <v>60</v>
      </c>
      <c r="G131" s="195" t="s">
        <v>169</v>
      </c>
      <c r="H131" s="195" t="s">
        <v>170</v>
      </c>
      <c r="I131" s="195" t="s">
        <v>171</v>
      </c>
      <c r="J131" s="196" t="s">
        <v>148</v>
      </c>
      <c r="K131" s="197" t="s">
        <v>172</v>
      </c>
      <c r="L131" s="198"/>
      <c r="M131" s="101" t="s">
        <v>1</v>
      </c>
      <c r="N131" s="102" t="s">
        <v>42</v>
      </c>
      <c r="O131" s="102" t="s">
        <v>173</v>
      </c>
      <c r="P131" s="102" t="s">
        <v>174</v>
      </c>
      <c r="Q131" s="102" t="s">
        <v>175</v>
      </c>
      <c r="R131" s="102" t="s">
        <v>176</v>
      </c>
      <c r="S131" s="102" t="s">
        <v>177</v>
      </c>
      <c r="T131" s="103" t="s">
        <v>178</v>
      </c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1:63" s="2" customFormat="1" ht="22.8" customHeight="1">
      <c r="A132" s="39"/>
      <c r="B132" s="40"/>
      <c r="C132" s="108" t="s">
        <v>179</v>
      </c>
      <c r="D132" s="41"/>
      <c r="E132" s="41"/>
      <c r="F132" s="41"/>
      <c r="G132" s="41"/>
      <c r="H132" s="41"/>
      <c r="I132" s="41"/>
      <c r="J132" s="199">
        <f>BK132</f>
        <v>0</v>
      </c>
      <c r="K132" s="41"/>
      <c r="L132" s="45"/>
      <c r="M132" s="104"/>
      <c r="N132" s="200"/>
      <c r="O132" s="105"/>
      <c r="P132" s="201">
        <f>P133+P812</f>
        <v>0</v>
      </c>
      <c r="Q132" s="105"/>
      <c r="R132" s="201">
        <f>R133+R812</f>
        <v>87.73610928999999</v>
      </c>
      <c r="S132" s="105"/>
      <c r="T132" s="202">
        <f>T133+T812</f>
        <v>110.316245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77</v>
      </c>
      <c r="AU132" s="18" t="s">
        <v>150</v>
      </c>
      <c r="BK132" s="203">
        <f>BK133+BK812</f>
        <v>0</v>
      </c>
    </row>
    <row r="133" spans="1:63" s="12" customFormat="1" ht="25.9" customHeight="1">
      <c r="A133" s="12"/>
      <c r="B133" s="204"/>
      <c r="C133" s="205"/>
      <c r="D133" s="206" t="s">
        <v>77</v>
      </c>
      <c r="E133" s="207" t="s">
        <v>180</v>
      </c>
      <c r="F133" s="207" t="s">
        <v>181</v>
      </c>
      <c r="G133" s="205"/>
      <c r="H133" s="205"/>
      <c r="I133" s="208"/>
      <c r="J133" s="209">
        <f>BK133</f>
        <v>0</v>
      </c>
      <c r="K133" s="205"/>
      <c r="L133" s="210"/>
      <c r="M133" s="211"/>
      <c r="N133" s="212"/>
      <c r="O133" s="212"/>
      <c r="P133" s="213">
        <f>P134+P609+P753+P803+P810</f>
        <v>0</v>
      </c>
      <c r="Q133" s="212"/>
      <c r="R133" s="213">
        <f>R134+R609+R753+R803+R810</f>
        <v>61.73394076999999</v>
      </c>
      <c r="S133" s="212"/>
      <c r="T133" s="214">
        <f>T134+T609+T753+T803+T810</f>
        <v>87.61828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86</v>
      </c>
      <c r="AT133" s="216" t="s">
        <v>77</v>
      </c>
      <c r="AU133" s="216" t="s">
        <v>78</v>
      </c>
      <c r="AY133" s="215" t="s">
        <v>182</v>
      </c>
      <c r="BK133" s="217">
        <f>BK134+BK609+BK753+BK803+BK810</f>
        <v>0</v>
      </c>
    </row>
    <row r="134" spans="1:63" s="12" customFormat="1" ht="22.8" customHeight="1">
      <c r="A134" s="12"/>
      <c r="B134" s="204"/>
      <c r="C134" s="205"/>
      <c r="D134" s="206" t="s">
        <v>77</v>
      </c>
      <c r="E134" s="218" t="s">
        <v>183</v>
      </c>
      <c r="F134" s="218" t="s">
        <v>184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SUM(P135:P608)</f>
        <v>0</v>
      </c>
      <c r="Q134" s="212"/>
      <c r="R134" s="213">
        <f>SUM(R135:R608)</f>
        <v>61.73394076999999</v>
      </c>
      <c r="S134" s="212"/>
      <c r="T134" s="214">
        <f>SUM(T135:T608)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86</v>
      </c>
      <c r="AT134" s="216" t="s">
        <v>77</v>
      </c>
      <c r="AU134" s="216" t="s">
        <v>86</v>
      </c>
      <c r="AY134" s="215" t="s">
        <v>182</v>
      </c>
      <c r="BK134" s="217">
        <f>SUM(BK135:BK608)</f>
        <v>0</v>
      </c>
    </row>
    <row r="135" spans="1:65" s="2" customFormat="1" ht="24.15" customHeight="1">
      <c r="A135" s="39"/>
      <c r="B135" s="40"/>
      <c r="C135" s="220" t="s">
        <v>86</v>
      </c>
      <c r="D135" s="220" t="s">
        <v>185</v>
      </c>
      <c r="E135" s="221" t="s">
        <v>186</v>
      </c>
      <c r="F135" s="222" t="s">
        <v>187</v>
      </c>
      <c r="G135" s="223" t="s">
        <v>188</v>
      </c>
      <c r="H135" s="224">
        <v>397.02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43</v>
      </c>
      <c r="O135" s="92"/>
      <c r="P135" s="230">
        <f>O135*H135</f>
        <v>0</v>
      </c>
      <c r="Q135" s="230">
        <v>0.00026</v>
      </c>
      <c r="R135" s="230">
        <f>Q135*H135</f>
        <v>0.10322519999999999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189</v>
      </c>
      <c r="AT135" s="232" t="s">
        <v>185</v>
      </c>
      <c r="AU135" s="232" t="s">
        <v>88</v>
      </c>
      <c r="AY135" s="18" t="s">
        <v>182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86</v>
      </c>
      <c r="BK135" s="233">
        <f>ROUND(I135*H135,2)</f>
        <v>0</v>
      </c>
      <c r="BL135" s="18" t="s">
        <v>189</v>
      </c>
      <c r="BM135" s="232" t="s">
        <v>190</v>
      </c>
    </row>
    <row r="136" spans="1:51" s="13" customFormat="1" ht="12">
      <c r="A136" s="13"/>
      <c r="B136" s="234"/>
      <c r="C136" s="235"/>
      <c r="D136" s="236" t="s">
        <v>191</v>
      </c>
      <c r="E136" s="237" t="s">
        <v>1</v>
      </c>
      <c r="F136" s="238" t="s">
        <v>192</v>
      </c>
      <c r="G136" s="235"/>
      <c r="H136" s="239">
        <v>132.34</v>
      </c>
      <c r="I136" s="240"/>
      <c r="J136" s="235"/>
      <c r="K136" s="235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191</v>
      </c>
      <c r="AU136" s="245" t="s">
        <v>88</v>
      </c>
      <c r="AV136" s="13" t="s">
        <v>88</v>
      </c>
      <c r="AW136" s="13" t="s">
        <v>34</v>
      </c>
      <c r="AX136" s="13" t="s">
        <v>78</v>
      </c>
      <c r="AY136" s="245" t="s">
        <v>182</v>
      </c>
    </row>
    <row r="137" spans="1:51" s="13" customFormat="1" ht="12">
      <c r="A137" s="13"/>
      <c r="B137" s="234"/>
      <c r="C137" s="235"/>
      <c r="D137" s="236" t="s">
        <v>191</v>
      </c>
      <c r="E137" s="237" t="s">
        <v>1</v>
      </c>
      <c r="F137" s="238" t="s">
        <v>193</v>
      </c>
      <c r="G137" s="235"/>
      <c r="H137" s="239">
        <v>132.34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191</v>
      </c>
      <c r="AU137" s="245" t="s">
        <v>88</v>
      </c>
      <c r="AV137" s="13" t="s">
        <v>88</v>
      </c>
      <c r="AW137" s="13" t="s">
        <v>34</v>
      </c>
      <c r="AX137" s="13" t="s">
        <v>78</v>
      </c>
      <c r="AY137" s="245" t="s">
        <v>182</v>
      </c>
    </row>
    <row r="138" spans="1:51" s="13" customFormat="1" ht="12">
      <c r="A138" s="13"/>
      <c r="B138" s="234"/>
      <c r="C138" s="235"/>
      <c r="D138" s="236" t="s">
        <v>191</v>
      </c>
      <c r="E138" s="237" t="s">
        <v>1</v>
      </c>
      <c r="F138" s="238" t="s">
        <v>194</v>
      </c>
      <c r="G138" s="235"/>
      <c r="H138" s="239">
        <v>132.34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191</v>
      </c>
      <c r="AU138" s="245" t="s">
        <v>88</v>
      </c>
      <c r="AV138" s="13" t="s">
        <v>88</v>
      </c>
      <c r="AW138" s="13" t="s">
        <v>34</v>
      </c>
      <c r="AX138" s="13" t="s">
        <v>78</v>
      </c>
      <c r="AY138" s="245" t="s">
        <v>182</v>
      </c>
    </row>
    <row r="139" spans="1:51" s="14" customFormat="1" ht="12">
      <c r="A139" s="14"/>
      <c r="B139" s="246"/>
      <c r="C139" s="247"/>
      <c r="D139" s="236" t="s">
        <v>191</v>
      </c>
      <c r="E139" s="248" t="s">
        <v>1</v>
      </c>
      <c r="F139" s="249" t="s">
        <v>195</v>
      </c>
      <c r="G139" s="247"/>
      <c r="H139" s="250">
        <v>397.02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191</v>
      </c>
      <c r="AU139" s="256" t="s">
        <v>88</v>
      </c>
      <c r="AV139" s="14" t="s">
        <v>189</v>
      </c>
      <c r="AW139" s="14" t="s">
        <v>34</v>
      </c>
      <c r="AX139" s="14" t="s">
        <v>86</v>
      </c>
      <c r="AY139" s="256" t="s">
        <v>182</v>
      </c>
    </row>
    <row r="140" spans="1:65" s="2" customFormat="1" ht="21.75" customHeight="1">
      <c r="A140" s="39"/>
      <c r="B140" s="40"/>
      <c r="C140" s="220" t="s">
        <v>88</v>
      </c>
      <c r="D140" s="220" t="s">
        <v>185</v>
      </c>
      <c r="E140" s="221" t="s">
        <v>196</v>
      </c>
      <c r="F140" s="222" t="s">
        <v>197</v>
      </c>
      <c r="G140" s="223" t="s">
        <v>188</v>
      </c>
      <c r="H140" s="224">
        <v>132.34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43</v>
      </c>
      <c r="O140" s="92"/>
      <c r="P140" s="230">
        <f>O140*H140</f>
        <v>0</v>
      </c>
      <c r="Q140" s="230">
        <v>0.00546</v>
      </c>
      <c r="R140" s="230">
        <f>Q140*H140</f>
        <v>0.7225764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189</v>
      </c>
      <c r="AT140" s="232" t="s">
        <v>185</v>
      </c>
      <c r="AU140" s="232" t="s">
        <v>88</v>
      </c>
      <c r="AY140" s="18" t="s">
        <v>182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86</v>
      </c>
      <c r="BK140" s="233">
        <f>ROUND(I140*H140,2)</f>
        <v>0</v>
      </c>
      <c r="BL140" s="18" t="s">
        <v>189</v>
      </c>
      <c r="BM140" s="232" t="s">
        <v>198</v>
      </c>
    </row>
    <row r="141" spans="1:51" s="13" customFormat="1" ht="12">
      <c r="A141" s="13"/>
      <c r="B141" s="234"/>
      <c r="C141" s="235"/>
      <c r="D141" s="236" t="s">
        <v>191</v>
      </c>
      <c r="E141" s="237" t="s">
        <v>1</v>
      </c>
      <c r="F141" s="238" t="s">
        <v>199</v>
      </c>
      <c r="G141" s="235"/>
      <c r="H141" s="239">
        <v>132.34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191</v>
      </c>
      <c r="AU141" s="245" t="s">
        <v>88</v>
      </c>
      <c r="AV141" s="13" t="s">
        <v>88</v>
      </c>
      <c r="AW141" s="13" t="s">
        <v>34</v>
      </c>
      <c r="AX141" s="13" t="s">
        <v>78</v>
      </c>
      <c r="AY141" s="245" t="s">
        <v>182</v>
      </c>
    </row>
    <row r="142" spans="1:51" s="14" customFormat="1" ht="12">
      <c r="A142" s="14"/>
      <c r="B142" s="246"/>
      <c r="C142" s="247"/>
      <c r="D142" s="236" t="s">
        <v>191</v>
      </c>
      <c r="E142" s="248" t="s">
        <v>1</v>
      </c>
      <c r="F142" s="249" t="s">
        <v>195</v>
      </c>
      <c r="G142" s="247"/>
      <c r="H142" s="250">
        <v>132.34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191</v>
      </c>
      <c r="AU142" s="256" t="s">
        <v>88</v>
      </c>
      <c r="AV142" s="14" t="s">
        <v>189</v>
      </c>
      <c r="AW142" s="14" t="s">
        <v>34</v>
      </c>
      <c r="AX142" s="14" t="s">
        <v>86</v>
      </c>
      <c r="AY142" s="256" t="s">
        <v>182</v>
      </c>
    </row>
    <row r="143" spans="1:65" s="2" customFormat="1" ht="44.25" customHeight="1">
      <c r="A143" s="39"/>
      <c r="B143" s="40"/>
      <c r="C143" s="220" t="s">
        <v>200</v>
      </c>
      <c r="D143" s="220" t="s">
        <v>185</v>
      </c>
      <c r="E143" s="221" t="s">
        <v>201</v>
      </c>
      <c r="F143" s="222" t="s">
        <v>202</v>
      </c>
      <c r="G143" s="223" t="s">
        <v>188</v>
      </c>
      <c r="H143" s="224">
        <v>132.34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43</v>
      </c>
      <c r="O143" s="92"/>
      <c r="P143" s="230">
        <f>O143*H143</f>
        <v>0</v>
      </c>
      <c r="Q143" s="230">
        <v>0.0086</v>
      </c>
      <c r="R143" s="230">
        <f>Q143*H143</f>
        <v>1.1381240000000001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189</v>
      </c>
      <c r="AT143" s="232" t="s">
        <v>185</v>
      </c>
      <c r="AU143" s="232" t="s">
        <v>88</v>
      </c>
      <c r="AY143" s="18" t="s">
        <v>182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86</v>
      </c>
      <c r="BK143" s="233">
        <f>ROUND(I143*H143,2)</f>
        <v>0</v>
      </c>
      <c r="BL143" s="18" t="s">
        <v>189</v>
      </c>
      <c r="BM143" s="232" t="s">
        <v>203</v>
      </c>
    </row>
    <row r="144" spans="1:51" s="13" customFormat="1" ht="12">
      <c r="A144" s="13"/>
      <c r="B144" s="234"/>
      <c r="C144" s="235"/>
      <c r="D144" s="236" t="s">
        <v>191</v>
      </c>
      <c r="E144" s="237" t="s">
        <v>1</v>
      </c>
      <c r="F144" s="238" t="s">
        <v>199</v>
      </c>
      <c r="G144" s="235"/>
      <c r="H144" s="239">
        <v>132.34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191</v>
      </c>
      <c r="AU144" s="245" t="s">
        <v>88</v>
      </c>
      <c r="AV144" s="13" t="s">
        <v>88</v>
      </c>
      <c r="AW144" s="13" t="s">
        <v>34</v>
      </c>
      <c r="AX144" s="13" t="s">
        <v>78</v>
      </c>
      <c r="AY144" s="245" t="s">
        <v>182</v>
      </c>
    </row>
    <row r="145" spans="1:51" s="14" customFormat="1" ht="12">
      <c r="A145" s="14"/>
      <c r="B145" s="246"/>
      <c r="C145" s="247"/>
      <c r="D145" s="236" t="s">
        <v>191</v>
      </c>
      <c r="E145" s="248" t="s">
        <v>1</v>
      </c>
      <c r="F145" s="249" t="s">
        <v>195</v>
      </c>
      <c r="G145" s="247"/>
      <c r="H145" s="250">
        <v>132.34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191</v>
      </c>
      <c r="AU145" s="256" t="s">
        <v>88</v>
      </c>
      <c r="AV145" s="14" t="s">
        <v>189</v>
      </c>
      <c r="AW145" s="14" t="s">
        <v>34</v>
      </c>
      <c r="AX145" s="14" t="s">
        <v>86</v>
      </c>
      <c r="AY145" s="256" t="s">
        <v>182</v>
      </c>
    </row>
    <row r="146" spans="1:65" s="2" customFormat="1" ht="16.5" customHeight="1">
      <c r="A146" s="39"/>
      <c r="B146" s="40"/>
      <c r="C146" s="257" t="s">
        <v>189</v>
      </c>
      <c r="D146" s="257" t="s">
        <v>204</v>
      </c>
      <c r="E146" s="258" t="s">
        <v>205</v>
      </c>
      <c r="F146" s="259" t="s">
        <v>206</v>
      </c>
      <c r="G146" s="260" t="s">
        <v>188</v>
      </c>
      <c r="H146" s="261">
        <v>148.485</v>
      </c>
      <c r="I146" s="262"/>
      <c r="J146" s="263">
        <f>ROUND(I146*H146,2)</f>
        <v>0</v>
      </c>
      <c r="K146" s="264"/>
      <c r="L146" s="265"/>
      <c r="M146" s="266" t="s">
        <v>1</v>
      </c>
      <c r="N146" s="267" t="s">
        <v>43</v>
      </c>
      <c r="O146" s="92"/>
      <c r="P146" s="230">
        <f>O146*H146</f>
        <v>0</v>
      </c>
      <c r="Q146" s="230">
        <v>0.0014</v>
      </c>
      <c r="R146" s="230">
        <f>Q146*H146</f>
        <v>0.207879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207</v>
      </c>
      <c r="AT146" s="232" t="s">
        <v>204</v>
      </c>
      <c r="AU146" s="232" t="s">
        <v>88</v>
      </c>
      <c r="AY146" s="18" t="s">
        <v>182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86</v>
      </c>
      <c r="BK146" s="233">
        <f>ROUND(I146*H146,2)</f>
        <v>0</v>
      </c>
      <c r="BL146" s="18" t="s">
        <v>189</v>
      </c>
      <c r="BM146" s="232" t="s">
        <v>208</v>
      </c>
    </row>
    <row r="147" spans="1:51" s="13" customFormat="1" ht="12">
      <c r="A147" s="13"/>
      <c r="B147" s="234"/>
      <c r="C147" s="235"/>
      <c r="D147" s="236" t="s">
        <v>191</v>
      </c>
      <c r="E147" s="237" t="s">
        <v>1</v>
      </c>
      <c r="F147" s="238" t="s">
        <v>209</v>
      </c>
      <c r="G147" s="235"/>
      <c r="H147" s="239">
        <v>145.574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191</v>
      </c>
      <c r="AU147" s="245" t="s">
        <v>88</v>
      </c>
      <c r="AV147" s="13" t="s">
        <v>88</v>
      </c>
      <c r="AW147" s="13" t="s">
        <v>34</v>
      </c>
      <c r="AX147" s="13" t="s">
        <v>78</v>
      </c>
      <c r="AY147" s="245" t="s">
        <v>182</v>
      </c>
    </row>
    <row r="148" spans="1:51" s="14" customFormat="1" ht="12">
      <c r="A148" s="14"/>
      <c r="B148" s="246"/>
      <c r="C148" s="247"/>
      <c r="D148" s="236" t="s">
        <v>191</v>
      </c>
      <c r="E148" s="248" t="s">
        <v>1</v>
      </c>
      <c r="F148" s="249" t="s">
        <v>195</v>
      </c>
      <c r="G148" s="247"/>
      <c r="H148" s="250">
        <v>145.574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191</v>
      </c>
      <c r="AU148" s="256" t="s">
        <v>88</v>
      </c>
      <c r="AV148" s="14" t="s">
        <v>189</v>
      </c>
      <c r="AW148" s="14" t="s">
        <v>34</v>
      </c>
      <c r="AX148" s="14" t="s">
        <v>78</v>
      </c>
      <c r="AY148" s="256" t="s">
        <v>182</v>
      </c>
    </row>
    <row r="149" spans="1:51" s="13" customFormat="1" ht="12">
      <c r="A149" s="13"/>
      <c r="B149" s="234"/>
      <c r="C149" s="235"/>
      <c r="D149" s="236" t="s">
        <v>191</v>
      </c>
      <c r="E149" s="237" t="s">
        <v>1</v>
      </c>
      <c r="F149" s="238" t="s">
        <v>210</v>
      </c>
      <c r="G149" s="235"/>
      <c r="H149" s="239">
        <v>148.485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191</v>
      </c>
      <c r="AU149" s="245" t="s">
        <v>88</v>
      </c>
      <c r="AV149" s="13" t="s">
        <v>88</v>
      </c>
      <c r="AW149" s="13" t="s">
        <v>34</v>
      </c>
      <c r="AX149" s="13" t="s">
        <v>86</v>
      </c>
      <c r="AY149" s="245" t="s">
        <v>182</v>
      </c>
    </row>
    <row r="150" spans="1:65" s="2" customFormat="1" ht="24.15" customHeight="1">
      <c r="A150" s="39"/>
      <c r="B150" s="40"/>
      <c r="C150" s="220" t="s">
        <v>211</v>
      </c>
      <c r="D150" s="220" t="s">
        <v>185</v>
      </c>
      <c r="E150" s="221" t="s">
        <v>212</v>
      </c>
      <c r="F150" s="222" t="s">
        <v>213</v>
      </c>
      <c r="G150" s="223" t="s">
        <v>188</v>
      </c>
      <c r="H150" s="224">
        <v>132.34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43</v>
      </c>
      <c r="O150" s="92"/>
      <c r="P150" s="230">
        <f>O150*H150</f>
        <v>0</v>
      </c>
      <c r="Q150" s="230">
        <v>0.004</v>
      </c>
      <c r="R150" s="230">
        <f>Q150*H150</f>
        <v>0.52936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189</v>
      </c>
      <c r="AT150" s="232" t="s">
        <v>185</v>
      </c>
      <c r="AU150" s="232" t="s">
        <v>88</v>
      </c>
      <c r="AY150" s="18" t="s">
        <v>182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86</v>
      </c>
      <c r="BK150" s="233">
        <f>ROUND(I150*H150,2)</f>
        <v>0</v>
      </c>
      <c r="BL150" s="18" t="s">
        <v>189</v>
      </c>
      <c r="BM150" s="232" t="s">
        <v>214</v>
      </c>
    </row>
    <row r="151" spans="1:51" s="13" customFormat="1" ht="12">
      <c r="A151" s="13"/>
      <c r="B151" s="234"/>
      <c r="C151" s="235"/>
      <c r="D151" s="236" t="s">
        <v>191</v>
      </c>
      <c r="E151" s="237" t="s">
        <v>1</v>
      </c>
      <c r="F151" s="238" t="s">
        <v>199</v>
      </c>
      <c r="G151" s="235"/>
      <c r="H151" s="239">
        <v>132.34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191</v>
      </c>
      <c r="AU151" s="245" t="s">
        <v>88</v>
      </c>
      <c r="AV151" s="13" t="s">
        <v>88</v>
      </c>
      <c r="AW151" s="13" t="s">
        <v>34</v>
      </c>
      <c r="AX151" s="13" t="s">
        <v>78</v>
      </c>
      <c r="AY151" s="245" t="s">
        <v>182</v>
      </c>
    </row>
    <row r="152" spans="1:51" s="14" customFormat="1" ht="12">
      <c r="A152" s="14"/>
      <c r="B152" s="246"/>
      <c r="C152" s="247"/>
      <c r="D152" s="236" t="s">
        <v>191</v>
      </c>
      <c r="E152" s="248" t="s">
        <v>1</v>
      </c>
      <c r="F152" s="249" t="s">
        <v>195</v>
      </c>
      <c r="G152" s="247"/>
      <c r="H152" s="250">
        <v>132.34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191</v>
      </c>
      <c r="AU152" s="256" t="s">
        <v>88</v>
      </c>
      <c r="AV152" s="14" t="s">
        <v>189</v>
      </c>
      <c r="AW152" s="14" t="s">
        <v>34</v>
      </c>
      <c r="AX152" s="14" t="s">
        <v>86</v>
      </c>
      <c r="AY152" s="256" t="s">
        <v>182</v>
      </c>
    </row>
    <row r="153" spans="1:65" s="2" customFormat="1" ht="24.15" customHeight="1">
      <c r="A153" s="39"/>
      <c r="B153" s="40"/>
      <c r="C153" s="220" t="s">
        <v>183</v>
      </c>
      <c r="D153" s="220" t="s">
        <v>185</v>
      </c>
      <c r="E153" s="221" t="s">
        <v>215</v>
      </c>
      <c r="F153" s="222" t="s">
        <v>216</v>
      </c>
      <c r="G153" s="223" t="s">
        <v>188</v>
      </c>
      <c r="H153" s="224">
        <v>166.655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43</v>
      </c>
      <c r="O153" s="92"/>
      <c r="P153" s="230">
        <f>O153*H153</f>
        <v>0</v>
      </c>
      <c r="Q153" s="230">
        <v>0.03358</v>
      </c>
      <c r="R153" s="230">
        <f>Q153*H153</f>
        <v>5.5962749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189</v>
      </c>
      <c r="AT153" s="232" t="s">
        <v>185</v>
      </c>
      <c r="AU153" s="232" t="s">
        <v>88</v>
      </c>
      <c r="AY153" s="18" t="s">
        <v>182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86</v>
      </c>
      <c r="BK153" s="233">
        <f>ROUND(I153*H153,2)</f>
        <v>0</v>
      </c>
      <c r="BL153" s="18" t="s">
        <v>189</v>
      </c>
      <c r="BM153" s="232" t="s">
        <v>217</v>
      </c>
    </row>
    <row r="154" spans="1:51" s="15" customFormat="1" ht="12">
      <c r="A154" s="15"/>
      <c r="B154" s="268"/>
      <c r="C154" s="269"/>
      <c r="D154" s="236" t="s">
        <v>191</v>
      </c>
      <c r="E154" s="270" t="s">
        <v>1</v>
      </c>
      <c r="F154" s="271" t="s">
        <v>218</v>
      </c>
      <c r="G154" s="269"/>
      <c r="H154" s="270" t="s">
        <v>1</v>
      </c>
      <c r="I154" s="272"/>
      <c r="J154" s="269"/>
      <c r="K154" s="269"/>
      <c r="L154" s="273"/>
      <c r="M154" s="274"/>
      <c r="N154" s="275"/>
      <c r="O154" s="275"/>
      <c r="P154" s="275"/>
      <c r="Q154" s="275"/>
      <c r="R154" s="275"/>
      <c r="S154" s="275"/>
      <c r="T154" s="27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7" t="s">
        <v>191</v>
      </c>
      <c r="AU154" s="277" t="s">
        <v>88</v>
      </c>
      <c r="AV154" s="15" t="s">
        <v>86</v>
      </c>
      <c r="AW154" s="15" t="s">
        <v>34</v>
      </c>
      <c r="AX154" s="15" t="s">
        <v>78</v>
      </c>
      <c r="AY154" s="277" t="s">
        <v>182</v>
      </c>
    </row>
    <row r="155" spans="1:51" s="13" customFormat="1" ht="12">
      <c r="A155" s="13"/>
      <c r="B155" s="234"/>
      <c r="C155" s="235"/>
      <c r="D155" s="236" t="s">
        <v>191</v>
      </c>
      <c r="E155" s="237" t="s">
        <v>1</v>
      </c>
      <c r="F155" s="238" t="s">
        <v>219</v>
      </c>
      <c r="G155" s="235"/>
      <c r="H155" s="239">
        <v>11.58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191</v>
      </c>
      <c r="AU155" s="245" t="s">
        <v>88</v>
      </c>
      <c r="AV155" s="13" t="s">
        <v>88</v>
      </c>
      <c r="AW155" s="13" t="s">
        <v>34</v>
      </c>
      <c r="AX155" s="13" t="s">
        <v>78</v>
      </c>
      <c r="AY155" s="245" t="s">
        <v>182</v>
      </c>
    </row>
    <row r="156" spans="1:51" s="15" customFormat="1" ht="12">
      <c r="A156" s="15"/>
      <c r="B156" s="268"/>
      <c r="C156" s="269"/>
      <c r="D156" s="236" t="s">
        <v>191</v>
      </c>
      <c r="E156" s="270" t="s">
        <v>1</v>
      </c>
      <c r="F156" s="271" t="s">
        <v>220</v>
      </c>
      <c r="G156" s="269"/>
      <c r="H156" s="270" t="s">
        <v>1</v>
      </c>
      <c r="I156" s="272"/>
      <c r="J156" s="269"/>
      <c r="K156" s="269"/>
      <c r="L156" s="273"/>
      <c r="M156" s="274"/>
      <c r="N156" s="275"/>
      <c r="O156" s="275"/>
      <c r="P156" s="275"/>
      <c r="Q156" s="275"/>
      <c r="R156" s="275"/>
      <c r="S156" s="275"/>
      <c r="T156" s="27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7" t="s">
        <v>191</v>
      </c>
      <c r="AU156" s="277" t="s">
        <v>88</v>
      </c>
      <c r="AV156" s="15" t="s">
        <v>86</v>
      </c>
      <c r="AW156" s="15" t="s">
        <v>34</v>
      </c>
      <c r="AX156" s="15" t="s">
        <v>78</v>
      </c>
      <c r="AY156" s="277" t="s">
        <v>182</v>
      </c>
    </row>
    <row r="157" spans="1:51" s="13" customFormat="1" ht="12">
      <c r="A157" s="13"/>
      <c r="B157" s="234"/>
      <c r="C157" s="235"/>
      <c r="D157" s="236" t="s">
        <v>191</v>
      </c>
      <c r="E157" s="237" t="s">
        <v>1</v>
      </c>
      <c r="F157" s="238" t="s">
        <v>221</v>
      </c>
      <c r="G157" s="235"/>
      <c r="H157" s="239">
        <v>3.6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191</v>
      </c>
      <c r="AU157" s="245" t="s">
        <v>88</v>
      </c>
      <c r="AV157" s="13" t="s">
        <v>88</v>
      </c>
      <c r="AW157" s="13" t="s">
        <v>34</v>
      </c>
      <c r="AX157" s="13" t="s">
        <v>78</v>
      </c>
      <c r="AY157" s="245" t="s">
        <v>182</v>
      </c>
    </row>
    <row r="158" spans="1:51" s="13" customFormat="1" ht="12">
      <c r="A158" s="13"/>
      <c r="B158" s="234"/>
      <c r="C158" s="235"/>
      <c r="D158" s="236" t="s">
        <v>191</v>
      </c>
      <c r="E158" s="237" t="s">
        <v>1</v>
      </c>
      <c r="F158" s="238" t="s">
        <v>222</v>
      </c>
      <c r="G158" s="235"/>
      <c r="H158" s="239">
        <v>2.3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191</v>
      </c>
      <c r="AU158" s="245" t="s">
        <v>88</v>
      </c>
      <c r="AV158" s="13" t="s">
        <v>88</v>
      </c>
      <c r="AW158" s="13" t="s">
        <v>34</v>
      </c>
      <c r="AX158" s="13" t="s">
        <v>78</v>
      </c>
      <c r="AY158" s="245" t="s">
        <v>182</v>
      </c>
    </row>
    <row r="159" spans="1:51" s="13" customFormat="1" ht="12">
      <c r="A159" s="13"/>
      <c r="B159" s="234"/>
      <c r="C159" s="235"/>
      <c r="D159" s="236" t="s">
        <v>191</v>
      </c>
      <c r="E159" s="237" t="s">
        <v>1</v>
      </c>
      <c r="F159" s="238" t="s">
        <v>223</v>
      </c>
      <c r="G159" s="235"/>
      <c r="H159" s="239">
        <v>10.48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191</v>
      </c>
      <c r="AU159" s="245" t="s">
        <v>88</v>
      </c>
      <c r="AV159" s="13" t="s">
        <v>88</v>
      </c>
      <c r="AW159" s="13" t="s">
        <v>34</v>
      </c>
      <c r="AX159" s="13" t="s">
        <v>78</v>
      </c>
      <c r="AY159" s="245" t="s">
        <v>182</v>
      </c>
    </row>
    <row r="160" spans="1:51" s="13" customFormat="1" ht="12">
      <c r="A160" s="13"/>
      <c r="B160" s="234"/>
      <c r="C160" s="235"/>
      <c r="D160" s="236" t="s">
        <v>191</v>
      </c>
      <c r="E160" s="237" t="s">
        <v>1</v>
      </c>
      <c r="F160" s="238" t="s">
        <v>224</v>
      </c>
      <c r="G160" s="235"/>
      <c r="H160" s="239">
        <v>2.61</v>
      </c>
      <c r="I160" s="240"/>
      <c r="J160" s="235"/>
      <c r="K160" s="235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191</v>
      </c>
      <c r="AU160" s="245" t="s">
        <v>88</v>
      </c>
      <c r="AV160" s="13" t="s">
        <v>88</v>
      </c>
      <c r="AW160" s="13" t="s">
        <v>34</v>
      </c>
      <c r="AX160" s="13" t="s">
        <v>78</v>
      </c>
      <c r="AY160" s="245" t="s">
        <v>182</v>
      </c>
    </row>
    <row r="161" spans="1:51" s="13" customFormat="1" ht="12">
      <c r="A161" s="13"/>
      <c r="B161" s="234"/>
      <c r="C161" s="235"/>
      <c r="D161" s="236" t="s">
        <v>191</v>
      </c>
      <c r="E161" s="237" t="s">
        <v>1</v>
      </c>
      <c r="F161" s="238" t="s">
        <v>225</v>
      </c>
      <c r="G161" s="235"/>
      <c r="H161" s="239">
        <v>4.24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191</v>
      </c>
      <c r="AU161" s="245" t="s">
        <v>88</v>
      </c>
      <c r="AV161" s="13" t="s">
        <v>88</v>
      </c>
      <c r="AW161" s="13" t="s">
        <v>34</v>
      </c>
      <c r="AX161" s="13" t="s">
        <v>78</v>
      </c>
      <c r="AY161" s="245" t="s">
        <v>182</v>
      </c>
    </row>
    <row r="162" spans="1:51" s="13" customFormat="1" ht="12">
      <c r="A162" s="13"/>
      <c r="B162" s="234"/>
      <c r="C162" s="235"/>
      <c r="D162" s="236" t="s">
        <v>191</v>
      </c>
      <c r="E162" s="237" t="s">
        <v>1</v>
      </c>
      <c r="F162" s="238" t="s">
        <v>226</v>
      </c>
      <c r="G162" s="235"/>
      <c r="H162" s="239">
        <v>45.765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191</v>
      </c>
      <c r="AU162" s="245" t="s">
        <v>88</v>
      </c>
      <c r="AV162" s="13" t="s">
        <v>88</v>
      </c>
      <c r="AW162" s="13" t="s">
        <v>34</v>
      </c>
      <c r="AX162" s="13" t="s">
        <v>78</v>
      </c>
      <c r="AY162" s="245" t="s">
        <v>182</v>
      </c>
    </row>
    <row r="163" spans="1:51" s="13" customFormat="1" ht="12">
      <c r="A163" s="13"/>
      <c r="B163" s="234"/>
      <c r="C163" s="235"/>
      <c r="D163" s="236" t="s">
        <v>191</v>
      </c>
      <c r="E163" s="237" t="s">
        <v>1</v>
      </c>
      <c r="F163" s="238" t="s">
        <v>227</v>
      </c>
      <c r="G163" s="235"/>
      <c r="H163" s="239">
        <v>4.89</v>
      </c>
      <c r="I163" s="240"/>
      <c r="J163" s="235"/>
      <c r="K163" s="235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191</v>
      </c>
      <c r="AU163" s="245" t="s">
        <v>88</v>
      </c>
      <c r="AV163" s="13" t="s">
        <v>88</v>
      </c>
      <c r="AW163" s="13" t="s">
        <v>34</v>
      </c>
      <c r="AX163" s="13" t="s">
        <v>78</v>
      </c>
      <c r="AY163" s="245" t="s">
        <v>182</v>
      </c>
    </row>
    <row r="164" spans="1:51" s="13" customFormat="1" ht="12">
      <c r="A164" s="13"/>
      <c r="B164" s="234"/>
      <c r="C164" s="235"/>
      <c r="D164" s="236" t="s">
        <v>191</v>
      </c>
      <c r="E164" s="237" t="s">
        <v>1</v>
      </c>
      <c r="F164" s="238" t="s">
        <v>228</v>
      </c>
      <c r="G164" s="235"/>
      <c r="H164" s="239">
        <v>51.9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191</v>
      </c>
      <c r="AU164" s="245" t="s">
        <v>88</v>
      </c>
      <c r="AV164" s="13" t="s">
        <v>88</v>
      </c>
      <c r="AW164" s="13" t="s">
        <v>34</v>
      </c>
      <c r="AX164" s="13" t="s">
        <v>78</v>
      </c>
      <c r="AY164" s="245" t="s">
        <v>182</v>
      </c>
    </row>
    <row r="165" spans="1:51" s="13" customFormat="1" ht="12">
      <c r="A165" s="13"/>
      <c r="B165" s="234"/>
      <c r="C165" s="235"/>
      <c r="D165" s="236" t="s">
        <v>191</v>
      </c>
      <c r="E165" s="237" t="s">
        <v>1</v>
      </c>
      <c r="F165" s="238" t="s">
        <v>229</v>
      </c>
      <c r="G165" s="235"/>
      <c r="H165" s="239">
        <v>2.91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191</v>
      </c>
      <c r="AU165" s="245" t="s">
        <v>88</v>
      </c>
      <c r="AV165" s="13" t="s">
        <v>88</v>
      </c>
      <c r="AW165" s="13" t="s">
        <v>34</v>
      </c>
      <c r="AX165" s="13" t="s">
        <v>78</v>
      </c>
      <c r="AY165" s="245" t="s">
        <v>182</v>
      </c>
    </row>
    <row r="166" spans="1:51" s="13" customFormat="1" ht="12">
      <c r="A166" s="13"/>
      <c r="B166" s="234"/>
      <c r="C166" s="235"/>
      <c r="D166" s="236" t="s">
        <v>191</v>
      </c>
      <c r="E166" s="237" t="s">
        <v>1</v>
      </c>
      <c r="F166" s="238" t="s">
        <v>230</v>
      </c>
      <c r="G166" s="235"/>
      <c r="H166" s="239">
        <v>7.11</v>
      </c>
      <c r="I166" s="240"/>
      <c r="J166" s="235"/>
      <c r="K166" s="235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191</v>
      </c>
      <c r="AU166" s="245" t="s">
        <v>88</v>
      </c>
      <c r="AV166" s="13" t="s">
        <v>88</v>
      </c>
      <c r="AW166" s="13" t="s">
        <v>34</v>
      </c>
      <c r="AX166" s="13" t="s">
        <v>78</v>
      </c>
      <c r="AY166" s="245" t="s">
        <v>182</v>
      </c>
    </row>
    <row r="167" spans="1:51" s="13" customFormat="1" ht="12">
      <c r="A167" s="13"/>
      <c r="B167" s="234"/>
      <c r="C167" s="235"/>
      <c r="D167" s="236" t="s">
        <v>191</v>
      </c>
      <c r="E167" s="237" t="s">
        <v>1</v>
      </c>
      <c r="F167" s="238" t="s">
        <v>231</v>
      </c>
      <c r="G167" s="235"/>
      <c r="H167" s="239">
        <v>3.06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191</v>
      </c>
      <c r="AU167" s="245" t="s">
        <v>88</v>
      </c>
      <c r="AV167" s="13" t="s">
        <v>88</v>
      </c>
      <c r="AW167" s="13" t="s">
        <v>34</v>
      </c>
      <c r="AX167" s="13" t="s">
        <v>78</v>
      </c>
      <c r="AY167" s="245" t="s">
        <v>182</v>
      </c>
    </row>
    <row r="168" spans="1:51" s="13" customFormat="1" ht="12">
      <c r="A168" s="13"/>
      <c r="B168" s="234"/>
      <c r="C168" s="235"/>
      <c r="D168" s="236" t="s">
        <v>191</v>
      </c>
      <c r="E168" s="237" t="s">
        <v>1</v>
      </c>
      <c r="F168" s="238" t="s">
        <v>232</v>
      </c>
      <c r="G168" s="235"/>
      <c r="H168" s="239">
        <v>2.385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191</v>
      </c>
      <c r="AU168" s="245" t="s">
        <v>88</v>
      </c>
      <c r="AV168" s="13" t="s">
        <v>88</v>
      </c>
      <c r="AW168" s="13" t="s">
        <v>34</v>
      </c>
      <c r="AX168" s="13" t="s">
        <v>78</v>
      </c>
      <c r="AY168" s="245" t="s">
        <v>182</v>
      </c>
    </row>
    <row r="169" spans="1:51" s="13" customFormat="1" ht="12">
      <c r="A169" s="13"/>
      <c r="B169" s="234"/>
      <c r="C169" s="235"/>
      <c r="D169" s="236" t="s">
        <v>191</v>
      </c>
      <c r="E169" s="237" t="s">
        <v>1</v>
      </c>
      <c r="F169" s="238" t="s">
        <v>233</v>
      </c>
      <c r="G169" s="235"/>
      <c r="H169" s="239">
        <v>2.25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191</v>
      </c>
      <c r="AU169" s="245" t="s">
        <v>88</v>
      </c>
      <c r="AV169" s="13" t="s">
        <v>88</v>
      </c>
      <c r="AW169" s="13" t="s">
        <v>34</v>
      </c>
      <c r="AX169" s="13" t="s">
        <v>78</v>
      </c>
      <c r="AY169" s="245" t="s">
        <v>182</v>
      </c>
    </row>
    <row r="170" spans="1:51" s="13" customFormat="1" ht="12">
      <c r="A170" s="13"/>
      <c r="B170" s="234"/>
      <c r="C170" s="235"/>
      <c r="D170" s="236" t="s">
        <v>191</v>
      </c>
      <c r="E170" s="237" t="s">
        <v>1</v>
      </c>
      <c r="F170" s="238" t="s">
        <v>234</v>
      </c>
      <c r="G170" s="235"/>
      <c r="H170" s="239">
        <v>7.975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191</v>
      </c>
      <c r="AU170" s="245" t="s">
        <v>88</v>
      </c>
      <c r="AV170" s="13" t="s">
        <v>88</v>
      </c>
      <c r="AW170" s="13" t="s">
        <v>34</v>
      </c>
      <c r="AX170" s="13" t="s">
        <v>78</v>
      </c>
      <c r="AY170" s="245" t="s">
        <v>182</v>
      </c>
    </row>
    <row r="171" spans="1:51" s="15" customFormat="1" ht="12">
      <c r="A171" s="15"/>
      <c r="B171" s="268"/>
      <c r="C171" s="269"/>
      <c r="D171" s="236" t="s">
        <v>191</v>
      </c>
      <c r="E171" s="270" t="s">
        <v>1</v>
      </c>
      <c r="F171" s="271" t="s">
        <v>235</v>
      </c>
      <c r="G171" s="269"/>
      <c r="H171" s="270" t="s">
        <v>1</v>
      </c>
      <c r="I171" s="272"/>
      <c r="J171" s="269"/>
      <c r="K171" s="269"/>
      <c r="L171" s="273"/>
      <c r="M171" s="274"/>
      <c r="N171" s="275"/>
      <c r="O171" s="275"/>
      <c r="P171" s="275"/>
      <c r="Q171" s="275"/>
      <c r="R171" s="275"/>
      <c r="S171" s="275"/>
      <c r="T171" s="27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7" t="s">
        <v>191</v>
      </c>
      <c r="AU171" s="277" t="s">
        <v>88</v>
      </c>
      <c r="AV171" s="15" t="s">
        <v>86</v>
      </c>
      <c r="AW171" s="15" t="s">
        <v>34</v>
      </c>
      <c r="AX171" s="15" t="s">
        <v>78</v>
      </c>
      <c r="AY171" s="277" t="s">
        <v>182</v>
      </c>
    </row>
    <row r="172" spans="1:51" s="13" customFormat="1" ht="12">
      <c r="A172" s="13"/>
      <c r="B172" s="234"/>
      <c r="C172" s="235"/>
      <c r="D172" s="236" t="s">
        <v>191</v>
      </c>
      <c r="E172" s="237" t="s">
        <v>1</v>
      </c>
      <c r="F172" s="238" t="s">
        <v>236</v>
      </c>
      <c r="G172" s="235"/>
      <c r="H172" s="239">
        <v>3.6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191</v>
      </c>
      <c r="AU172" s="245" t="s">
        <v>88</v>
      </c>
      <c r="AV172" s="13" t="s">
        <v>88</v>
      </c>
      <c r="AW172" s="13" t="s">
        <v>34</v>
      </c>
      <c r="AX172" s="13" t="s">
        <v>78</v>
      </c>
      <c r="AY172" s="245" t="s">
        <v>182</v>
      </c>
    </row>
    <row r="173" spans="1:51" s="14" customFormat="1" ht="12">
      <c r="A173" s="14"/>
      <c r="B173" s="246"/>
      <c r="C173" s="247"/>
      <c r="D173" s="236" t="s">
        <v>191</v>
      </c>
      <c r="E173" s="248" t="s">
        <v>1</v>
      </c>
      <c r="F173" s="249" t="s">
        <v>195</v>
      </c>
      <c r="G173" s="247"/>
      <c r="H173" s="250">
        <v>166.655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191</v>
      </c>
      <c r="AU173" s="256" t="s">
        <v>88</v>
      </c>
      <c r="AV173" s="14" t="s">
        <v>189</v>
      </c>
      <c r="AW173" s="14" t="s">
        <v>34</v>
      </c>
      <c r="AX173" s="14" t="s">
        <v>86</v>
      </c>
      <c r="AY173" s="256" t="s">
        <v>182</v>
      </c>
    </row>
    <row r="174" spans="1:65" s="2" customFormat="1" ht="24.15" customHeight="1">
      <c r="A174" s="39"/>
      <c r="B174" s="40"/>
      <c r="C174" s="220" t="s">
        <v>237</v>
      </c>
      <c r="D174" s="220" t="s">
        <v>185</v>
      </c>
      <c r="E174" s="221" t="s">
        <v>238</v>
      </c>
      <c r="F174" s="222" t="s">
        <v>239</v>
      </c>
      <c r="G174" s="223" t="s">
        <v>188</v>
      </c>
      <c r="H174" s="224">
        <v>249.653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43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189</v>
      </c>
      <c r="AT174" s="232" t="s">
        <v>185</v>
      </c>
      <c r="AU174" s="232" t="s">
        <v>88</v>
      </c>
      <c r="AY174" s="18" t="s">
        <v>182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86</v>
      </c>
      <c r="BK174" s="233">
        <f>ROUND(I174*H174,2)</f>
        <v>0</v>
      </c>
      <c r="BL174" s="18" t="s">
        <v>189</v>
      </c>
      <c r="BM174" s="232" t="s">
        <v>240</v>
      </c>
    </row>
    <row r="175" spans="1:51" s="13" customFormat="1" ht="12">
      <c r="A175" s="13"/>
      <c r="B175" s="234"/>
      <c r="C175" s="235"/>
      <c r="D175" s="236" t="s">
        <v>191</v>
      </c>
      <c r="E175" s="237" t="s">
        <v>1</v>
      </c>
      <c r="F175" s="238" t="s">
        <v>241</v>
      </c>
      <c r="G175" s="235"/>
      <c r="H175" s="239">
        <v>6.12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191</v>
      </c>
      <c r="AU175" s="245" t="s">
        <v>88</v>
      </c>
      <c r="AV175" s="13" t="s">
        <v>88</v>
      </c>
      <c r="AW175" s="13" t="s">
        <v>34</v>
      </c>
      <c r="AX175" s="13" t="s">
        <v>78</v>
      </c>
      <c r="AY175" s="245" t="s">
        <v>182</v>
      </c>
    </row>
    <row r="176" spans="1:51" s="13" customFormat="1" ht="12">
      <c r="A176" s="13"/>
      <c r="B176" s="234"/>
      <c r="C176" s="235"/>
      <c r="D176" s="236" t="s">
        <v>191</v>
      </c>
      <c r="E176" s="237" t="s">
        <v>1</v>
      </c>
      <c r="F176" s="238" t="s">
        <v>242</v>
      </c>
      <c r="G176" s="235"/>
      <c r="H176" s="239">
        <v>61.5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191</v>
      </c>
      <c r="AU176" s="245" t="s">
        <v>88</v>
      </c>
      <c r="AV176" s="13" t="s">
        <v>88</v>
      </c>
      <c r="AW176" s="13" t="s">
        <v>34</v>
      </c>
      <c r="AX176" s="13" t="s">
        <v>78</v>
      </c>
      <c r="AY176" s="245" t="s">
        <v>182</v>
      </c>
    </row>
    <row r="177" spans="1:51" s="13" customFormat="1" ht="12">
      <c r="A177" s="13"/>
      <c r="B177" s="234"/>
      <c r="C177" s="235"/>
      <c r="D177" s="236" t="s">
        <v>191</v>
      </c>
      <c r="E177" s="237" t="s">
        <v>1</v>
      </c>
      <c r="F177" s="238" t="s">
        <v>243</v>
      </c>
      <c r="G177" s="235"/>
      <c r="H177" s="239">
        <v>4.92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191</v>
      </c>
      <c r="AU177" s="245" t="s">
        <v>88</v>
      </c>
      <c r="AV177" s="13" t="s">
        <v>88</v>
      </c>
      <c r="AW177" s="13" t="s">
        <v>34</v>
      </c>
      <c r="AX177" s="13" t="s">
        <v>78</v>
      </c>
      <c r="AY177" s="245" t="s">
        <v>182</v>
      </c>
    </row>
    <row r="178" spans="1:51" s="13" customFormat="1" ht="12">
      <c r="A178" s="13"/>
      <c r="B178" s="234"/>
      <c r="C178" s="235"/>
      <c r="D178" s="236" t="s">
        <v>191</v>
      </c>
      <c r="E178" s="237" t="s">
        <v>1</v>
      </c>
      <c r="F178" s="238" t="s">
        <v>244</v>
      </c>
      <c r="G178" s="235"/>
      <c r="H178" s="239">
        <v>2.4</v>
      </c>
      <c r="I178" s="240"/>
      <c r="J178" s="235"/>
      <c r="K178" s="235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191</v>
      </c>
      <c r="AU178" s="245" t="s">
        <v>88</v>
      </c>
      <c r="AV178" s="13" t="s">
        <v>88</v>
      </c>
      <c r="AW178" s="13" t="s">
        <v>34</v>
      </c>
      <c r="AX178" s="13" t="s">
        <v>78</v>
      </c>
      <c r="AY178" s="245" t="s">
        <v>182</v>
      </c>
    </row>
    <row r="179" spans="1:51" s="13" customFormat="1" ht="12">
      <c r="A179" s="13"/>
      <c r="B179" s="234"/>
      <c r="C179" s="235"/>
      <c r="D179" s="236" t="s">
        <v>191</v>
      </c>
      <c r="E179" s="237" t="s">
        <v>1</v>
      </c>
      <c r="F179" s="238" t="s">
        <v>245</v>
      </c>
      <c r="G179" s="235"/>
      <c r="H179" s="239">
        <v>43.74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191</v>
      </c>
      <c r="AU179" s="245" t="s">
        <v>88</v>
      </c>
      <c r="AV179" s="13" t="s">
        <v>88</v>
      </c>
      <c r="AW179" s="13" t="s">
        <v>34</v>
      </c>
      <c r="AX179" s="13" t="s">
        <v>78</v>
      </c>
      <c r="AY179" s="245" t="s">
        <v>182</v>
      </c>
    </row>
    <row r="180" spans="1:51" s="13" customFormat="1" ht="12">
      <c r="A180" s="13"/>
      <c r="B180" s="234"/>
      <c r="C180" s="235"/>
      <c r="D180" s="236" t="s">
        <v>191</v>
      </c>
      <c r="E180" s="237" t="s">
        <v>1</v>
      </c>
      <c r="F180" s="238" t="s">
        <v>246</v>
      </c>
      <c r="G180" s="235"/>
      <c r="H180" s="239">
        <v>6.48</v>
      </c>
      <c r="I180" s="240"/>
      <c r="J180" s="235"/>
      <c r="K180" s="235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191</v>
      </c>
      <c r="AU180" s="245" t="s">
        <v>88</v>
      </c>
      <c r="AV180" s="13" t="s">
        <v>88</v>
      </c>
      <c r="AW180" s="13" t="s">
        <v>34</v>
      </c>
      <c r="AX180" s="13" t="s">
        <v>78</v>
      </c>
      <c r="AY180" s="245" t="s">
        <v>182</v>
      </c>
    </row>
    <row r="181" spans="1:51" s="13" customFormat="1" ht="12">
      <c r="A181" s="13"/>
      <c r="B181" s="234"/>
      <c r="C181" s="235"/>
      <c r="D181" s="236" t="s">
        <v>191</v>
      </c>
      <c r="E181" s="237" t="s">
        <v>1</v>
      </c>
      <c r="F181" s="238" t="s">
        <v>247</v>
      </c>
      <c r="G181" s="235"/>
      <c r="H181" s="239">
        <v>14.4</v>
      </c>
      <c r="I181" s="240"/>
      <c r="J181" s="235"/>
      <c r="K181" s="235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191</v>
      </c>
      <c r="AU181" s="245" t="s">
        <v>88</v>
      </c>
      <c r="AV181" s="13" t="s">
        <v>88</v>
      </c>
      <c r="AW181" s="13" t="s">
        <v>34</v>
      </c>
      <c r="AX181" s="13" t="s">
        <v>78</v>
      </c>
      <c r="AY181" s="245" t="s">
        <v>182</v>
      </c>
    </row>
    <row r="182" spans="1:51" s="13" customFormat="1" ht="12">
      <c r="A182" s="13"/>
      <c r="B182" s="234"/>
      <c r="C182" s="235"/>
      <c r="D182" s="236" t="s">
        <v>191</v>
      </c>
      <c r="E182" s="237" t="s">
        <v>1</v>
      </c>
      <c r="F182" s="238" t="s">
        <v>248</v>
      </c>
      <c r="G182" s="235"/>
      <c r="H182" s="239">
        <v>7.2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191</v>
      </c>
      <c r="AU182" s="245" t="s">
        <v>88</v>
      </c>
      <c r="AV182" s="13" t="s">
        <v>88</v>
      </c>
      <c r="AW182" s="13" t="s">
        <v>34</v>
      </c>
      <c r="AX182" s="13" t="s">
        <v>78</v>
      </c>
      <c r="AY182" s="245" t="s">
        <v>182</v>
      </c>
    </row>
    <row r="183" spans="1:51" s="13" customFormat="1" ht="12">
      <c r="A183" s="13"/>
      <c r="B183" s="234"/>
      <c r="C183" s="235"/>
      <c r="D183" s="236" t="s">
        <v>191</v>
      </c>
      <c r="E183" s="237" t="s">
        <v>1</v>
      </c>
      <c r="F183" s="238" t="s">
        <v>249</v>
      </c>
      <c r="G183" s="235"/>
      <c r="H183" s="239">
        <v>8.1</v>
      </c>
      <c r="I183" s="240"/>
      <c r="J183" s="235"/>
      <c r="K183" s="235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191</v>
      </c>
      <c r="AU183" s="245" t="s">
        <v>88</v>
      </c>
      <c r="AV183" s="13" t="s">
        <v>88</v>
      </c>
      <c r="AW183" s="13" t="s">
        <v>34</v>
      </c>
      <c r="AX183" s="13" t="s">
        <v>78</v>
      </c>
      <c r="AY183" s="245" t="s">
        <v>182</v>
      </c>
    </row>
    <row r="184" spans="1:51" s="13" customFormat="1" ht="12">
      <c r="A184" s="13"/>
      <c r="B184" s="234"/>
      <c r="C184" s="235"/>
      <c r="D184" s="236" t="s">
        <v>191</v>
      </c>
      <c r="E184" s="237" t="s">
        <v>1</v>
      </c>
      <c r="F184" s="238" t="s">
        <v>250</v>
      </c>
      <c r="G184" s="235"/>
      <c r="H184" s="239">
        <v>18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191</v>
      </c>
      <c r="AU184" s="245" t="s">
        <v>88</v>
      </c>
      <c r="AV184" s="13" t="s">
        <v>88</v>
      </c>
      <c r="AW184" s="13" t="s">
        <v>34</v>
      </c>
      <c r="AX184" s="13" t="s">
        <v>78</v>
      </c>
      <c r="AY184" s="245" t="s">
        <v>182</v>
      </c>
    </row>
    <row r="185" spans="1:51" s="13" customFormat="1" ht="12">
      <c r="A185" s="13"/>
      <c r="B185" s="234"/>
      <c r="C185" s="235"/>
      <c r="D185" s="236" t="s">
        <v>191</v>
      </c>
      <c r="E185" s="237" t="s">
        <v>1</v>
      </c>
      <c r="F185" s="238" t="s">
        <v>251</v>
      </c>
      <c r="G185" s="235"/>
      <c r="H185" s="239">
        <v>22.275</v>
      </c>
      <c r="I185" s="240"/>
      <c r="J185" s="235"/>
      <c r="K185" s="235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191</v>
      </c>
      <c r="AU185" s="245" t="s">
        <v>88</v>
      </c>
      <c r="AV185" s="13" t="s">
        <v>88</v>
      </c>
      <c r="AW185" s="13" t="s">
        <v>34</v>
      </c>
      <c r="AX185" s="13" t="s">
        <v>78</v>
      </c>
      <c r="AY185" s="245" t="s">
        <v>182</v>
      </c>
    </row>
    <row r="186" spans="1:51" s="13" customFormat="1" ht="12">
      <c r="A186" s="13"/>
      <c r="B186" s="234"/>
      <c r="C186" s="235"/>
      <c r="D186" s="236" t="s">
        <v>191</v>
      </c>
      <c r="E186" s="237" t="s">
        <v>1</v>
      </c>
      <c r="F186" s="238" t="s">
        <v>252</v>
      </c>
      <c r="G186" s="235"/>
      <c r="H186" s="239">
        <v>8.1</v>
      </c>
      <c r="I186" s="240"/>
      <c r="J186" s="235"/>
      <c r="K186" s="235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191</v>
      </c>
      <c r="AU186" s="245" t="s">
        <v>88</v>
      </c>
      <c r="AV186" s="13" t="s">
        <v>88</v>
      </c>
      <c r="AW186" s="13" t="s">
        <v>34</v>
      </c>
      <c r="AX186" s="13" t="s">
        <v>78</v>
      </c>
      <c r="AY186" s="245" t="s">
        <v>182</v>
      </c>
    </row>
    <row r="187" spans="1:51" s="13" customFormat="1" ht="12">
      <c r="A187" s="13"/>
      <c r="B187" s="234"/>
      <c r="C187" s="235"/>
      <c r="D187" s="236" t="s">
        <v>191</v>
      </c>
      <c r="E187" s="237" t="s">
        <v>1</v>
      </c>
      <c r="F187" s="238" t="s">
        <v>253</v>
      </c>
      <c r="G187" s="235"/>
      <c r="H187" s="239">
        <v>6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191</v>
      </c>
      <c r="AU187" s="245" t="s">
        <v>88</v>
      </c>
      <c r="AV187" s="13" t="s">
        <v>88</v>
      </c>
      <c r="AW187" s="13" t="s">
        <v>34</v>
      </c>
      <c r="AX187" s="13" t="s">
        <v>78</v>
      </c>
      <c r="AY187" s="245" t="s">
        <v>182</v>
      </c>
    </row>
    <row r="188" spans="1:51" s="13" customFormat="1" ht="12">
      <c r="A188" s="13"/>
      <c r="B188" s="234"/>
      <c r="C188" s="235"/>
      <c r="D188" s="236" t="s">
        <v>191</v>
      </c>
      <c r="E188" s="237" t="s">
        <v>1</v>
      </c>
      <c r="F188" s="238" t="s">
        <v>254</v>
      </c>
      <c r="G188" s="235"/>
      <c r="H188" s="239">
        <v>0.938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191</v>
      </c>
      <c r="AU188" s="245" t="s">
        <v>88</v>
      </c>
      <c r="AV188" s="13" t="s">
        <v>88</v>
      </c>
      <c r="AW188" s="13" t="s">
        <v>34</v>
      </c>
      <c r="AX188" s="13" t="s">
        <v>78</v>
      </c>
      <c r="AY188" s="245" t="s">
        <v>182</v>
      </c>
    </row>
    <row r="189" spans="1:51" s="13" customFormat="1" ht="12">
      <c r="A189" s="13"/>
      <c r="B189" s="234"/>
      <c r="C189" s="235"/>
      <c r="D189" s="236" t="s">
        <v>191</v>
      </c>
      <c r="E189" s="237" t="s">
        <v>1</v>
      </c>
      <c r="F189" s="238" t="s">
        <v>255</v>
      </c>
      <c r="G189" s="235"/>
      <c r="H189" s="239">
        <v>8.55</v>
      </c>
      <c r="I189" s="240"/>
      <c r="J189" s="235"/>
      <c r="K189" s="235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191</v>
      </c>
      <c r="AU189" s="245" t="s">
        <v>88</v>
      </c>
      <c r="AV189" s="13" t="s">
        <v>88</v>
      </c>
      <c r="AW189" s="13" t="s">
        <v>34</v>
      </c>
      <c r="AX189" s="13" t="s">
        <v>78</v>
      </c>
      <c r="AY189" s="245" t="s">
        <v>182</v>
      </c>
    </row>
    <row r="190" spans="1:51" s="13" customFormat="1" ht="12">
      <c r="A190" s="13"/>
      <c r="B190" s="234"/>
      <c r="C190" s="235"/>
      <c r="D190" s="236" t="s">
        <v>191</v>
      </c>
      <c r="E190" s="237" t="s">
        <v>1</v>
      </c>
      <c r="F190" s="238" t="s">
        <v>256</v>
      </c>
      <c r="G190" s="235"/>
      <c r="H190" s="239">
        <v>8</v>
      </c>
      <c r="I190" s="240"/>
      <c r="J190" s="235"/>
      <c r="K190" s="235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191</v>
      </c>
      <c r="AU190" s="245" t="s">
        <v>88</v>
      </c>
      <c r="AV190" s="13" t="s">
        <v>88</v>
      </c>
      <c r="AW190" s="13" t="s">
        <v>34</v>
      </c>
      <c r="AX190" s="13" t="s">
        <v>78</v>
      </c>
      <c r="AY190" s="245" t="s">
        <v>182</v>
      </c>
    </row>
    <row r="191" spans="1:51" s="13" customFormat="1" ht="12">
      <c r="A191" s="13"/>
      <c r="B191" s="234"/>
      <c r="C191" s="235"/>
      <c r="D191" s="236" t="s">
        <v>191</v>
      </c>
      <c r="E191" s="237" t="s">
        <v>1</v>
      </c>
      <c r="F191" s="238" t="s">
        <v>257</v>
      </c>
      <c r="G191" s="235"/>
      <c r="H191" s="239">
        <v>5.28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191</v>
      </c>
      <c r="AU191" s="245" t="s">
        <v>88</v>
      </c>
      <c r="AV191" s="13" t="s">
        <v>88</v>
      </c>
      <c r="AW191" s="13" t="s">
        <v>34</v>
      </c>
      <c r="AX191" s="13" t="s">
        <v>78</v>
      </c>
      <c r="AY191" s="245" t="s">
        <v>182</v>
      </c>
    </row>
    <row r="192" spans="1:51" s="13" customFormat="1" ht="12">
      <c r="A192" s="13"/>
      <c r="B192" s="234"/>
      <c r="C192" s="235"/>
      <c r="D192" s="236" t="s">
        <v>191</v>
      </c>
      <c r="E192" s="237" t="s">
        <v>1</v>
      </c>
      <c r="F192" s="238" t="s">
        <v>258</v>
      </c>
      <c r="G192" s="235"/>
      <c r="H192" s="239">
        <v>2.31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191</v>
      </c>
      <c r="AU192" s="245" t="s">
        <v>88</v>
      </c>
      <c r="AV192" s="13" t="s">
        <v>88</v>
      </c>
      <c r="AW192" s="13" t="s">
        <v>34</v>
      </c>
      <c r="AX192" s="13" t="s">
        <v>78</v>
      </c>
      <c r="AY192" s="245" t="s">
        <v>182</v>
      </c>
    </row>
    <row r="193" spans="1:51" s="13" customFormat="1" ht="12">
      <c r="A193" s="13"/>
      <c r="B193" s="234"/>
      <c r="C193" s="235"/>
      <c r="D193" s="236" t="s">
        <v>191</v>
      </c>
      <c r="E193" s="237" t="s">
        <v>1</v>
      </c>
      <c r="F193" s="238" t="s">
        <v>259</v>
      </c>
      <c r="G193" s="235"/>
      <c r="H193" s="239">
        <v>2.31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191</v>
      </c>
      <c r="AU193" s="245" t="s">
        <v>88</v>
      </c>
      <c r="AV193" s="13" t="s">
        <v>88</v>
      </c>
      <c r="AW193" s="13" t="s">
        <v>34</v>
      </c>
      <c r="AX193" s="13" t="s">
        <v>78</v>
      </c>
      <c r="AY193" s="245" t="s">
        <v>182</v>
      </c>
    </row>
    <row r="194" spans="1:51" s="13" customFormat="1" ht="12">
      <c r="A194" s="13"/>
      <c r="B194" s="234"/>
      <c r="C194" s="235"/>
      <c r="D194" s="236" t="s">
        <v>191</v>
      </c>
      <c r="E194" s="237" t="s">
        <v>1</v>
      </c>
      <c r="F194" s="238" t="s">
        <v>260</v>
      </c>
      <c r="G194" s="235"/>
      <c r="H194" s="239">
        <v>10.335</v>
      </c>
      <c r="I194" s="240"/>
      <c r="J194" s="235"/>
      <c r="K194" s="235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191</v>
      </c>
      <c r="AU194" s="245" t="s">
        <v>88</v>
      </c>
      <c r="AV194" s="13" t="s">
        <v>88</v>
      </c>
      <c r="AW194" s="13" t="s">
        <v>34</v>
      </c>
      <c r="AX194" s="13" t="s">
        <v>78</v>
      </c>
      <c r="AY194" s="245" t="s">
        <v>182</v>
      </c>
    </row>
    <row r="195" spans="1:51" s="13" customFormat="1" ht="12">
      <c r="A195" s="13"/>
      <c r="B195" s="234"/>
      <c r="C195" s="235"/>
      <c r="D195" s="236" t="s">
        <v>191</v>
      </c>
      <c r="E195" s="237" t="s">
        <v>1</v>
      </c>
      <c r="F195" s="238" t="s">
        <v>261</v>
      </c>
      <c r="G195" s="235"/>
      <c r="H195" s="239">
        <v>2.695</v>
      </c>
      <c r="I195" s="240"/>
      <c r="J195" s="235"/>
      <c r="K195" s="235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191</v>
      </c>
      <c r="AU195" s="245" t="s">
        <v>88</v>
      </c>
      <c r="AV195" s="13" t="s">
        <v>88</v>
      </c>
      <c r="AW195" s="13" t="s">
        <v>34</v>
      </c>
      <c r="AX195" s="13" t="s">
        <v>78</v>
      </c>
      <c r="AY195" s="245" t="s">
        <v>182</v>
      </c>
    </row>
    <row r="196" spans="1:51" s="14" customFormat="1" ht="12">
      <c r="A196" s="14"/>
      <c r="B196" s="246"/>
      <c r="C196" s="247"/>
      <c r="D196" s="236" t="s">
        <v>191</v>
      </c>
      <c r="E196" s="248" t="s">
        <v>1</v>
      </c>
      <c r="F196" s="249" t="s">
        <v>195</v>
      </c>
      <c r="G196" s="247"/>
      <c r="H196" s="250">
        <v>249.653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6" t="s">
        <v>191</v>
      </c>
      <c r="AU196" s="256" t="s">
        <v>88</v>
      </c>
      <c r="AV196" s="14" t="s">
        <v>189</v>
      </c>
      <c r="AW196" s="14" t="s">
        <v>34</v>
      </c>
      <c r="AX196" s="14" t="s">
        <v>86</v>
      </c>
      <c r="AY196" s="256" t="s">
        <v>182</v>
      </c>
    </row>
    <row r="197" spans="1:65" s="2" customFormat="1" ht="24.15" customHeight="1">
      <c r="A197" s="39"/>
      <c r="B197" s="40"/>
      <c r="C197" s="220" t="s">
        <v>207</v>
      </c>
      <c r="D197" s="220" t="s">
        <v>185</v>
      </c>
      <c r="E197" s="221" t="s">
        <v>262</v>
      </c>
      <c r="F197" s="222" t="s">
        <v>263</v>
      </c>
      <c r="G197" s="223" t="s">
        <v>188</v>
      </c>
      <c r="H197" s="224">
        <v>41.004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43</v>
      </c>
      <c r="O197" s="92"/>
      <c r="P197" s="230">
        <f>O197*H197</f>
        <v>0</v>
      </c>
      <c r="Q197" s="230">
        <v>0.00026</v>
      </c>
      <c r="R197" s="230">
        <f>Q197*H197</f>
        <v>0.010661039999999998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189</v>
      </c>
      <c r="AT197" s="232" t="s">
        <v>185</v>
      </c>
      <c r="AU197" s="232" t="s">
        <v>88</v>
      </c>
      <c r="AY197" s="18" t="s">
        <v>182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86</v>
      </c>
      <c r="BK197" s="233">
        <f>ROUND(I197*H197,2)</f>
        <v>0</v>
      </c>
      <c r="BL197" s="18" t="s">
        <v>189</v>
      </c>
      <c r="BM197" s="232" t="s">
        <v>264</v>
      </c>
    </row>
    <row r="198" spans="1:51" s="15" customFormat="1" ht="12">
      <c r="A198" s="15"/>
      <c r="B198" s="268"/>
      <c r="C198" s="269"/>
      <c r="D198" s="236" t="s">
        <v>191</v>
      </c>
      <c r="E198" s="270" t="s">
        <v>1</v>
      </c>
      <c r="F198" s="271" t="s">
        <v>265</v>
      </c>
      <c r="G198" s="269"/>
      <c r="H198" s="270" t="s">
        <v>1</v>
      </c>
      <c r="I198" s="272"/>
      <c r="J198" s="269"/>
      <c r="K198" s="269"/>
      <c r="L198" s="273"/>
      <c r="M198" s="274"/>
      <c r="N198" s="275"/>
      <c r="O198" s="275"/>
      <c r="P198" s="275"/>
      <c r="Q198" s="275"/>
      <c r="R198" s="275"/>
      <c r="S198" s="275"/>
      <c r="T198" s="27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7" t="s">
        <v>191</v>
      </c>
      <c r="AU198" s="277" t="s">
        <v>88</v>
      </c>
      <c r="AV198" s="15" t="s">
        <v>86</v>
      </c>
      <c r="AW198" s="15" t="s">
        <v>34</v>
      </c>
      <c r="AX198" s="15" t="s">
        <v>78</v>
      </c>
      <c r="AY198" s="277" t="s">
        <v>182</v>
      </c>
    </row>
    <row r="199" spans="1:51" s="15" customFormat="1" ht="12">
      <c r="A199" s="15"/>
      <c r="B199" s="268"/>
      <c r="C199" s="269"/>
      <c r="D199" s="236" t="s">
        <v>191</v>
      </c>
      <c r="E199" s="270" t="s">
        <v>1</v>
      </c>
      <c r="F199" s="271" t="s">
        <v>266</v>
      </c>
      <c r="G199" s="269"/>
      <c r="H199" s="270" t="s">
        <v>1</v>
      </c>
      <c r="I199" s="272"/>
      <c r="J199" s="269"/>
      <c r="K199" s="269"/>
      <c r="L199" s="273"/>
      <c r="M199" s="274"/>
      <c r="N199" s="275"/>
      <c r="O199" s="275"/>
      <c r="P199" s="275"/>
      <c r="Q199" s="275"/>
      <c r="R199" s="275"/>
      <c r="S199" s="275"/>
      <c r="T199" s="27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7" t="s">
        <v>191</v>
      </c>
      <c r="AU199" s="277" t="s">
        <v>88</v>
      </c>
      <c r="AV199" s="15" t="s">
        <v>86</v>
      </c>
      <c r="AW199" s="15" t="s">
        <v>34</v>
      </c>
      <c r="AX199" s="15" t="s">
        <v>78</v>
      </c>
      <c r="AY199" s="277" t="s">
        <v>182</v>
      </c>
    </row>
    <row r="200" spans="1:51" s="13" customFormat="1" ht="12">
      <c r="A200" s="13"/>
      <c r="B200" s="234"/>
      <c r="C200" s="235"/>
      <c r="D200" s="236" t="s">
        <v>191</v>
      </c>
      <c r="E200" s="237" t="s">
        <v>1</v>
      </c>
      <c r="F200" s="238" t="s">
        <v>267</v>
      </c>
      <c r="G200" s="235"/>
      <c r="H200" s="239">
        <v>9.72</v>
      </c>
      <c r="I200" s="240"/>
      <c r="J200" s="235"/>
      <c r="K200" s="235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191</v>
      </c>
      <c r="AU200" s="245" t="s">
        <v>88</v>
      </c>
      <c r="AV200" s="13" t="s">
        <v>88</v>
      </c>
      <c r="AW200" s="13" t="s">
        <v>34</v>
      </c>
      <c r="AX200" s="13" t="s">
        <v>78</v>
      </c>
      <c r="AY200" s="245" t="s">
        <v>182</v>
      </c>
    </row>
    <row r="201" spans="1:51" s="13" customFormat="1" ht="12">
      <c r="A201" s="13"/>
      <c r="B201" s="234"/>
      <c r="C201" s="235"/>
      <c r="D201" s="236" t="s">
        <v>191</v>
      </c>
      <c r="E201" s="237" t="s">
        <v>1</v>
      </c>
      <c r="F201" s="238" t="s">
        <v>268</v>
      </c>
      <c r="G201" s="235"/>
      <c r="H201" s="239">
        <v>9.432</v>
      </c>
      <c r="I201" s="240"/>
      <c r="J201" s="235"/>
      <c r="K201" s="235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191</v>
      </c>
      <c r="AU201" s="245" t="s">
        <v>88</v>
      </c>
      <c r="AV201" s="13" t="s">
        <v>88</v>
      </c>
      <c r="AW201" s="13" t="s">
        <v>34</v>
      </c>
      <c r="AX201" s="13" t="s">
        <v>78</v>
      </c>
      <c r="AY201" s="245" t="s">
        <v>182</v>
      </c>
    </row>
    <row r="202" spans="1:51" s="15" customFormat="1" ht="12">
      <c r="A202" s="15"/>
      <c r="B202" s="268"/>
      <c r="C202" s="269"/>
      <c r="D202" s="236" t="s">
        <v>191</v>
      </c>
      <c r="E202" s="270" t="s">
        <v>1</v>
      </c>
      <c r="F202" s="271" t="s">
        <v>266</v>
      </c>
      <c r="G202" s="269"/>
      <c r="H202" s="270" t="s">
        <v>1</v>
      </c>
      <c r="I202" s="272"/>
      <c r="J202" s="269"/>
      <c r="K202" s="269"/>
      <c r="L202" s="273"/>
      <c r="M202" s="274"/>
      <c r="N202" s="275"/>
      <c r="O202" s="275"/>
      <c r="P202" s="275"/>
      <c r="Q202" s="275"/>
      <c r="R202" s="275"/>
      <c r="S202" s="275"/>
      <c r="T202" s="27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7" t="s">
        <v>191</v>
      </c>
      <c r="AU202" s="277" t="s">
        <v>88</v>
      </c>
      <c r="AV202" s="15" t="s">
        <v>86</v>
      </c>
      <c r="AW202" s="15" t="s">
        <v>34</v>
      </c>
      <c r="AX202" s="15" t="s">
        <v>78</v>
      </c>
      <c r="AY202" s="277" t="s">
        <v>182</v>
      </c>
    </row>
    <row r="203" spans="1:51" s="13" customFormat="1" ht="12">
      <c r="A203" s="13"/>
      <c r="B203" s="234"/>
      <c r="C203" s="235"/>
      <c r="D203" s="236" t="s">
        <v>191</v>
      </c>
      <c r="E203" s="237" t="s">
        <v>1</v>
      </c>
      <c r="F203" s="238" t="s">
        <v>267</v>
      </c>
      <c r="G203" s="235"/>
      <c r="H203" s="239">
        <v>9.72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191</v>
      </c>
      <c r="AU203" s="245" t="s">
        <v>88</v>
      </c>
      <c r="AV203" s="13" t="s">
        <v>88</v>
      </c>
      <c r="AW203" s="13" t="s">
        <v>34</v>
      </c>
      <c r="AX203" s="13" t="s">
        <v>78</v>
      </c>
      <c r="AY203" s="245" t="s">
        <v>182</v>
      </c>
    </row>
    <row r="204" spans="1:51" s="13" customFormat="1" ht="12">
      <c r="A204" s="13"/>
      <c r="B204" s="234"/>
      <c r="C204" s="235"/>
      <c r="D204" s="236" t="s">
        <v>191</v>
      </c>
      <c r="E204" s="237" t="s">
        <v>1</v>
      </c>
      <c r="F204" s="238" t="s">
        <v>268</v>
      </c>
      <c r="G204" s="235"/>
      <c r="H204" s="239">
        <v>9.432</v>
      </c>
      <c r="I204" s="240"/>
      <c r="J204" s="235"/>
      <c r="K204" s="235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191</v>
      </c>
      <c r="AU204" s="245" t="s">
        <v>88</v>
      </c>
      <c r="AV204" s="13" t="s">
        <v>88</v>
      </c>
      <c r="AW204" s="13" t="s">
        <v>34</v>
      </c>
      <c r="AX204" s="13" t="s">
        <v>78</v>
      </c>
      <c r="AY204" s="245" t="s">
        <v>182</v>
      </c>
    </row>
    <row r="205" spans="1:51" s="15" customFormat="1" ht="12">
      <c r="A205" s="15"/>
      <c r="B205" s="268"/>
      <c r="C205" s="269"/>
      <c r="D205" s="236" t="s">
        <v>191</v>
      </c>
      <c r="E205" s="270" t="s">
        <v>1</v>
      </c>
      <c r="F205" s="271" t="s">
        <v>269</v>
      </c>
      <c r="G205" s="269"/>
      <c r="H205" s="270" t="s">
        <v>1</v>
      </c>
      <c r="I205" s="272"/>
      <c r="J205" s="269"/>
      <c r="K205" s="269"/>
      <c r="L205" s="273"/>
      <c r="M205" s="274"/>
      <c r="N205" s="275"/>
      <c r="O205" s="275"/>
      <c r="P205" s="275"/>
      <c r="Q205" s="275"/>
      <c r="R205" s="275"/>
      <c r="S205" s="275"/>
      <c r="T205" s="27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7" t="s">
        <v>191</v>
      </c>
      <c r="AU205" s="277" t="s">
        <v>88</v>
      </c>
      <c r="AV205" s="15" t="s">
        <v>86</v>
      </c>
      <c r="AW205" s="15" t="s">
        <v>34</v>
      </c>
      <c r="AX205" s="15" t="s">
        <v>78</v>
      </c>
      <c r="AY205" s="277" t="s">
        <v>182</v>
      </c>
    </row>
    <row r="206" spans="1:51" s="13" customFormat="1" ht="12">
      <c r="A206" s="13"/>
      <c r="B206" s="234"/>
      <c r="C206" s="235"/>
      <c r="D206" s="236" t="s">
        <v>191</v>
      </c>
      <c r="E206" s="237" t="s">
        <v>1</v>
      </c>
      <c r="F206" s="238" t="s">
        <v>270</v>
      </c>
      <c r="G206" s="235"/>
      <c r="H206" s="239">
        <v>2.7</v>
      </c>
      <c r="I206" s="240"/>
      <c r="J206" s="235"/>
      <c r="K206" s="235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191</v>
      </c>
      <c r="AU206" s="245" t="s">
        <v>88</v>
      </c>
      <c r="AV206" s="13" t="s">
        <v>88</v>
      </c>
      <c r="AW206" s="13" t="s">
        <v>34</v>
      </c>
      <c r="AX206" s="13" t="s">
        <v>78</v>
      </c>
      <c r="AY206" s="245" t="s">
        <v>182</v>
      </c>
    </row>
    <row r="207" spans="1:51" s="14" customFormat="1" ht="12">
      <c r="A207" s="14"/>
      <c r="B207" s="246"/>
      <c r="C207" s="247"/>
      <c r="D207" s="236" t="s">
        <v>191</v>
      </c>
      <c r="E207" s="248" t="s">
        <v>1</v>
      </c>
      <c r="F207" s="249" t="s">
        <v>195</v>
      </c>
      <c r="G207" s="247"/>
      <c r="H207" s="250">
        <v>41.004000000000005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6" t="s">
        <v>191</v>
      </c>
      <c r="AU207" s="256" t="s">
        <v>88</v>
      </c>
      <c r="AV207" s="14" t="s">
        <v>189</v>
      </c>
      <c r="AW207" s="14" t="s">
        <v>34</v>
      </c>
      <c r="AX207" s="14" t="s">
        <v>86</v>
      </c>
      <c r="AY207" s="256" t="s">
        <v>182</v>
      </c>
    </row>
    <row r="208" spans="1:65" s="2" customFormat="1" ht="33" customHeight="1">
      <c r="A208" s="39"/>
      <c r="B208" s="40"/>
      <c r="C208" s="220" t="s">
        <v>271</v>
      </c>
      <c r="D208" s="220" t="s">
        <v>185</v>
      </c>
      <c r="E208" s="221" t="s">
        <v>272</v>
      </c>
      <c r="F208" s="222" t="s">
        <v>273</v>
      </c>
      <c r="G208" s="223" t="s">
        <v>188</v>
      </c>
      <c r="H208" s="224">
        <v>41.004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43</v>
      </c>
      <c r="O208" s="92"/>
      <c r="P208" s="230">
        <f>O208*H208</f>
        <v>0</v>
      </c>
      <c r="Q208" s="230">
        <v>0.0117</v>
      </c>
      <c r="R208" s="230">
        <f>Q208*H208</f>
        <v>0.4797468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189</v>
      </c>
      <c r="AT208" s="232" t="s">
        <v>185</v>
      </c>
      <c r="AU208" s="232" t="s">
        <v>88</v>
      </c>
      <c r="AY208" s="18" t="s">
        <v>182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86</v>
      </c>
      <c r="BK208" s="233">
        <f>ROUND(I208*H208,2)</f>
        <v>0</v>
      </c>
      <c r="BL208" s="18" t="s">
        <v>189</v>
      </c>
      <c r="BM208" s="232" t="s">
        <v>274</v>
      </c>
    </row>
    <row r="209" spans="1:51" s="15" customFormat="1" ht="12">
      <c r="A209" s="15"/>
      <c r="B209" s="268"/>
      <c r="C209" s="269"/>
      <c r="D209" s="236" t="s">
        <v>191</v>
      </c>
      <c r="E209" s="270" t="s">
        <v>1</v>
      </c>
      <c r="F209" s="271" t="s">
        <v>266</v>
      </c>
      <c r="G209" s="269"/>
      <c r="H209" s="270" t="s">
        <v>1</v>
      </c>
      <c r="I209" s="272"/>
      <c r="J209" s="269"/>
      <c r="K209" s="269"/>
      <c r="L209" s="273"/>
      <c r="M209" s="274"/>
      <c r="N209" s="275"/>
      <c r="O209" s="275"/>
      <c r="P209" s="275"/>
      <c r="Q209" s="275"/>
      <c r="R209" s="275"/>
      <c r="S209" s="275"/>
      <c r="T209" s="27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7" t="s">
        <v>191</v>
      </c>
      <c r="AU209" s="277" t="s">
        <v>88</v>
      </c>
      <c r="AV209" s="15" t="s">
        <v>86</v>
      </c>
      <c r="AW209" s="15" t="s">
        <v>34</v>
      </c>
      <c r="AX209" s="15" t="s">
        <v>78</v>
      </c>
      <c r="AY209" s="277" t="s">
        <v>182</v>
      </c>
    </row>
    <row r="210" spans="1:51" s="13" customFormat="1" ht="12">
      <c r="A210" s="13"/>
      <c r="B210" s="234"/>
      <c r="C210" s="235"/>
      <c r="D210" s="236" t="s">
        <v>191</v>
      </c>
      <c r="E210" s="237" t="s">
        <v>1</v>
      </c>
      <c r="F210" s="238" t="s">
        <v>267</v>
      </c>
      <c r="G210" s="235"/>
      <c r="H210" s="239">
        <v>9.72</v>
      </c>
      <c r="I210" s="240"/>
      <c r="J210" s="235"/>
      <c r="K210" s="235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191</v>
      </c>
      <c r="AU210" s="245" t="s">
        <v>88</v>
      </c>
      <c r="AV210" s="13" t="s">
        <v>88</v>
      </c>
      <c r="AW210" s="13" t="s">
        <v>34</v>
      </c>
      <c r="AX210" s="13" t="s">
        <v>78</v>
      </c>
      <c r="AY210" s="245" t="s">
        <v>182</v>
      </c>
    </row>
    <row r="211" spans="1:51" s="13" customFormat="1" ht="12">
      <c r="A211" s="13"/>
      <c r="B211" s="234"/>
      <c r="C211" s="235"/>
      <c r="D211" s="236" t="s">
        <v>191</v>
      </c>
      <c r="E211" s="237" t="s">
        <v>1</v>
      </c>
      <c r="F211" s="238" t="s">
        <v>268</v>
      </c>
      <c r="G211" s="235"/>
      <c r="H211" s="239">
        <v>9.432</v>
      </c>
      <c r="I211" s="240"/>
      <c r="J211" s="235"/>
      <c r="K211" s="235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191</v>
      </c>
      <c r="AU211" s="245" t="s">
        <v>88</v>
      </c>
      <c r="AV211" s="13" t="s">
        <v>88</v>
      </c>
      <c r="AW211" s="13" t="s">
        <v>34</v>
      </c>
      <c r="AX211" s="13" t="s">
        <v>78</v>
      </c>
      <c r="AY211" s="245" t="s">
        <v>182</v>
      </c>
    </row>
    <row r="212" spans="1:51" s="15" customFormat="1" ht="12">
      <c r="A212" s="15"/>
      <c r="B212" s="268"/>
      <c r="C212" s="269"/>
      <c r="D212" s="236" t="s">
        <v>191</v>
      </c>
      <c r="E212" s="270" t="s">
        <v>1</v>
      </c>
      <c r="F212" s="271" t="s">
        <v>266</v>
      </c>
      <c r="G212" s="269"/>
      <c r="H212" s="270" t="s">
        <v>1</v>
      </c>
      <c r="I212" s="272"/>
      <c r="J212" s="269"/>
      <c r="K212" s="269"/>
      <c r="L212" s="273"/>
      <c r="M212" s="274"/>
      <c r="N212" s="275"/>
      <c r="O212" s="275"/>
      <c r="P212" s="275"/>
      <c r="Q212" s="275"/>
      <c r="R212" s="275"/>
      <c r="S212" s="275"/>
      <c r="T212" s="27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7" t="s">
        <v>191</v>
      </c>
      <c r="AU212" s="277" t="s">
        <v>88</v>
      </c>
      <c r="AV212" s="15" t="s">
        <v>86</v>
      </c>
      <c r="AW212" s="15" t="s">
        <v>34</v>
      </c>
      <c r="AX212" s="15" t="s">
        <v>78</v>
      </c>
      <c r="AY212" s="277" t="s">
        <v>182</v>
      </c>
    </row>
    <row r="213" spans="1:51" s="13" customFormat="1" ht="12">
      <c r="A213" s="13"/>
      <c r="B213" s="234"/>
      <c r="C213" s="235"/>
      <c r="D213" s="236" t="s">
        <v>191</v>
      </c>
      <c r="E213" s="237" t="s">
        <v>1</v>
      </c>
      <c r="F213" s="238" t="s">
        <v>267</v>
      </c>
      <c r="G213" s="235"/>
      <c r="H213" s="239">
        <v>9.72</v>
      </c>
      <c r="I213" s="240"/>
      <c r="J213" s="235"/>
      <c r="K213" s="235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191</v>
      </c>
      <c r="AU213" s="245" t="s">
        <v>88</v>
      </c>
      <c r="AV213" s="13" t="s">
        <v>88</v>
      </c>
      <c r="AW213" s="13" t="s">
        <v>34</v>
      </c>
      <c r="AX213" s="13" t="s">
        <v>78</v>
      </c>
      <c r="AY213" s="245" t="s">
        <v>182</v>
      </c>
    </row>
    <row r="214" spans="1:51" s="13" customFormat="1" ht="12">
      <c r="A214" s="13"/>
      <c r="B214" s="234"/>
      <c r="C214" s="235"/>
      <c r="D214" s="236" t="s">
        <v>191</v>
      </c>
      <c r="E214" s="237" t="s">
        <v>1</v>
      </c>
      <c r="F214" s="238" t="s">
        <v>268</v>
      </c>
      <c r="G214" s="235"/>
      <c r="H214" s="239">
        <v>9.432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191</v>
      </c>
      <c r="AU214" s="245" t="s">
        <v>88</v>
      </c>
      <c r="AV214" s="13" t="s">
        <v>88</v>
      </c>
      <c r="AW214" s="13" t="s">
        <v>34</v>
      </c>
      <c r="AX214" s="13" t="s">
        <v>78</v>
      </c>
      <c r="AY214" s="245" t="s">
        <v>182</v>
      </c>
    </row>
    <row r="215" spans="1:51" s="15" customFormat="1" ht="12">
      <c r="A215" s="15"/>
      <c r="B215" s="268"/>
      <c r="C215" s="269"/>
      <c r="D215" s="236" t="s">
        <v>191</v>
      </c>
      <c r="E215" s="270" t="s">
        <v>1</v>
      </c>
      <c r="F215" s="271" t="s">
        <v>269</v>
      </c>
      <c r="G215" s="269"/>
      <c r="H215" s="270" t="s">
        <v>1</v>
      </c>
      <c r="I215" s="272"/>
      <c r="J215" s="269"/>
      <c r="K215" s="269"/>
      <c r="L215" s="273"/>
      <c r="M215" s="274"/>
      <c r="N215" s="275"/>
      <c r="O215" s="275"/>
      <c r="P215" s="275"/>
      <c r="Q215" s="275"/>
      <c r="R215" s="275"/>
      <c r="S215" s="275"/>
      <c r="T215" s="27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7" t="s">
        <v>191</v>
      </c>
      <c r="AU215" s="277" t="s">
        <v>88</v>
      </c>
      <c r="AV215" s="15" t="s">
        <v>86</v>
      </c>
      <c r="AW215" s="15" t="s">
        <v>34</v>
      </c>
      <c r="AX215" s="15" t="s">
        <v>78</v>
      </c>
      <c r="AY215" s="277" t="s">
        <v>182</v>
      </c>
    </row>
    <row r="216" spans="1:51" s="13" customFormat="1" ht="12">
      <c r="A216" s="13"/>
      <c r="B216" s="234"/>
      <c r="C216" s="235"/>
      <c r="D216" s="236" t="s">
        <v>191</v>
      </c>
      <c r="E216" s="237" t="s">
        <v>1</v>
      </c>
      <c r="F216" s="238" t="s">
        <v>270</v>
      </c>
      <c r="G216" s="235"/>
      <c r="H216" s="239">
        <v>2.7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191</v>
      </c>
      <c r="AU216" s="245" t="s">
        <v>88</v>
      </c>
      <c r="AV216" s="13" t="s">
        <v>88</v>
      </c>
      <c r="AW216" s="13" t="s">
        <v>34</v>
      </c>
      <c r="AX216" s="13" t="s">
        <v>78</v>
      </c>
      <c r="AY216" s="245" t="s">
        <v>182</v>
      </c>
    </row>
    <row r="217" spans="1:51" s="14" customFormat="1" ht="12">
      <c r="A217" s="14"/>
      <c r="B217" s="246"/>
      <c r="C217" s="247"/>
      <c r="D217" s="236" t="s">
        <v>191</v>
      </c>
      <c r="E217" s="248" t="s">
        <v>1</v>
      </c>
      <c r="F217" s="249" t="s">
        <v>195</v>
      </c>
      <c r="G217" s="247"/>
      <c r="H217" s="250">
        <v>41.004000000000005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191</v>
      </c>
      <c r="AU217" s="256" t="s">
        <v>88</v>
      </c>
      <c r="AV217" s="14" t="s">
        <v>189</v>
      </c>
      <c r="AW217" s="14" t="s">
        <v>34</v>
      </c>
      <c r="AX217" s="14" t="s">
        <v>86</v>
      </c>
      <c r="AY217" s="256" t="s">
        <v>182</v>
      </c>
    </row>
    <row r="218" spans="1:65" s="2" customFormat="1" ht="24.15" customHeight="1">
      <c r="A218" s="39"/>
      <c r="B218" s="40"/>
      <c r="C218" s="257" t="s">
        <v>275</v>
      </c>
      <c r="D218" s="257" t="s">
        <v>204</v>
      </c>
      <c r="E218" s="258" t="s">
        <v>276</v>
      </c>
      <c r="F218" s="259" t="s">
        <v>277</v>
      </c>
      <c r="G218" s="260" t="s">
        <v>188</v>
      </c>
      <c r="H218" s="261">
        <v>45.144</v>
      </c>
      <c r="I218" s="262"/>
      <c r="J218" s="263">
        <f>ROUND(I218*H218,2)</f>
        <v>0</v>
      </c>
      <c r="K218" s="264"/>
      <c r="L218" s="265"/>
      <c r="M218" s="266" t="s">
        <v>1</v>
      </c>
      <c r="N218" s="267" t="s">
        <v>43</v>
      </c>
      <c r="O218" s="92"/>
      <c r="P218" s="230">
        <f>O218*H218</f>
        <v>0</v>
      </c>
      <c r="Q218" s="230">
        <v>0.016</v>
      </c>
      <c r="R218" s="230">
        <f>Q218*H218</f>
        <v>0.722304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207</v>
      </c>
      <c r="AT218" s="232" t="s">
        <v>204</v>
      </c>
      <c r="AU218" s="232" t="s">
        <v>88</v>
      </c>
      <c r="AY218" s="18" t="s">
        <v>182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86</v>
      </c>
      <c r="BK218" s="233">
        <f>ROUND(I218*H218,2)</f>
        <v>0</v>
      </c>
      <c r="BL218" s="18" t="s">
        <v>189</v>
      </c>
      <c r="BM218" s="232" t="s">
        <v>278</v>
      </c>
    </row>
    <row r="219" spans="1:51" s="13" customFormat="1" ht="12">
      <c r="A219" s="13"/>
      <c r="B219" s="234"/>
      <c r="C219" s="235"/>
      <c r="D219" s="236" t="s">
        <v>191</v>
      </c>
      <c r="E219" s="237" t="s">
        <v>1</v>
      </c>
      <c r="F219" s="238" t="s">
        <v>279</v>
      </c>
      <c r="G219" s="235"/>
      <c r="H219" s="239">
        <v>45.144</v>
      </c>
      <c r="I219" s="240"/>
      <c r="J219" s="235"/>
      <c r="K219" s="235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191</v>
      </c>
      <c r="AU219" s="245" t="s">
        <v>88</v>
      </c>
      <c r="AV219" s="13" t="s">
        <v>88</v>
      </c>
      <c r="AW219" s="13" t="s">
        <v>34</v>
      </c>
      <c r="AX219" s="13" t="s">
        <v>78</v>
      </c>
      <c r="AY219" s="245" t="s">
        <v>182</v>
      </c>
    </row>
    <row r="220" spans="1:51" s="14" customFormat="1" ht="12">
      <c r="A220" s="14"/>
      <c r="B220" s="246"/>
      <c r="C220" s="247"/>
      <c r="D220" s="236" t="s">
        <v>191</v>
      </c>
      <c r="E220" s="248" t="s">
        <v>1</v>
      </c>
      <c r="F220" s="249" t="s">
        <v>195</v>
      </c>
      <c r="G220" s="247"/>
      <c r="H220" s="250">
        <v>45.144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6" t="s">
        <v>191</v>
      </c>
      <c r="AU220" s="256" t="s">
        <v>88</v>
      </c>
      <c r="AV220" s="14" t="s">
        <v>189</v>
      </c>
      <c r="AW220" s="14" t="s">
        <v>34</v>
      </c>
      <c r="AX220" s="14" t="s">
        <v>86</v>
      </c>
      <c r="AY220" s="256" t="s">
        <v>182</v>
      </c>
    </row>
    <row r="221" spans="1:65" s="2" customFormat="1" ht="33" customHeight="1">
      <c r="A221" s="39"/>
      <c r="B221" s="40"/>
      <c r="C221" s="220" t="s">
        <v>280</v>
      </c>
      <c r="D221" s="220" t="s">
        <v>185</v>
      </c>
      <c r="E221" s="221" t="s">
        <v>281</v>
      </c>
      <c r="F221" s="222" t="s">
        <v>282</v>
      </c>
      <c r="G221" s="223" t="s">
        <v>188</v>
      </c>
      <c r="H221" s="224">
        <v>41.004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43</v>
      </c>
      <c r="O221" s="92"/>
      <c r="P221" s="230">
        <f>O221*H221</f>
        <v>0</v>
      </c>
      <c r="Q221" s="230">
        <v>0.0001</v>
      </c>
      <c r="R221" s="230">
        <f>Q221*H221</f>
        <v>0.0041004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189</v>
      </c>
      <c r="AT221" s="232" t="s">
        <v>185</v>
      </c>
      <c r="AU221" s="232" t="s">
        <v>88</v>
      </c>
      <c r="AY221" s="18" t="s">
        <v>182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86</v>
      </c>
      <c r="BK221" s="233">
        <f>ROUND(I221*H221,2)</f>
        <v>0</v>
      </c>
      <c r="BL221" s="18" t="s">
        <v>189</v>
      </c>
      <c r="BM221" s="232" t="s">
        <v>283</v>
      </c>
    </row>
    <row r="222" spans="1:65" s="2" customFormat="1" ht="24.15" customHeight="1">
      <c r="A222" s="39"/>
      <c r="B222" s="40"/>
      <c r="C222" s="220" t="s">
        <v>8</v>
      </c>
      <c r="D222" s="220" t="s">
        <v>185</v>
      </c>
      <c r="E222" s="221" t="s">
        <v>284</v>
      </c>
      <c r="F222" s="222" t="s">
        <v>285</v>
      </c>
      <c r="G222" s="223" t="s">
        <v>188</v>
      </c>
      <c r="H222" s="224">
        <v>45.612</v>
      </c>
      <c r="I222" s="225"/>
      <c r="J222" s="226">
        <f>ROUND(I222*H222,2)</f>
        <v>0</v>
      </c>
      <c r="K222" s="227"/>
      <c r="L222" s="45"/>
      <c r="M222" s="228" t="s">
        <v>1</v>
      </c>
      <c r="N222" s="229" t="s">
        <v>43</v>
      </c>
      <c r="O222" s="92"/>
      <c r="P222" s="230">
        <f>O222*H222</f>
        <v>0</v>
      </c>
      <c r="Q222" s="230">
        <v>0.00336</v>
      </c>
      <c r="R222" s="230">
        <f>Q222*H222</f>
        <v>0.15325632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189</v>
      </c>
      <c r="AT222" s="232" t="s">
        <v>185</v>
      </c>
      <c r="AU222" s="232" t="s">
        <v>88</v>
      </c>
      <c r="AY222" s="18" t="s">
        <v>182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86</v>
      </c>
      <c r="BK222" s="233">
        <f>ROUND(I222*H222,2)</f>
        <v>0</v>
      </c>
      <c r="BL222" s="18" t="s">
        <v>189</v>
      </c>
      <c r="BM222" s="232" t="s">
        <v>286</v>
      </c>
    </row>
    <row r="223" spans="1:51" s="15" customFormat="1" ht="12">
      <c r="A223" s="15"/>
      <c r="B223" s="268"/>
      <c r="C223" s="269"/>
      <c r="D223" s="236" t="s">
        <v>191</v>
      </c>
      <c r="E223" s="270" t="s">
        <v>1</v>
      </c>
      <c r="F223" s="271" t="s">
        <v>265</v>
      </c>
      <c r="G223" s="269"/>
      <c r="H223" s="270" t="s">
        <v>1</v>
      </c>
      <c r="I223" s="272"/>
      <c r="J223" s="269"/>
      <c r="K223" s="269"/>
      <c r="L223" s="273"/>
      <c r="M223" s="274"/>
      <c r="N223" s="275"/>
      <c r="O223" s="275"/>
      <c r="P223" s="275"/>
      <c r="Q223" s="275"/>
      <c r="R223" s="275"/>
      <c r="S223" s="275"/>
      <c r="T223" s="27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7" t="s">
        <v>191</v>
      </c>
      <c r="AU223" s="277" t="s">
        <v>88</v>
      </c>
      <c r="AV223" s="15" t="s">
        <v>86</v>
      </c>
      <c r="AW223" s="15" t="s">
        <v>34</v>
      </c>
      <c r="AX223" s="15" t="s">
        <v>78</v>
      </c>
      <c r="AY223" s="277" t="s">
        <v>182</v>
      </c>
    </row>
    <row r="224" spans="1:51" s="15" customFormat="1" ht="12">
      <c r="A224" s="15"/>
      <c r="B224" s="268"/>
      <c r="C224" s="269"/>
      <c r="D224" s="236" t="s">
        <v>191</v>
      </c>
      <c r="E224" s="270" t="s">
        <v>1</v>
      </c>
      <c r="F224" s="271" t="s">
        <v>266</v>
      </c>
      <c r="G224" s="269"/>
      <c r="H224" s="270" t="s">
        <v>1</v>
      </c>
      <c r="I224" s="272"/>
      <c r="J224" s="269"/>
      <c r="K224" s="269"/>
      <c r="L224" s="273"/>
      <c r="M224" s="274"/>
      <c r="N224" s="275"/>
      <c r="O224" s="275"/>
      <c r="P224" s="275"/>
      <c r="Q224" s="275"/>
      <c r="R224" s="275"/>
      <c r="S224" s="275"/>
      <c r="T224" s="27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7" t="s">
        <v>191</v>
      </c>
      <c r="AU224" s="277" t="s">
        <v>88</v>
      </c>
      <c r="AV224" s="15" t="s">
        <v>86</v>
      </c>
      <c r="AW224" s="15" t="s">
        <v>34</v>
      </c>
      <c r="AX224" s="15" t="s">
        <v>78</v>
      </c>
      <c r="AY224" s="277" t="s">
        <v>182</v>
      </c>
    </row>
    <row r="225" spans="1:51" s="13" customFormat="1" ht="12">
      <c r="A225" s="13"/>
      <c r="B225" s="234"/>
      <c r="C225" s="235"/>
      <c r="D225" s="236" t="s">
        <v>191</v>
      </c>
      <c r="E225" s="237" t="s">
        <v>1</v>
      </c>
      <c r="F225" s="238" t="s">
        <v>267</v>
      </c>
      <c r="G225" s="235"/>
      <c r="H225" s="239">
        <v>9.72</v>
      </c>
      <c r="I225" s="240"/>
      <c r="J225" s="235"/>
      <c r="K225" s="235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191</v>
      </c>
      <c r="AU225" s="245" t="s">
        <v>88</v>
      </c>
      <c r="AV225" s="13" t="s">
        <v>88</v>
      </c>
      <c r="AW225" s="13" t="s">
        <v>34</v>
      </c>
      <c r="AX225" s="13" t="s">
        <v>78</v>
      </c>
      <c r="AY225" s="245" t="s">
        <v>182</v>
      </c>
    </row>
    <row r="226" spans="1:51" s="13" customFormat="1" ht="12">
      <c r="A226" s="13"/>
      <c r="B226" s="234"/>
      <c r="C226" s="235"/>
      <c r="D226" s="236" t="s">
        <v>191</v>
      </c>
      <c r="E226" s="237" t="s">
        <v>1</v>
      </c>
      <c r="F226" s="238" t="s">
        <v>287</v>
      </c>
      <c r="G226" s="235"/>
      <c r="H226" s="239">
        <v>11.736</v>
      </c>
      <c r="I226" s="240"/>
      <c r="J226" s="235"/>
      <c r="K226" s="235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191</v>
      </c>
      <c r="AU226" s="245" t="s">
        <v>88</v>
      </c>
      <c r="AV226" s="13" t="s">
        <v>88</v>
      </c>
      <c r="AW226" s="13" t="s">
        <v>34</v>
      </c>
      <c r="AX226" s="13" t="s">
        <v>78</v>
      </c>
      <c r="AY226" s="245" t="s">
        <v>182</v>
      </c>
    </row>
    <row r="227" spans="1:51" s="15" customFormat="1" ht="12">
      <c r="A227" s="15"/>
      <c r="B227" s="268"/>
      <c r="C227" s="269"/>
      <c r="D227" s="236" t="s">
        <v>191</v>
      </c>
      <c r="E227" s="270" t="s">
        <v>1</v>
      </c>
      <c r="F227" s="271" t="s">
        <v>266</v>
      </c>
      <c r="G227" s="269"/>
      <c r="H227" s="270" t="s">
        <v>1</v>
      </c>
      <c r="I227" s="272"/>
      <c r="J227" s="269"/>
      <c r="K227" s="269"/>
      <c r="L227" s="273"/>
      <c r="M227" s="274"/>
      <c r="N227" s="275"/>
      <c r="O227" s="275"/>
      <c r="P227" s="275"/>
      <c r="Q227" s="275"/>
      <c r="R227" s="275"/>
      <c r="S227" s="275"/>
      <c r="T227" s="27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7" t="s">
        <v>191</v>
      </c>
      <c r="AU227" s="277" t="s">
        <v>88</v>
      </c>
      <c r="AV227" s="15" t="s">
        <v>86</v>
      </c>
      <c r="AW227" s="15" t="s">
        <v>34</v>
      </c>
      <c r="AX227" s="15" t="s">
        <v>78</v>
      </c>
      <c r="AY227" s="277" t="s">
        <v>182</v>
      </c>
    </row>
    <row r="228" spans="1:51" s="13" customFormat="1" ht="12">
      <c r="A228" s="13"/>
      <c r="B228" s="234"/>
      <c r="C228" s="235"/>
      <c r="D228" s="236" t="s">
        <v>191</v>
      </c>
      <c r="E228" s="237" t="s">
        <v>1</v>
      </c>
      <c r="F228" s="238" t="s">
        <v>267</v>
      </c>
      <c r="G228" s="235"/>
      <c r="H228" s="239">
        <v>9.72</v>
      </c>
      <c r="I228" s="240"/>
      <c r="J228" s="235"/>
      <c r="K228" s="235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191</v>
      </c>
      <c r="AU228" s="245" t="s">
        <v>88</v>
      </c>
      <c r="AV228" s="13" t="s">
        <v>88</v>
      </c>
      <c r="AW228" s="13" t="s">
        <v>34</v>
      </c>
      <c r="AX228" s="13" t="s">
        <v>78</v>
      </c>
      <c r="AY228" s="245" t="s">
        <v>182</v>
      </c>
    </row>
    <row r="229" spans="1:51" s="13" customFormat="1" ht="12">
      <c r="A229" s="13"/>
      <c r="B229" s="234"/>
      <c r="C229" s="235"/>
      <c r="D229" s="236" t="s">
        <v>191</v>
      </c>
      <c r="E229" s="237" t="s">
        <v>1</v>
      </c>
      <c r="F229" s="238" t="s">
        <v>287</v>
      </c>
      <c r="G229" s="235"/>
      <c r="H229" s="239">
        <v>11.736</v>
      </c>
      <c r="I229" s="240"/>
      <c r="J229" s="235"/>
      <c r="K229" s="235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191</v>
      </c>
      <c r="AU229" s="245" t="s">
        <v>88</v>
      </c>
      <c r="AV229" s="13" t="s">
        <v>88</v>
      </c>
      <c r="AW229" s="13" t="s">
        <v>34</v>
      </c>
      <c r="AX229" s="13" t="s">
        <v>78</v>
      </c>
      <c r="AY229" s="245" t="s">
        <v>182</v>
      </c>
    </row>
    <row r="230" spans="1:51" s="15" customFormat="1" ht="12">
      <c r="A230" s="15"/>
      <c r="B230" s="268"/>
      <c r="C230" s="269"/>
      <c r="D230" s="236" t="s">
        <v>191</v>
      </c>
      <c r="E230" s="270" t="s">
        <v>1</v>
      </c>
      <c r="F230" s="271" t="s">
        <v>269</v>
      </c>
      <c r="G230" s="269"/>
      <c r="H230" s="270" t="s">
        <v>1</v>
      </c>
      <c r="I230" s="272"/>
      <c r="J230" s="269"/>
      <c r="K230" s="269"/>
      <c r="L230" s="273"/>
      <c r="M230" s="274"/>
      <c r="N230" s="275"/>
      <c r="O230" s="275"/>
      <c r="P230" s="275"/>
      <c r="Q230" s="275"/>
      <c r="R230" s="275"/>
      <c r="S230" s="275"/>
      <c r="T230" s="27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7" t="s">
        <v>191</v>
      </c>
      <c r="AU230" s="277" t="s">
        <v>88</v>
      </c>
      <c r="AV230" s="15" t="s">
        <v>86</v>
      </c>
      <c r="AW230" s="15" t="s">
        <v>34</v>
      </c>
      <c r="AX230" s="15" t="s">
        <v>78</v>
      </c>
      <c r="AY230" s="277" t="s">
        <v>182</v>
      </c>
    </row>
    <row r="231" spans="1:51" s="13" customFormat="1" ht="12">
      <c r="A231" s="13"/>
      <c r="B231" s="234"/>
      <c r="C231" s="235"/>
      <c r="D231" s="236" t="s">
        <v>191</v>
      </c>
      <c r="E231" s="237" t="s">
        <v>1</v>
      </c>
      <c r="F231" s="238" t="s">
        <v>270</v>
      </c>
      <c r="G231" s="235"/>
      <c r="H231" s="239">
        <v>2.7</v>
      </c>
      <c r="I231" s="240"/>
      <c r="J231" s="235"/>
      <c r="K231" s="235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191</v>
      </c>
      <c r="AU231" s="245" t="s">
        <v>88</v>
      </c>
      <c r="AV231" s="13" t="s">
        <v>88</v>
      </c>
      <c r="AW231" s="13" t="s">
        <v>34</v>
      </c>
      <c r="AX231" s="13" t="s">
        <v>78</v>
      </c>
      <c r="AY231" s="245" t="s">
        <v>182</v>
      </c>
    </row>
    <row r="232" spans="1:51" s="14" customFormat="1" ht="12">
      <c r="A232" s="14"/>
      <c r="B232" s="246"/>
      <c r="C232" s="247"/>
      <c r="D232" s="236" t="s">
        <v>191</v>
      </c>
      <c r="E232" s="248" t="s">
        <v>1</v>
      </c>
      <c r="F232" s="249" t="s">
        <v>195</v>
      </c>
      <c r="G232" s="247"/>
      <c r="H232" s="250">
        <v>45.61200000000001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6" t="s">
        <v>191</v>
      </c>
      <c r="AU232" s="256" t="s">
        <v>88</v>
      </c>
      <c r="AV232" s="14" t="s">
        <v>189</v>
      </c>
      <c r="AW232" s="14" t="s">
        <v>34</v>
      </c>
      <c r="AX232" s="14" t="s">
        <v>86</v>
      </c>
      <c r="AY232" s="256" t="s">
        <v>182</v>
      </c>
    </row>
    <row r="233" spans="1:65" s="2" customFormat="1" ht="24.15" customHeight="1">
      <c r="A233" s="39"/>
      <c r="B233" s="40"/>
      <c r="C233" s="220" t="s">
        <v>288</v>
      </c>
      <c r="D233" s="220" t="s">
        <v>185</v>
      </c>
      <c r="E233" s="221" t="s">
        <v>289</v>
      </c>
      <c r="F233" s="222" t="s">
        <v>290</v>
      </c>
      <c r="G233" s="223" t="s">
        <v>188</v>
      </c>
      <c r="H233" s="224">
        <v>853.231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43</v>
      </c>
      <c r="O233" s="92"/>
      <c r="P233" s="230">
        <f>O233*H233</f>
        <v>0</v>
      </c>
      <c r="Q233" s="230">
        <v>0.00026</v>
      </c>
      <c r="R233" s="230">
        <f>Q233*H233</f>
        <v>0.22184005999999998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189</v>
      </c>
      <c r="AT233" s="232" t="s">
        <v>185</v>
      </c>
      <c r="AU233" s="232" t="s">
        <v>88</v>
      </c>
      <c r="AY233" s="18" t="s">
        <v>182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86</v>
      </c>
      <c r="BK233" s="233">
        <f>ROUND(I233*H233,2)</f>
        <v>0</v>
      </c>
      <c r="BL233" s="18" t="s">
        <v>189</v>
      </c>
      <c r="BM233" s="232" t="s">
        <v>291</v>
      </c>
    </row>
    <row r="234" spans="1:51" s="15" customFormat="1" ht="12">
      <c r="A234" s="15"/>
      <c r="B234" s="268"/>
      <c r="C234" s="269"/>
      <c r="D234" s="236" t="s">
        <v>191</v>
      </c>
      <c r="E234" s="270" t="s">
        <v>1</v>
      </c>
      <c r="F234" s="271" t="s">
        <v>266</v>
      </c>
      <c r="G234" s="269"/>
      <c r="H234" s="270" t="s">
        <v>1</v>
      </c>
      <c r="I234" s="272"/>
      <c r="J234" s="269"/>
      <c r="K234" s="269"/>
      <c r="L234" s="273"/>
      <c r="M234" s="274"/>
      <c r="N234" s="275"/>
      <c r="O234" s="275"/>
      <c r="P234" s="275"/>
      <c r="Q234" s="275"/>
      <c r="R234" s="275"/>
      <c r="S234" s="275"/>
      <c r="T234" s="27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7" t="s">
        <v>191</v>
      </c>
      <c r="AU234" s="277" t="s">
        <v>88</v>
      </c>
      <c r="AV234" s="15" t="s">
        <v>86</v>
      </c>
      <c r="AW234" s="15" t="s">
        <v>34</v>
      </c>
      <c r="AX234" s="15" t="s">
        <v>78</v>
      </c>
      <c r="AY234" s="277" t="s">
        <v>182</v>
      </c>
    </row>
    <row r="235" spans="1:51" s="13" customFormat="1" ht="12">
      <c r="A235" s="13"/>
      <c r="B235" s="234"/>
      <c r="C235" s="235"/>
      <c r="D235" s="236" t="s">
        <v>191</v>
      </c>
      <c r="E235" s="237" t="s">
        <v>1</v>
      </c>
      <c r="F235" s="238" t="s">
        <v>292</v>
      </c>
      <c r="G235" s="235"/>
      <c r="H235" s="239">
        <v>53.967</v>
      </c>
      <c r="I235" s="240"/>
      <c r="J235" s="235"/>
      <c r="K235" s="235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191</v>
      </c>
      <c r="AU235" s="245" t="s">
        <v>88</v>
      </c>
      <c r="AV235" s="13" t="s">
        <v>88</v>
      </c>
      <c r="AW235" s="13" t="s">
        <v>34</v>
      </c>
      <c r="AX235" s="13" t="s">
        <v>78</v>
      </c>
      <c r="AY235" s="245" t="s">
        <v>182</v>
      </c>
    </row>
    <row r="236" spans="1:51" s="13" customFormat="1" ht="12">
      <c r="A236" s="13"/>
      <c r="B236" s="234"/>
      <c r="C236" s="235"/>
      <c r="D236" s="236" t="s">
        <v>191</v>
      </c>
      <c r="E236" s="237" t="s">
        <v>1</v>
      </c>
      <c r="F236" s="238" t="s">
        <v>293</v>
      </c>
      <c r="G236" s="235"/>
      <c r="H236" s="239">
        <v>54.612</v>
      </c>
      <c r="I236" s="240"/>
      <c r="J236" s="235"/>
      <c r="K236" s="235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191</v>
      </c>
      <c r="AU236" s="245" t="s">
        <v>88</v>
      </c>
      <c r="AV236" s="13" t="s">
        <v>88</v>
      </c>
      <c r="AW236" s="13" t="s">
        <v>34</v>
      </c>
      <c r="AX236" s="13" t="s">
        <v>78</v>
      </c>
      <c r="AY236" s="245" t="s">
        <v>182</v>
      </c>
    </row>
    <row r="237" spans="1:51" s="13" customFormat="1" ht="12">
      <c r="A237" s="13"/>
      <c r="B237" s="234"/>
      <c r="C237" s="235"/>
      <c r="D237" s="236" t="s">
        <v>191</v>
      </c>
      <c r="E237" s="237" t="s">
        <v>1</v>
      </c>
      <c r="F237" s="238" t="s">
        <v>294</v>
      </c>
      <c r="G237" s="235"/>
      <c r="H237" s="239">
        <v>12.168</v>
      </c>
      <c r="I237" s="240"/>
      <c r="J237" s="235"/>
      <c r="K237" s="235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191</v>
      </c>
      <c r="AU237" s="245" t="s">
        <v>88</v>
      </c>
      <c r="AV237" s="13" t="s">
        <v>88</v>
      </c>
      <c r="AW237" s="13" t="s">
        <v>34</v>
      </c>
      <c r="AX237" s="13" t="s">
        <v>78</v>
      </c>
      <c r="AY237" s="245" t="s">
        <v>182</v>
      </c>
    </row>
    <row r="238" spans="1:51" s="13" customFormat="1" ht="12">
      <c r="A238" s="13"/>
      <c r="B238" s="234"/>
      <c r="C238" s="235"/>
      <c r="D238" s="236" t="s">
        <v>191</v>
      </c>
      <c r="E238" s="237" t="s">
        <v>1</v>
      </c>
      <c r="F238" s="238" t="s">
        <v>295</v>
      </c>
      <c r="G238" s="235"/>
      <c r="H238" s="239">
        <v>84.762</v>
      </c>
      <c r="I238" s="240"/>
      <c r="J238" s="235"/>
      <c r="K238" s="235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191</v>
      </c>
      <c r="AU238" s="245" t="s">
        <v>88</v>
      </c>
      <c r="AV238" s="13" t="s">
        <v>88</v>
      </c>
      <c r="AW238" s="13" t="s">
        <v>34</v>
      </c>
      <c r="AX238" s="13" t="s">
        <v>78</v>
      </c>
      <c r="AY238" s="245" t="s">
        <v>182</v>
      </c>
    </row>
    <row r="239" spans="1:51" s="13" customFormat="1" ht="12">
      <c r="A239" s="13"/>
      <c r="B239" s="234"/>
      <c r="C239" s="235"/>
      <c r="D239" s="236" t="s">
        <v>191</v>
      </c>
      <c r="E239" s="237" t="s">
        <v>1</v>
      </c>
      <c r="F239" s="238" t="s">
        <v>296</v>
      </c>
      <c r="G239" s="235"/>
      <c r="H239" s="239">
        <v>10.878</v>
      </c>
      <c r="I239" s="240"/>
      <c r="J239" s="235"/>
      <c r="K239" s="235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191</v>
      </c>
      <c r="AU239" s="245" t="s">
        <v>88</v>
      </c>
      <c r="AV239" s="13" t="s">
        <v>88</v>
      </c>
      <c r="AW239" s="13" t="s">
        <v>34</v>
      </c>
      <c r="AX239" s="13" t="s">
        <v>78</v>
      </c>
      <c r="AY239" s="245" t="s">
        <v>182</v>
      </c>
    </row>
    <row r="240" spans="1:51" s="16" customFormat="1" ht="12">
      <c r="A240" s="16"/>
      <c r="B240" s="278"/>
      <c r="C240" s="279"/>
      <c r="D240" s="236" t="s">
        <v>191</v>
      </c>
      <c r="E240" s="280" t="s">
        <v>1</v>
      </c>
      <c r="F240" s="281" t="s">
        <v>297</v>
      </c>
      <c r="G240" s="279"/>
      <c r="H240" s="282">
        <v>216.387</v>
      </c>
      <c r="I240" s="283"/>
      <c r="J240" s="279"/>
      <c r="K240" s="279"/>
      <c r="L240" s="284"/>
      <c r="M240" s="285"/>
      <c r="N240" s="286"/>
      <c r="O240" s="286"/>
      <c r="P240" s="286"/>
      <c r="Q240" s="286"/>
      <c r="R240" s="286"/>
      <c r="S240" s="286"/>
      <c r="T240" s="287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T240" s="288" t="s">
        <v>191</v>
      </c>
      <c r="AU240" s="288" t="s">
        <v>88</v>
      </c>
      <c r="AV240" s="16" t="s">
        <v>200</v>
      </c>
      <c r="AW240" s="16" t="s">
        <v>34</v>
      </c>
      <c r="AX240" s="16" t="s">
        <v>78</v>
      </c>
      <c r="AY240" s="288" t="s">
        <v>182</v>
      </c>
    </row>
    <row r="241" spans="1:51" s="15" customFormat="1" ht="12">
      <c r="A241" s="15"/>
      <c r="B241" s="268"/>
      <c r="C241" s="269"/>
      <c r="D241" s="236" t="s">
        <v>191</v>
      </c>
      <c r="E241" s="270" t="s">
        <v>1</v>
      </c>
      <c r="F241" s="271" t="s">
        <v>298</v>
      </c>
      <c r="G241" s="269"/>
      <c r="H241" s="270" t="s">
        <v>1</v>
      </c>
      <c r="I241" s="272"/>
      <c r="J241" s="269"/>
      <c r="K241" s="269"/>
      <c r="L241" s="273"/>
      <c r="M241" s="274"/>
      <c r="N241" s="275"/>
      <c r="O241" s="275"/>
      <c r="P241" s="275"/>
      <c r="Q241" s="275"/>
      <c r="R241" s="275"/>
      <c r="S241" s="275"/>
      <c r="T241" s="27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7" t="s">
        <v>191</v>
      </c>
      <c r="AU241" s="277" t="s">
        <v>88</v>
      </c>
      <c r="AV241" s="15" t="s">
        <v>86</v>
      </c>
      <c r="AW241" s="15" t="s">
        <v>34</v>
      </c>
      <c r="AX241" s="15" t="s">
        <v>78</v>
      </c>
      <c r="AY241" s="277" t="s">
        <v>182</v>
      </c>
    </row>
    <row r="242" spans="1:51" s="13" customFormat="1" ht="12">
      <c r="A242" s="13"/>
      <c r="B242" s="234"/>
      <c r="C242" s="235"/>
      <c r="D242" s="236" t="s">
        <v>191</v>
      </c>
      <c r="E242" s="237" t="s">
        <v>1</v>
      </c>
      <c r="F242" s="238" t="s">
        <v>299</v>
      </c>
      <c r="G242" s="235"/>
      <c r="H242" s="239">
        <v>35.235</v>
      </c>
      <c r="I242" s="240"/>
      <c r="J242" s="235"/>
      <c r="K242" s="235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191</v>
      </c>
      <c r="AU242" s="245" t="s">
        <v>88</v>
      </c>
      <c r="AV242" s="13" t="s">
        <v>88</v>
      </c>
      <c r="AW242" s="13" t="s">
        <v>34</v>
      </c>
      <c r="AX242" s="13" t="s">
        <v>78</v>
      </c>
      <c r="AY242" s="245" t="s">
        <v>182</v>
      </c>
    </row>
    <row r="243" spans="1:51" s="13" customFormat="1" ht="12">
      <c r="A243" s="13"/>
      <c r="B243" s="234"/>
      <c r="C243" s="235"/>
      <c r="D243" s="236" t="s">
        <v>191</v>
      </c>
      <c r="E243" s="237" t="s">
        <v>1</v>
      </c>
      <c r="F243" s="238" t="s">
        <v>300</v>
      </c>
      <c r="G243" s="235"/>
      <c r="H243" s="239">
        <v>39.791</v>
      </c>
      <c r="I243" s="240"/>
      <c r="J243" s="235"/>
      <c r="K243" s="235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191</v>
      </c>
      <c r="AU243" s="245" t="s">
        <v>88</v>
      </c>
      <c r="AV243" s="13" t="s">
        <v>88</v>
      </c>
      <c r="AW243" s="13" t="s">
        <v>34</v>
      </c>
      <c r="AX243" s="13" t="s">
        <v>78</v>
      </c>
      <c r="AY243" s="245" t="s">
        <v>182</v>
      </c>
    </row>
    <row r="244" spans="1:51" s="13" customFormat="1" ht="12">
      <c r="A244" s="13"/>
      <c r="B244" s="234"/>
      <c r="C244" s="235"/>
      <c r="D244" s="236" t="s">
        <v>191</v>
      </c>
      <c r="E244" s="237" t="s">
        <v>1</v>
      </c>
      <c r="F244" s="238" t="s">
        <v>301</v>
      </c>
      <c r="G244" s="235"/>
      <c r="H244" s="239">
        <v>9.932</v>
      </c>
      <c r="I244" s="240"/>
      <c r="J244" s="235"/>
      <c r="K244" s="235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191</v>
      </c>
      <c r="AU244" s="245" t="s">
        <v>88</v>
      </c>
      <c r="AV244" s="13" t="s">
        <v>88</v>
      </c>
      <c r="AW244" s="13" t="s">
        <v>34</v>
      </c>
      <c r="AX244" s="13" t="s">
        <v>78</v>
      </c>
      <c r="AY244" s="245" t="s">
        <v>182</v>
      </c>
    </row>
    <row r="245" spans="1:51" s="13" customFormat="1" ht="12">
      <c r="A245" s="13"/>
      <c r="B245" s="234"/>
      <c r="C245" s="235"/>
      <c r="D245" s="236" t="s">
        <v>191</v>
      </c>
      <c r="E245" s="237" t="s">
        <v>1</v>
      </c>
      <c r="F245" s="238" t="s">
        <v>302</v>
      </c>
      <c r="G245" s="235"/>
      <c r="H245" s="239">
        <v>0.969</v>
      </c>
      <c r="I245" s="240"/>
      <c r="J245" s="235"/>
      <c r="K245" s="235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191</v>
      </c>
      <c r="AU245" s="245" t="s">
        <v>88</v>
      </c>
      <c r="AV245" s="13" t="s">
        <v>88</v>
      </c>
      <c r="AW245" s="13" t="s">
        <v>34</v>
      </c>
      <c r="AX245" s="13" t="s">
        <v>78</v>
      </c>
      <c r="AY245" s="245" t="s">
        <v>182</v>
      </c>
    </row>
    <row r="246" spans="1:51" s="13" customFormat="1" ht="12">
      <c r="A246" s="13"/>
      <c r="B246" s="234"/>
      <c r="C246" s="235"/>
      <c r="D246" s="236" t="s">
        <v>191</v>
      </c>
      <c r="E246" s="237" t="s">
        <v>1</v>
      </c>
      <c r="F246" s="238" t="s">
        <v>303</v>
      </c>
      <c r="G246" s="235"/>
      <c r="H246" s="239">
        <v>45.675</v>
      </c>
      <c r="I246" s="240"/>
      <c r="J246" s="235"/>
      <c r="K246" s="235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191</v>
      </c>
      <c r="AU246" s="245" t="s">
        <v>88</v>
      </c>
      <c r="AV246" s="13" t="s">
        <v>88</v>
      </c>
      <c r="AW246" s="13" t="s">
        <v>34</v>
      </c>
      <c r="AX246" s="13" t="s">
        <v>78</v>
      </c>
      <c r="AY246" s="245" t="s">
        <v>182</v>
      </c>
    </row>
    <row r="247" spans="1:51" s="13" customFormat="1" ht="12">
      <c r="A247" s="13"/>
      <c r="B247" s="234"/>
      <c r="C247" s="235"/>
      <c r="D247" s="236" t="s">
        <v>191</v>
      </c>
      <c r="E247" s="237" t="s">
        <v>1</v>
      </c>
      <c r="F247" s="238" t="s">
        <v>304</v>
      </c>
      <c r="G247" s="235"/>
      <c r="H247" s="239">
        <v>50.925</v>
      </c>
      <c r="I247" s="240"/>
      <c r="J247" s="235"/>
      <c r="K247" s="235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191</v>
      </c>
      <c r="AU247" s="245" t="s">
        <v>88</v>
      </c>
      <c r="AV247" s="13" t="s">
        <v>88</v>
      </c>
      <c r="AW247" s="13" t="s">
        <v>34</v>
      </c>
      <c r="AX247" s="13" t="s">
        <v>78</v>
      </c>
      <c r="AY247" s="245" t="s">
        <v>182</v>
      </c>
    </row>
    <row r="248" spans="1:51" s="13" customFormat="1" ht="12">
      <c r="A248" s="13"/>
      <c r="B248" s="234"/>
      <c r="C248" s="235"/>
      <c r="D248" s="236" t="s">
        <v>191</v>
      </c>
      <c r="E248" s="237" t="s">
        <v>1</v>
      </c>
      <c r="F248" s="238" t="s">
        <v>305</v>
      </c>
      <c r="G248" s="235"/>
      <c r="H248" s="239">
        <v>8.702</v>
      </c>
      <c r="I248" s="240"/>
      <c r="J248" s="235"/>
      <c r="K248" s="235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191</v>
      </c>
      <c r="AU248" s="245" t="s">
        <v>88</v>
      </c>
      <c r="AV248" s="13" t="s">
        <v>88</v>
      </c>
      <c r="AW248" s="13" t="s">
        <v>34</v>
      </c>
      <c r="AX248" s="13" t="s">
        <v>78</v>
      </c>
      <c r="AY248" s="245" t="s">
        <v>182</v>
      </c>
    </row>
    <row r="249" spans="1:51" s="13" customFormat="1" ht="12">
      <c r="A249" s="13"/>
      <c r="B249" s="234"/>
      <c r="C249" s="235"/>
      <c r="D249" s="236" t="s">
        <v>191</v>
      </c>
      <c r="E249" s="237" t="s">
        <v>1</v>
      </c>
      <c r="F249" s="238" t="s">
        <v>306</v>
      </c>
      <c r="G249" s="235"/>
      <c r="H249" s="239">
        <v>146.016</v>
      </c>
      <c r="I249" s="240"/>
      <c r="J249" s="235"/>
      <c r="K249" s="235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191</v>
      </c>
      <c r="AU249" s="245" t="s">
        <v>88</v>
      </c>
      <c r="AV249" s="13" t="s">
        <v>88</v>
      </c>
      <c r="AW249" s="13" t="s">
        <v>34</v>
      </c>
      <c r="AX249" s="13" t="s">
        <v>78</v>
      </c>
      <c r="AY249" s="245" t="s">
        <v>182</v>
      </c>
    </row>
    <row r="250" spans="1:51" s="13" customFormat="1" ht="12">
      <c r="A250" s="13"/>
      <c r="B250" s="234"/>
      <c r="C250" s="235"/>
      <c r="D250" s="236" t="s">
        <v>191</v>
      </c>
      <c r="E250" s="237" t="s">
        <v>1</v>
      </c>
      <c r="F250" s="238" t="s">
        <v>307</v>
      </c>
      <c r="G250" s="235"/>
      <c r="H250" s="239">
        <v>9.399</v>
      </c>
      <c r="I250" s="240"/>
      <c r="J250" s="235"/>
      <c r="K250" s="235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191</v>
      </c>
      <c r="AU250" s="245" t="s">
        <v>88</v>
      </c>
      <c r="AV250" s="13" t="s">
        <v>88</v>
      </c>
      <c r="AW250" s="13" t="s">
        <v>34</v>
      </c>
      <c r="AX250" s="13" t="s">
        <v>78</v>
      </c>
      <c r="AY250" s="245" t="s">
        <v>182</v>
      </c>
    </row>
    <row r="251" spans="1:51" s="13" customFormat="1" ht="12">
      <c r="A251" s="13"/>
      <c r="B251" s="234"/>
      <c r="C251" s="235"/>
      <c r="D251" s="236" t="s">
        <v>191</v>
      </c>
      <c r="E251" s="237" t="s">
        <v>1</v>
      </c>
      <c r="F251" s="238" t="s">
        <v>308</v>
      </c>
      <c r="G251" s="235"/>
      <c r="H251" s="239">
        <v>216.387</v>
      </c>
      <c r="I251" s="240"/>
      <c r="J251" s="235"/>
      <c r="K251" s="235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191</v>
      </c>
      <c r="AU251" s="245" t="s">
        <v>88</v>
      </c>
      <c r="AV251" s="13" t="s">
        <v>88</v>
      </c>
      <c r="AW251" s="13" t="s">
        <v>34</v>
      </c>
      <c r="AX251" s="13" t="s">
        <v>78</v>
      </c>
      <c r="AY251" s="245" t="s">
        <v>182</v>
      </c>
    </row>
    <row r="252" spans="1:51" s="15" customFormat="1" ht="12">
      <c r="A252" s="15"/>
      <c r="B252" s="268"/>
      <c r="C252" s="269"/>
      <c r="D252" s="236" t="s">
        <v>191</v>
      </c>
      <c r="E252" s="270" t="s">
        <v>1</v>
      </c>
      <c r="F252" s="271" t="s">
        <v>269</v>
      </c>
      <c r="G252" s="269"/>
      <c r="H252" s="270" t="s">
        <v>1</v>
      </c>
      <c r="I252" s="272"/>
      <c r="J252" s="269"/>
      <c r="K252" s="269"/>
      <c r="L252" s="273"/>
      <c r="M252" s="274"/>
      <c r="N252" s="275"/>
      <c r="O252" s="275"/>
      <c r="P252" s="275"/>
      <c r="Q252" s="275"/>
      <c r="R252" s="275"/>
      <c r="S252" s="275"/>
      <c r="T252" s="27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7" t="s">
        <v>191</v>
      </c>
      <c r="AU252" s="277" t="s">
        <v>88</v>
      </c>
      <c r="AV252" s="15" t="s">
        <v>86</v>
      </c>
      <c r="AW252" s="15" t="s">
        <v>34</v>
      </c>
      <c r="AX252" s="15" t="s">
        <v>78</v>
      </c>
      <c r="AY252" s="277" t="s">
        <v>182</v>
      </c>
    </row>
    <row r="253" spans="1:51" s="13" customFormat="1" ht="12">
      <c r="A253" s="13"/>
      <c r="B253" s="234"/>
      <c r="C253" s="235"/>
      <c r="D253" s="236" t="s">
        <v>191</v>
      </c>
      <c r="E253" s="237" t="s">
        <v>1</v>
      </c>
      <c r="F253" s="238" t="s">
        <v>309</v>
      </c>
      <c r="G253" s="235"/>
      <c r="H253" s="239">
        <v>88.131</v>
      </c>
      <c r="I253" s="240"/>
      <c r="J253" s="235"/>
      <c r="K253" s="235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191</v>
      </c>
      <c r="AU253" s="245" t="s">
        <v>88</v>
      </c>
      <c r="AV253" s="13" t="s">
        <v>88</v>
      </c>
      <c r="AW253" s="13" t="s">
        <v>34</v>
      </c>
      <c r="AX253" s="13" t="s">
        <v>78</v>
      </c>
      <c r="AY253" s="245" t="s">
        <v>182</v>
      </c>
    </row>
    <row r="254" spans="1:51" s="13" customFormat="1" ht="12">
      <c r="A254" s="13"/>
      <c r="B254" s="234"/>
      <c r="C254" s="235"/>
      <c r="D254" s="236" t="s">
        <v>191</v>
      </c>
      <c r="E254" s="237" t="s">
        <v>1</v>
      </c>
      <c r="F254" s="238" t="s">
        <v>300</v>
      </c>
      <c r="G254" s="235"/>
      <c r="H254" s="239">
        <v>39.791</v>
      </c>
      <c r="I254" s="240"/>
      <c r="J254" s="235"/>
      <c r="K254" s="235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191</v>
      </c>
      <c r="AU254" s="245" t="s">
        <v>88</v>
      </c>
      <c r="AV254" s="13" t="s">
        <v>88</v>
      </c>
      <c r="AW254" s="13" t="s">
        <v>34</v>
      </c>
      <c r="AX254" s="13" t="s">
        <v>78</v>
      </c>
      <c r="AY254" s="245" t="s">
        <v>182</v>
      </c>
    </row>
    <row r="255" spans="1:51" s="13" customFormat="1" ht="12">
      <c r="A255" s="13"/>
      <c r="B255" s="234"/>
      <c r="C255" s="235"/>
      <c r="D255" s="236" t="s">
        <v>191</v>
      </c>
      <c r="E255" s="237" t="s">
        <v>1</v>
      </c>
      <c r="F255" s="238" t="s">
        <v>301</v>
      </c>
      <c r="G255" s="235"/>
      <c r="H255" s="239">
        <v>9.932</v>
      </c>
      <c r="I255" s="240"/>
      <c r="J255" s="235"/>
      <c r="K255" s="235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191</v>
      </c>
      <c r="AU255" s="245" t="s">
        <v>88</v>
      </c>
      <c r="AV255" s="13" t="s">
        <v>88</v>
      </c>
      <c r="AW255" s="13" t="s">
        <v>34</v>
      </c>
      <c r="AX255" s="13" t="s">
        <v>78</v>
      </c>
      <c r="AY255" s="245" t="s">
        <v>182</v>
      </c>
    </row>
    <row r="256" spans="1:51" s="13" customFormat="1" ht="12">
      <c r="A256" s="13"/>
      <c r="B256" s="234"/>
      <c r="C256" s="235"/>
      <c r="D256" s="236" t="s">
        <v>191</v>
      </c>
      <c r="E256" s="237" t="s">
        <v>1</v>
      </c>
      <c r="F256" s="238" t="s">
        <v>302</v>
      </c>
      <c r="G256" s="235"/>
      <c r="H256" s="239">
        <v>0.969</v>
      </c>
      <c r="I256" s="240"/>
      <c r="J256" s="235"/>
      <c r="K256" s="235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191</v>
      </c>
      <c r="AU256" s="245" t="s">
        <v>88</v>
      </c>
      <c r="AV256" s="13" t="s">
        <v>88</v>
      </c>
      <c r="AW256" s="13" t="s">
        <v>34</v>
      </c>
      <c r="AX256" s="13" t="s">
        <v>78</v>
      </c>
      <c r="AY256" s="245" t="s">
        <v>182</v>
      </c>
    </row>
    <row r="257" spans="1:51" s="13" customFormat="1" ht="12">
      <c r="A257" s="13"/>
      <c r="B257" s="234"/>
      <c r="C257" s="235"/>
      <c r="D257" s="236" t="s">
        <v>191</v>
      </c>
      <c r="E257" s="237" t="s">
        <v>1</v>
      </c>
      <c r="F257" s="238" t="s">
        <v>310</v>
      </c>
      <c r="G257" s="235"/>
      <c r="H257" s="239">
        <v>62.868</v>
      </c>
      <c r="I257" s="240"/>
      <c r="J257" s="235"/>
      <c r="K257" s="235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191</v>
      </c>
      <c r="AU257" s="245" t="s">
        <v>88</v>
      </c>
      <c r="AV257" s="13" t="s">
        <v>88</v>
      </c>
      <c r="AW257" s="13" t="s">
        <v>34</v>
      </c>
      <c r="AX257" s="13" t="s">
        <v>78</v>
      </c>
      <c r="AY257" s="245" t="s">
        <v>182</v>
      </c>
    </row>
    <row r="258" spans="1:51" s="13" customFormat="1" ht="12">
      <c r="A258" s="13"/>
      <c r="B258" s="234"/>
      <c r="C258" s="235"/>
      <c r="D258" s="236" t="s">
        <v>191</v>
      </c>
      <c r="E258" s="237" t="s">
        <v>1</v>
      </c>
      <c r="F258" s="238" t="s">
        <v>311</v>
      </c>
      <c r="G258" s="235"/>
      <c r="H258" s="239">
        <v>0.855</v>
      </c>
      <c r="I258" s="240"/>
      <c r="J258" s="235"/>
      <c r="K258" s="235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191</v>
      </c>
      <c r="AU258" s="245" t="s">
        <v>88</v>
      </c>
      <c r="AV258" s="13" t="s">
        <v>88</v>
      </c>
      <c r="AW258" s="13" t="s">
        <v>34</v>
      </c>
      <c r="AX258" s="13" t="s">
        <v>78</v>
      </c>
      <c r="AY258" s="245" t="s">
        <v>182</v>
      </c>
    </row>
    <row r="259" spans="1:51" s="13" customFormat="1" ht="12">
      <c r="A259" s="13"/>
      <c r="B259" s="234"/>
      <c r="C259" s="235"/>
      <c r="D259" s="236" t="s">
        <v>191</v>
      </c>
      <c r="E259" s="237" t="s">
        <v>1</v>
      </c>
      <c r="F259" s="238" t="s">
        <v>312</v>
      </c>
      <c r="G259" s="235"/>
      <c r="H259" s="239">
        <v>101.907</v>
      </c>
      <c r="I259" s="240"/>
      <c r="J259" s="235"/>
      <c r="K259" s="235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191</v>
      </c>
      <c r="AU259" s="245" t="s">
        <v>88</v>
      </c>
      <c r="AV259" s="13" t="s">
        <v>88</v>
      </c>
      <c r="AW259" s="13" t="s">
        <v>34</v>
      </c>
      <c r="AX259" s="13" t="s">
        <v>78</v>
      </c>
      <c r="AY259" s="245" t="s">
        <v>182</v>
      </c>
    </row>
    <row r="260" spans="1:51" s="13" customFormat="1" ht="12">
      <c r="A260" s="13"/>
      <c r="B260" s="234"/>
      <c r="C260" s="235"/>
      <c r="D260" s="236" t="s">
        <v>191</v>
      </c>
      <c r="E260" s="237" t="s">
        <v>1</v>
      </c>
      <c r="F260" s="238" t="s">
        <v>313</v>
      </c>
      <c r="G260" s="235"/>
      <c r="H260" s="239">
        <v>4.228</v>
      </c>
      <c r="I260" s="240"/>
      <c r="J260" s="235"/>
      <c r="K260" s="235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191</v>
      </c>
      <c r="AU260" s="245" t="s">
        <v>88</v>
      </c>
      <c r="AV260" s="13" t="s">
        <v>88</v>
      </c>
      <c r="AW260" s="13" t="s">
        <v>34</v>
      </c>
      <c r="AX260" s="13" t="s">
        <v>78</v>
      </c>
      <c r="AY260" s="245" t="s">
        <v>182</v>
      </c>
    </row>
    <row r="261" spans="1:51" s="13" customFormat="1" ht="12">
      <c r="A261" s="13"/>
      <c r="B261" s="234"/>
      <c r="C261" s="235"/>
      <c r="D261" s="236" t="s">
        <v>191</v>
      </c>
      <c r="E261" s="237" t="s">
        <v>1</v>
      </c>
      <c r="F261" s="238" t="s">
        <v>314</v>
      </c>
      <c r="G261" s="235"/>
      <c r="H261" s="239">
        <v>9.785</v>
      </c>
      <c r="I261" s="240"/>
      <c r="J261" s="235"/>
      <c r="K261" s="235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191</v>
      </c>
      <c r="AU261" s="245" t="s">
        <v>88</v>
      </c>
      <c r="AV261" s="13" t="s">
        <v>88</v>
      </c>
      <c r="AW261" s="13" t="s">
        <v>34</v>
      </c>
      <c r="AX261" s="13" t="s">
        <v>78</v>
      </c>
      <c r="AY261" s="245" t="s">
        <v>182</v>
      </c>
    </row>
    <row r="262" spans="1:51" s="13" customFormat="1" ht="12">
      <c r="A262" s="13"/>
      <c r="B262" s="234"/>
      <c r="C262" s="235"/>
      <c r="D262" s="236" t="s">
        <v>191</v>
      </c>
      <c r="E262" s="237" t="s">
        <v>1</v>
      </c>
      <c r="F262" s="238" t="s">
        <v>315</v>
      </c>
      <c r="G262" s="235"/>
      <c r="H262" s="239">
        <v>5</v>
      </c>
      <c r="I262" s="240"/>
      <c r="J262" s="235"/>
      <c r="K262" s="235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191</v>
      </c>
      <c r="AU262" s="245" t="s">
        <v>88</v>
      </c>
      <c r="AV262" s="13" t="s">
        <v>88</v>
      </c>
      <c r="AW262" s="13" t="s">
        <v>34</v>
      </c>
      <c r="AX262" s="13" t="s">
        <v>78</v>
      </c>
      <c r="AY262" s="245" t="s">
        <v>182</v>
      </c>
    </row>
    <row r="263" spans="1:51" s="13" customFormat="1" ht="12">
      <c r="A263" s="13"/>
      <c r="B263" s="234"/>
      <c r="C263" s="235"/>
      <c r="D263" s="236" t="s">
        <v>191</v>
      </c>
      <c r="E263" s="237" t="s">
        <v>1</v>
      </c>
      <c r="F263" s="238" t="s">
        <v>316</v>
      </c>
      <c r="G263" s="235"/>
      <c r="H263" s="239">
        <v>-249.653</v>
      </c>
      <c r="I263" s="240"/>
      <c r="J263" s="235"/>
      <c r="K263" s="235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191</v>
      </c>
      <c r="AU263" s="245" t="s">
        <v>88</v>
      </c>
      <c r="AV263" s="13" t="s">
        <v>88</v>
      </c>
      <c r="AW263" s="13" t="s">
        <v>34</v>
      </c>
      <c r="AX263" s="13" t="s">
        <v>78</v>
      </c>
      <c r="AY263" s="245" t="s">
        <v>182</v>
      </c>
    </row>
    <row r="264" spans="1:51" s="14" customFormat="1" ht="12">
      <c r="A264" s="14"/>
      <c r="B264" s="246"/>
      <c r="C264" s="247"/>
      <c r="D264" s="236" t="s">
        <v>191</v>
      </c>
      <c r="E264" s="248" t="s">
        <v>1</v>
      </c>
      <c r="F264" s="249" t="s">
        <v>195</v>
      </c>
      <c r="G264" s="247"/>
      <c r="H264" s="250">
        <v>853.2310000000004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6" t="s">
        <v>191</v>
      </c>
      <c r="AU264" s="256" t="s">
        <v>88</v>
      </c>
      <c r="AV264" s="14" t="s">
        <v>189</v>
      </c>
      <c r="AW264" s="14" t="s">
        <v>34</v>
      </c>
      <c r="AX264" s="14" t="s">
        <v>86</v>
      </c>
      <c r="AY264" s="256" t="s">
        <v>182</v>
      </c>
    </row>
    <row r="265" spans="1:65" s="2" customFormat="1" ht="24.15" customHeight="1">
      <c r="A265" s="39"/>
      <c r="B265" s="40"/>
      <c r="C265" s="220" t="s">
        <v>317</v>
      </c>
      <c r="D265" s="220" t="s">
        <v>185</v>
      </c>
      <c r="E265" s="221" t="s">
        <v>318</v>
      </c>
      <c r="F265" s="222" t="s">
        <v>319</v>
      </c>
      <c r="G265" s="223" t="s">
        <v>320</v>
      </c>
      <c r="H265" s="224">
        <v>984.4</v>
      </c>
      <c r="I265" s="225"/>
      <c r="J265" s="226">
        <f>ROUND(I265*H265,2)</f>
        <v>0</v>
      </c>
      <c r="K265" s="227"/>
      <c r="L265" s="45"/>
      <c r="M265" s="228" t="s">
        <v>1</v>
      </c>
      <c r="N265" s="229" t="s">
        <v>43</v>
      </c>
      <c r="O265" s="92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2" t="s">
        <v>189</v>
      </c>
      <c r="AT265" s="232" t="s">
        <v>185</v>
      </c>
      <c r="AU265" s="232" t="s">
        <v>88</v>
      </c>
      <c r="AY265" s="18" t="s">
        <v>182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8" t="s">
        <v>86</v>
      </c>
      <c r="BK265" s="233">
        <f>ROUND(I265*H265,2)</f>
        <v>0</v>
      </c>
      <c r="BL265" s="18" t="s">
        <v>189</v>
      </c>
      <c r="BM265" s="232" t="s">
        <v>321</v>
      </c>
    </row>
    <row r="266" spans="1:51" s="15" customFormat="1" ht="12">
      <c r="A266" s="15"/>
      <c r="B266" s="268"/>
      <c r="C266" s="269"/>
      <c r="D266" s="236" t="s">
        <v>191</v>
      </c>
      <c r="E266" s="270" t="s">
        <v>1</v>
      </c>
      <c r="F266" s="271" t="s">
        <v>322</v>
      </c>
      <c r="G266" s="269"/>
      <c r="H266" s="270" t="s">
        <v>1</v>
      </c>
      <c r="I266" s="272"/>
      <c r="J266" s="269"/>
      <c r="K266" s="269"/>
      <c r="L266" s="273"/>
      <c r="M266" s="274"/>
      <c r="N266" s="275"/>
      <c r="O266" s="275"/>
      <c r="P266" s="275"/>
      <c r="Q266" s="275"/>
      <c r="R266" s="275"/>
      <c r="S266" s="275"/>
      <c r="T266" s="27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7" t="s">
        <v>191</v>
      </c>
      <c r="AU266" s="277" t="s">
        <v>88</v>
      </c>
      <c r="AV266" s="15" t="s">
        <v>86</v>
      </c>
      <c r="AW266" s="15" t="s">
        <v>34</v>
      </c>
      <c r="AX266" s="15" t="s">
        <v>78</v>
      </c>
      <c r="AY266" s="277" t="s">
        <v>182</v>
      </c>
    </row>
    <row r="267" spans="1:51" s="13" customFormat="1" ht="12">
      <c r="A267" s="13"/>
      <c r="B267" s="234"/>
      <c r="C267" s="235"/>
      <c r="D267" s="236" t="s">
        <v>191</v>
      </c>
      <c r="E267" s="237" t="s">
        <v>1</v>
      </c>
      <c r="F267" s="238" t="s">
        <v>323</v>
      </c>
      <c r="G267" s="235"/>
      <c r="H267" s="239">
        <v>24.6</v>
      </c>
      <c r="I267" s="240"/>
      <c r="J267" s="235"/>
      <c r="K267" s="235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191</v>
      </c>
      <c r="AU267" s="245" t="s">
        <v>88</v>
      </c>
      <c r="AV267" s="13" t="s">
        <v>88</v>
      </c>
      <c r="AW267" s="13" t="s">
        <v>34</v>
      </c>
      <c r="AX267" s="13" t="s">
        <v>78</v>
      </c>
      <c r="AY267" s="245" t="s">
        <v>182</v>
      </c>
    </row>
    <row r="268" spans="1:51" s="13" customFormat="1" ht="12">
      <c r="A268" s="13"/>
      <c r="B268" s="234"/>
      <c r="C268" s="235"/>
      <c r="D268" s="236" t="s">
        <v>191</v>
      </c>
      <c r="E268" s="237" t="s">
        <v>1</v>
      </c>
      <c r="F268" s="238" t="s">
        <v>324</v>
      </c>
      <c r="G268" s="235"/>
      <c r="H268" s="239">
        <v>112</v>
      </c>
      <c r="I268" s="240"/>
      <c r="J268" s="235"/>
      <c r="K268" s="235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191</v>
      </c>
      <c r="AU268" s="245" t="s">
        <v>88</v>
      </c>
      <c r="AV268" s="13" t="s">
        <v>88</v>
      </c>
      <c r="AW268" s="13" t="s">
        <v>34</v>
      </c>
      <c r="AX268" s="13" t="s">
        <v>78</v>
      </c>
      <c r="AY268" s="245" t="s">
        <v>182</v>
      </c>
    </row>
    <row r="269" spans="1:51" s="13" customFormat="1" ht="12">
      <c r="A269" s="13"/>
      <c r="B269" s="234"/>
      <c r="C269" s="235"/>
      <c r="D269" s="236" t="s">
        <v>191</v>
      </c>
      <c r="E269" s="237" t="s">
        <v>1</v>
      </c>
      <c r="F269" s="238" t="s">
        <v>325</v>
      </c>
      <c r="G269" s="235"/>
      <c r="H269" s="239">
        <v>10.6</v>
      </c>
      <c r="I269" s="240"/>
      <c r="J269" s="235"/>
      <c r="K269" s="235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191</v>
      </c>
      <c r="AU269" s="245" t="s">
        <v>88</v>
      </c>
      <c r="AV269" s="13" t="s">
        <v>88</v>
      </c>
      <c r="AW269" s="13" t="s">
        <v>34</v>
      </c>
      <c r="AX269" s="13" t="s">
        <v>78</v>
      </c>
      <c r="AY269" s="245" t="s">
        <v>182</v>
      </c>
    </row>
    <row r="270" spans="1:51" s="13" customFormat="1" ht="12">
      <c r="A270" s="13"/>
      <c r="B270" s="234"/>
      <c r="C270" s="235"/>
      <c r="D270" s="236" t="s">
        <v>191</v>
      </c>
      <c r="E270" s="237" t="s">
        <v>1</v>
      </c>
      <c r="F270" s="238" t="s">
        <v>326</v>
      </c>
      <c r="G270" s="235"/>
      <c r="H270" s="239">
        <v>8.8</v>
      </c>
      <c r="I270" s="240"/>
      <c r="J270" s="235"/>
      <c r="K270" s="235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191</v>
      </c>
      <c r="AU270" s="245" t="s">
        <v>88</v>
      </c>
      <c r="AV270" s="13" t="s">
        <v>88</v>
      </c>
      <c r="AW270" s="13" t="s">
        <v>34</v>
      </c>
      <c r="AX270" s="13" t="s">
        <v>78</v>
      </c>
      <c r="AY270" s="245" t="s">
        <v>182</v>
      </c>
    </row>
    <row r="271" spans="1:51" s="13" customFormat="1" ht="12">
      <c r="A271" s="13"/>
      <c r="B271" s="234"/>
      <c r="C271" s="235"/>
      <c r="D271" s="236" t="s">
        <v>191</v>
      </c>
      <c r="E271" s="237" t="s">
        <v>1</v>
      </c>
      <c r="F271" s="238" t="s">
        <v>327</v>
      </c>
      <c r="G271" s="235"/>
      <c r="H271" s="239">
        <v>89.1</v>
      </c>
      <c r="I271" s="240"/>
      <c r="J271" s="235"/>
      <c r="K271" s="235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191</v>
      </c>
      <c r="AU271" s="245" t="s">
        <v>88</v>
      </c>
      <c r="AV271" s="13" t="s">
        <v>88</v>
      </c>
      <c r="AW271" s="13" t="s">
        <v>34</v>
      </c>
      <c r="AX271" s="13" t="s">
        <v>78</v>
      </c>
      <c r="AY271" s="245" t="s">
        <v>182</v>
      </c>
    </row>
    <row r="272" spans="1:51" s="13" customFormat="1" ht="12">
      <c r="A272" s="13"/>
      <c r="B272" s="234"/>
      <c r="C272" s="235"/>
      <c r="D272" s="236" t="s">
        <v>191</v>
      </c>
      <c r="E272" s="237" t="s">
        <v>1</v>
      </c>
      <c r="F272" s="238" t="s">
        <v>328</v>
      </c>
      <c r="G272" s="235"/>
      <c r="H272" s="239">
        <v>10.8</v>
      </c>
      <c r="I272" s="240"/>
      <c r="J272" s="235"/>
      <c r="K272" s="235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191</v>
      </c>
      <c r="AU272" s="245" t="s">
        <v>88</v>
      </c>
      <c r="AV272" s="13" t="s">
        <v>88</v>
      </c>
      <c r="AW272" s="13" t="s">
        <v>34</v>
      </c>
      <c r="AX272" s="13" t="s">
        <v>78</v>
      </c>
      <c r="AY272" s="245" t="s">
        <v>182</v>
      </c>
    </row>
    <row r="273" spans="1:51" s="13" customFormat="1" ht="12">
      <c r="A273" s="13"/>
      <c r="B273" s="234"/>
      <c r="C273" s="235"/>
      <c r="D273" s="236" t="s">
        <v>191</v>
      </c>
      <c r="E273" s="237" t="s">
        <v>1</v>
      </c>
      <c r="F273" s="238" t="s">
        <v>329</v>
      </c>
      <c r="G273" s="235"/>
      <c r="H273" s="239">
        <v>22.4</v>
      </c>
      <c r="I273" s="240"/>
      <c r="J273" s="235"/>
      <c r="K273" s="235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191</v>
      </c>
      <c r="AU273" s="245" t="s">
        <v>88</v>
      </c>
      <c r="AV273" s="13" t="s">
        <v>88</v>
      </c>
      <c r="AW273" s="13" t="s">
        <v>34</v>
      </c>
      <c r="AX273" s="13" t="s">
        <v>78</v>
      </c>
      <c r="AY273" s="245" t="s">
        <v>182</v>
      </c>
    </row>
    <row r="274" spans="1:51" s="13" customFormat="1" ht="12">
      <c r="A274" s="13"/>
      <c r="B274" s="234"/>
      <c r="C274" s="235"/>
      <c r="D274" s="236" t="s">
        <v>191</v>
      </c>
      <c r="E274" s="237" t="s">
        <v>1</v>
      </c>
      <c r="F274" s="238" t="s">
        <v>330</v>
      </c>
      <c r="G274" s="235"/>
      <c r="H274" s="239">
        <v>18.4</v>
      </c>
      <c r="I274" s="240"/>
      <c r="J274" s="235"/>
      <c r="K274" s="235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191</v>
      </c>
      <c r="AU274" s="245" t="s">
        <v>88</v>
      </c>
      <c r="AV274" s="13" t="s">
        <v>88</v>
      </c>
      <c r="AW274" s="13" t="s">
        <v>34</v>
      </c>
      <c r="AX274" s="13" t="s">
        <v>78</v>
      </c>
      <c r="AY274" s="245" t="s">
        <v>182</v>
      </c>
    </row>
    <row r="275" spans="1:51" s="13" customFormat="1" ht="12">
      <c r="A275" s="13"/>
      <c r="B275" s="234"/>
      <c r="C275" s="235"/>
      <c r="D275" s="236" t="s">
        <v>191</v>
      </c>
      <c r="E275" s="237" t="s">
        <v>1</v>
      </c>
      <c r="F275" s="238" t="s">
        <v>331</v>
      </c>
      <c r="G275" s="235"/>
      <c r="H275" s="239">
        <v>15.3</v>
      </c>
      <c r="I275" s="240"/>
      <c r="J275" s="235"/>
      <c r="K275" s="235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191</v>
      </c>
      <c r="AU275" s="245" t="s">
        <v>88</v>
      </c>
      <c r="AV275" s="13" t="s">
        <v>88</v>
      </c>
      <c r="AW275" s="13" t="s">
        <v>34</v>
      </c>
      <c r="AX275" s="13" t="s">
        <v>78</v>
      </c>
      <c r="AY275" s="245" t="s">
        <v>182</v>
      </c>
    </row>
    <row r="276" spans="1:51" s="13" customFormat="1" ht="12">
      <c r="A276" s="13"/>
      <c r="B276" s="234"/>
      <c r="C276" s="235"/>
      <c r="D276" s="236" t="s">
        <v>191</v>
      </c>
      <c r="E276" s="237" t="s">
        <v>1</v>
      </c>
      <c r="F276" s="238" t="s">
        <v>332</v>
      </c>
      <c r="G276" s="235"/>
      <c r="H276" s="239">
        <v>36</v>
      </c>
      <c r="I276" s="240"/>
      <c r="J276" s="235"/>
      <c r="K276" s="235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191</v>
      </c>
      <c r="AU276" s="245" t="s">
        <v>88</v>
      </c>
      <c r="AV276" s="13" t="s">
        <v>88</v>
      </c>
      <c r="AW276" s="13" t="s">
        <v>34</v>
      </c>
      <c r="AX276" s="13" t="s">
        <v>78</v>
      </c>
      <c r="AY276" s="245" t="s">
        <v>182</v>
      </c>
    </row>
    <row r="277" spans="1:51" s="13" customFormat="1" ht="12">
      <c r="A277" s="13"/>
      <c r="B277" s="234"/>
      <c r="C277" s="235"/>
      <c r="D277" s="236" t="s">
        <v>191</v>
      </c>
      <c r="E277" s="237" t="s">
        <v>1</v>
      </c>
      <c r="F277" s="238" t="s">
        <v>333</v>
      </c>
      <c r="G277" s="235"/>
      <c r="H277" s="239">
        <v>47.85</v>
      </c>
      <c r="I277" s="240"/>
      <c r="J277" s="235"/>
      <c r="K277" s="235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191</v>
      </c>
      <c r="AU277" s="245" t="s">
        <v>88</v>
      </c>
      <c r="AV277" s="13" t="s">
        <v>88</v>
      </c>
      <c r="AW277" s="13" t="s">
        <v>34</v>
      </c>
      <c r="AX277" s="13" t="s">
        <v>78</v>
      </c>
      <c r="AY277" s="245" t="s">
        <v>182</v>
      </c>
    </row>
    <row r="278" spans="1:51" s="13" customFormat="1" ht="12">
      <c r="A278" s="13"/>
      <c r="B278" s="234"/>
      <c r="C278" s="235"/>
      <c r="D278" s="236" t="s">
        <v>191</v>
      </c>
      <c r="E278" s="237" t="s">
        <v>1</v>
      </c>
      <c r="F278" s="238" t="s">
        <v>334</v>
      </c>
      <c r="G278" s="235"/>
      <c r="H278" s="239">
        <v>14.4</v>
      </c>
      <c r="I278" s="240"/>
      <c r="J278" s="235"/>
      <c r="K278" s="235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191</v>
      </c>
      <c r="AU278" s="245" t="s">
        <v>88</v>
      </c>
      <c r="AV278" s="13" t="s">
        <v>88</v>
      </c>
      <c r="AW278" s="13" t="s">
        <v>34</v>
      </c>
      <c r="AX278" s="13" t="s">
        <v>78</v>
      </c>
      <c r="AY278" s="245" t="s">
        <v>182</v>
      </c>
    </row>
    <row r="279" spans="1:51" s="13" customFormat="1" ht="12">
      <c r="A279" s="13"/>
      <c r="B279" s="234"/>
      <c r="C279" s="235"/>
      <c r="D279" s="236" t="s">
        <v>191</v>
      </c>
      <c r="E279" s="237" t="s">
        <v>1</v>
      </c>
      <c r="F279" s="238" t="s">
        <v>335</v>
      </c>
      <c r="G279" s="235"/>
      <c r="H279" s="239">
        <v>10</v>
      </c>
      <c r="I279" s="240"/>
      <c r="J279" s="235"/>
      <c r="K279" s="235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191</v>
      </c>
      <c r="AU279" s="245" t="s">
        <v>88</v>
      </c>
      <c r="AV279" s="13" t="s">
        <v>88</v>
      </c>
      <c r="AW279" s="13" t="s">
        <v>34</v>
      </c>
      <c r="AX279" s="13" t="s">
        <v>78</v>
      </c>
      <c r="AY279" s="245" t="s">
        <v>182</v>
      </c>
    </row>
    <row r="280" spans="1:51" s="13" customFormat="1" ht="12">
      <c r="A280" s="13"/>
      <c r="B280" s="234"/>
      <c r="C280" s="235"/>
      <c r="D280" s="236" t="s">
        <v>191</v>
      </c>
      <c r="E280" s="237" t="s">
        <v>1</v>
      </c>
      <c r="F280" s="238" t="s">
        <v>336</v>
      </c>
      <c r="G280" s="235"/>
      <c r="H280" s="239">
        <v>3.25</v>
      </c>
      <c r="I280" s="240"/>
      <c r="J280" s="235"/>
      <c r="K280" s="235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191</v>
      </c>
      <c r="AU280" s="245" t="s">
        <v>88</v>
      </c>
      <c r="AV280" s="13" t="s">
        <v>88</v>
      </c>
      <c r="AW280" s="13" t="s">
        <v>34</v>
      </c>
      <c r="AX280" s="13" t="s">
        <v>78</v>
      </c>
      <c r="AY280" s="245" t="s">
        <v>182</v>
      </c>
    </row>
    <row r="281" spans="1:51" s="13" customFormat="1" ht="12">
      <c r="A281" s="13"/>
      <c r="B281" s="234"/>
      <c r="C281" s="235"/>
      <c r="D281" s="236" t="s">
        <v>191</v>
      </c>
      <c r="E281" s="237" t="s">
        <v>1</v>
      </c>
      <c r="F281" s="238" t="s">
        <v>337</v>
      </c>
      <c r="G281" s="235"/>
      <c r="H281" s="239">
        <v>12.8</v>
      </c>
      <c r="I281" s="240"/>
      <c r="J281" s="235"/>
      <c r="K281" s="235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191</v>
      </c>
      <c r="AU281" s="245" t="s">
        <v>88</v>
      </c>
      <c r="AV281" s="13" t="s">
        <v>88</v>
      </c>
      <c r="AW281" s="13" t="s">
        <v>34</v>
      </c>
      <c r="AX281" s="13" t="s">
        <v>78</v>
      </c>
      <c r="AY281" s="245" t="s">
        <v>182</v>
      </c>
    </row>
    <row r="282" spans="1:51" s="13" customFormat="1" ht="12">
      <c r="A282" s="13"/>
      <c r="B282" s="234"/>
      <c r="C282" s="235"/>
      <c r="D282" s="236" t="s">
        <v>191</v>
      </c>
      <c r="E282" s="237" t="s">
        <v>1</v>
      </c>
      <c r="F282" s="238" t="s">
        <v>338</v>
      </c>
      <c r="G282" s="235"/>
      <c r="H282" s="239">
        <v>18</v>
      </c>
      <c r="I282" s="240"/>
      <c r="J282" s="235"/>
      <c r="K282" s="235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191</v>
      </c>
      <c r="AU282" s="245" t="s">
        <v>88</v>
      </c>
      <c r="AV282" s="13" t="s">
        <v>88</v>
      </c>
      <c r="AW282" s="13" t="s">
        <v>34</v>
      </c>
      <c r="AX282" s="13" t="s">
        <v>78</v>
      </c>
      <c r="AY282" s="245" t="s">
        <v>182</v>
      </c>
    </row>
    <row r="283" spans="1:51" s="13" customFormat="1" ht="12">
      <c r="A283" s="13"/>
      <c r="B283" s="234"/>
      <c r="C283" s="235"/>
      <c r="D283" s="236" t="s">
        <v>191</v>
      </c>
      <c r="E283" s="237" t="s">
        <v>1</v>
      </c>
      <c r="F283" s="238" t="s">
        <v>339</v>
      </c>
      <c r="G283" s="235"/>
      <c r="H283" s="239">
        <v>6.8</v>
      </c>
      <c r="I283" s="240"/>
      <c r="J283" s="235"/>
      <c r="K283" s="235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191</v>
      </c>
      <c r="AU283" s="245" t="s">
        <v>88</v>
      </c>
      <c r="AV283" s="13" t="s">
        <v>88</v>
      </c>
      <c r="AW283" s="13" t="s">
        <v>34</v>
      </c>
      <c r="AX283" s="13" t="s">
        <v>78</v>
      </c>
      <c r="AY283" s="245" t="s">
        <v>182</v>
      </c>
    </row>
    <row r="284" spans="1:51" s="13" customFormat="1" ht="12">
      <c r="A284" s="13"/>
      <c r="B284" s="234"/>
      <c r="C284" s="235"/>
      <c r="D284" s="236" t="s">
        <v>191</v>
      </c>
      <c r="E284" s="237" t="s">
        <v>1</v>
      </c>
      <c r="F284" s="238" t="s">
        <v>340</v>
      </c>
      <c r="G284" s="235"/>
      <c r="H284" s="239">
        <v>5.3</v>
      </c>
      <c r="I284" s="240"/>
      <c r="J284" s="235"/>
      <c r="K284" s="235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191</v>
      </c>
      <c r="AU284" s="245" t="s">
        <v>88</v>
      </c>
      <c r="AV284" s="13" t="s">
        <v>88</v>
      </c>
      <c r="AW284" s="13" t="s">
        <v>34</v>
      </c>
      <c r="AX284" s="13" t="s">
        <v>78</v>
      </c>
      <c r="AY284" s="245" t="s">
        <v>182</v>
      </c>
    </row>
    <row r="285" spans="1:51" s="13" customFormat="1" ht="12">
      <c r="A285" s="13"/>
      <c r="B285" s="234"/>
      <c r="C285" s="235"/>
      <c r="D285" s="236" t="s">
        <v>191</v>
      </c>
      <c r="E285" s="237" t="s">
        <v>1</v>
      </c>
      <c r="F285" s="238" t="s">
        <v>341</v>
      </c>
      <c r="G285" s="235"/>
      <c r="H285" s="239">
        <v>5.3</v>
      </c>
      <c r="I285" s="240"/>
      <c r="J285" s="235"/>
      <c r="K285" s="235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191</v>
      </c>
      <c r="AU285" s="245" t="s">
        <v>88</v>
      </c>
      <c r="AV285" s="13" t="s">
        <v>88</v>
      </c>
      <c r="AW285" s="13" t="s">
        <v>34</v>
      </c>
      <c r="AX285" s="13" t="s">
        <v>78</v>
      </c>
      <c r="AY285" s="245" t="s">
        <v>182</v>
      </c>
    </row>
    <row r="286" spans="1:51" s="13" customFormat="1" ht="12">
      <c r="A286" s="13"/>
      <c r="B286" s="234"/>
      <c r="C286" s="235"/>
      <c r="D286" s="236" t="s">
        <v>191</v>
      </c>
      <c r="E286" s="237" t="s">
        <v>1</v>
      </c>
      <c r="F286" s="238" t="s">
        <v>342</v>
      </c>
      <c r="G286" s="235"/>
      <c r="H286" s="239">
        <v>14.5</v>
      </c>
      <c r="I286" s="240"/>
      <c r="J286" s="235"/>
      <c r="K286" s="235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191</v>
      </c>
      <c r="AU286" s="245" t="s">
        <v>88</v>
      </c>
      <c r="AV286" s="13" t="s">
        <v>88</v>
      </c>
      <c r="AW286" s="13" t="s">
        <v>34</v>
      </c>
      <c r="AX286" s="13" t="s">
        <v>78</v>
      </c>
      <c r="AY286" s="245" t="s">
        <v>182</v>
      </c>
    </row>
    <row r="287" spans="1:51" s="13" customFormat="1" ht="12">
      <c r="A287" s="13"/>
      <c r="B287" s="234"/>
      <c r="C287" s="235"/>
      <c r="D287" s="236" t="s">
        <v>191</v>
      </c>
      <c r="E287" s="237" t="s">
        <v>1</v>
      </c>
      <c r="F287" s="238" t="s">
        <v>343</v>
      </c>
      <c r="G287" s="235"/>
      <c r="H287" s="239">
        <v>6</v>
      </c>
      <c r="I287" s="240"/>
      <c r="J287" s="235"/>
      <c r="K287" s="235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191</v>
      </c>
      <c r="AU287" s="245" t="s">
        <v>88</v>
      </c>
      <c r="AV287" s="13" t="s">
        <v>88</v>
      </c>
      <c r="AW287" s="13" t="s">
        <v>34</v>
      </c>
      <c r="AX287" s="13" t="s">
        <v>78</v>
      </c>
      <c r="AY287" s="245" t="s">
        <v>182</v>
      </c>
    </row>
    <row r="288" spans="1:51" s="16" customFormat="1" ht="12">
      <c r="A288" s="16"/>
      <c r="B288" s="278"/>
      <c r="C288" s="279"/>
      <c r="D288" s="236" t="s">
        <v>191</v>
      </c>
      <c r="E288" s="280" t="s">
        <v>1</v>
      </c>
      <c r="F288" s="281" t="s">
        <v>297</v>
      </c>
      <c r="G288" s="279"/>
      <c r="H288" s="282">
        <v>492.20000000000005</v>
      </c>
      <c r="I288" s="283"/>
      <c r="J288" s="279"/>
      <c r="K288" s="279"/>
      <c r="L288" s="284"/>
      <c r="M288" s="285"/>
      <c r="N288" s="286"/>
      <c r="O288" s="286"/>
      <c r="P288" s="286"/>
      <c r="Q288" s="286"/>
      <c r="R288" s="286"/>
      <c r="S288" s="286"/>
      <c r="T288" s="287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T288" s="288" t="s">
        <v>191</v>
      </c>
      <c r="AU288" s="288" t="s">
        <v>88</v>
      </c>
      <c r="AV288" s="16" t="s">
        <v>200</v>
      </c>
      <c r="AW288" s="16" t="s">
        <v>34</v>
      </c>
      <c r="AX288" s="16" t="s">
        <v>78</v>
      </c>
      <c r="AY288" s="288" t="s">
        <v>182</v>
      </c>
    </row>
    <row r="289" spans="1:51" s="15" customFormat="1" ht="12">
      <c r="A289" s="15"/>
      <c r="B289" s="268"/>
      <c r="C289" s="269"/>
      <c r="D289" s="236" t="s">
        <v>191</v>
      </c>
      <c r="E289" s="270" t="s">
        <v>1</v>
      </c>
      <c r="F289" s="271" t="s">
        <v>344</v>
      </c>
      <c r="G289" s="269"/>
      <c r="H289" s="270" t="s">
        <v>1</v>
      </c>
      <c r="I289" s="272"/>
      <c r="J289" s="269"/>
      <c r="K289" s="269"/>
      <c r="L289" s="273"/>
      <c r="M289" s="274"/>
      <c r="N289" s="275"/>
      <c r="O289" s="275"/>
      <c r="P289" s="275"/>
      <c r="Q289" s="275"/>
      <c r="R289" s="275"/>
      <c r="S289" s="275"/>
      <c r="T289" s="27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7" t="s">
        <v>191</v>
      </c>
      <c r="AU289" s="277" t="s">
        <v>88</v>
      </c>
      <c r="AV289" s="15" t="s">
        <v>86</v>
      </c>
      <c r="AW289" s="15" t="s">
        <v>34</v>
      </c>
      <c r="AX289" s="15" t="s">
        <v>78</v>
      </c>
      <c r="AY289" s="277" t="s">
        <v>182</v>
      </c>
    </row>
    <row r="290" spans="1:51" s="13" customFormat="1" ht="12">
      <c r="A290" s="13"/>
      <c r="B290" s="234"/>
      <c r="C290" s="235"/>
      <c r="D290" s="236" t="s">
        <v>191</v>
      </c>
      <c r="E290" s="237" t="s">
        <v>1</v>
      </c>
      <c r="F290" s="238" t="s">
        <v>345</v>
      </c>
      <c r="G290" s="235"/>
      <c r="H290" s="239">
        <v>492.2</v>
      </c>
      <c r="I290" s="240"/>
      <c r="J290" s="235"/>
      <c r="K290" s="235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191</v>
      </c>
      <c r="AU290" s="245" t="s">
        <v>88</v>
      </c>
      <c r="AV290" s="13" t="s">
        <v>88</v>
      </c>
      <c r="AW290" s="13" t="s">
        <v>34</v>
      </c>
      <c r="AX290" s="13" t="s">
        <v>78</v>
      </c>
      <c r="AY290" s="245" t="s">
        <v>182</v>
      </c>
    </row>
    <row r="291" spans="1:51" s="14" customFormat="1" ht="12">
      <c r="A291" s="14"/>
      <c r="B291" s="246"/>
      <c r="C291" s="247"/>
      <c r="D291" s="236" t="s">
        <v>191</v>
      </c>
      <c r="E291" s="248" t="s">
        <v>1</v>
      </c>
      <c r="F291" s="249" t="s">
        <v>195</v>
      </c>
      <c r="G291" s="247"/>
      <c r="H291" s="250">
        <v>984.4000000000001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6" t="s">
        <v>191</v>
      </c>
      <c r="AU291" s="256" t="s">
        <v>88</v>
      </c>
      <c r="AV291" s="14" t="s">
        <v>189</v>
      </c>
      <c r="AW291" s="14" t="s">
        <v>34</v>
      </c>
      <c r="AX291" s="14" t="s">
        <v>86</v>
      </c>
      <c r="AY291" s="256" t="s">
        <v>182</v>
      </c>
    </row>
    <row r="292" spans="1:65" s="2" customFormat="1" ht="24.15" customHeight="1">
      <c r="A292" s="39"/>
      <c r="B292" s="40"/>
      <c r="C292" s="257" t="s">
        <v>346</v>
      </c>
      <c r="D292" s="257" t="s">
        <v>204</v>
      </c>
      <c r="E292" s="258" t="s">
        <v>347</v>
      </c>
      <c r="F292" s="259" t="s">
        <v>348</v>
      </c>
      <c r="G292" s="260" t="s">
        <v>320</v>
      </c>
      <c r="H292" s="261">
        <v>1033.62</v>
      </c>
      <c r="I292" s="262"/>
      <c r="J292" s="263">
        <f>ROUND(I292*H292,2)</f>
        <v>0</v>
      </c>
      <c r="K292" s="264"/>
      <c r="L292" s="265"/>
      <c r="M292" s="266" t="s">
        <v>1</v>
      </c>
      <c r="N292" s="267" t="s">
        <v>43</v>
      </c>
      <c r="O292" s="92"/>
      <c r="P292" s="230">
        <f>O292*H292</f>
        <v>0</v>
      </c>
      <c r="Q292" s="230">
        <v>4E-05</v>
      </c>
      <c r="R292" s="230">
        <f>Q292*H292</f>
        <v>0.0413448</v>
      </c>
      <c r="S292" s="230">
        <v>0</v>
      </c>
      <c r="T292" s="23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2" t="s">
        <v>207</v>
      </c>
      <c r="AT292" s="232" t="s">
        <v>204</v>
      </c>
      <c r="AU292" s="232" t="s">
        <v>88</v>
      </c>
      <c r="AY292" s="18" t="s">
        <v>182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8" t="s">
        <v>86</v>
      </c>
      <c r="BK292" s="233">
        <f>ROUND(I292*H292,2)</f>
        <v>0</v>
      </c>
      <c r="BL292" s="18" t="s">
        <v>189</v>
      </c>
      <c r="BM292" s="232" t="s">
        <v>349</v>
      </c>
    </row>
    <row r="293" spans="1:51" s="13" customFormat="1" ht="12">
      <c r="A293" s="13"/>
      <c r="B293" s="234"/>
      <c r="C293" s="235"/>
      <c r="D293" s="236" t="s">
        <v>191</v>
      </c>
      <c r="E293" s="237" t="s">
        <v>1</v>
      </c>
      <c r="F293" s="238" t="s">
        <v>350</v>
      </c>
      <c r="G293" s="235"/>
      <c r="H293" s="239">
        <v>1033.62</v>
      </c>
      <c r="I293" s="240"/>
      <c r="J293" s="235"/>
      <c r="K293" s="235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191</v>
      </c>
      <c r="AU293" s="245" t="s">
        <v>88</v>
      </c>
      <c r="AV293" s="13" t="s">
        <v>88</v>
      </c>
      <c r="AW293" s="13" t="s">
        <v>34</v>
      </c>
      <c r="AX293" s="13" t="s">
        <v>78</v>
      </c>
      <c r="AY293" s="245" t="s">
        <v>182</v>
      </c>
    </row>
    <row r="294" spans="1:51" s="14" customFormat="1" ht="12">
      <c r="A294" s="14"/>
      <c r="B294" s="246"/>
      <c r="C294" s="247"/>
      <c r="D294" s="236" t="s">
        <v>191</v>
      </c>
      <c r="E294" s="248" t="s">
        <v>1</v>
      </c>
      <c r="F294" s="249" t="s">
        <v>195</v>
      </c>
      <c r="G294" s="247"/>
      <c r="H294" s="250">
        <v>1033.62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6" t="s">
        <v>191</v>
      </c>
      <c r="AU294" s="256" t="s">
        <v>88</v>
      </c>
      <c r="AV294" s="14" t="s">
        <v>189</v>
      </c>
      <c r="AW294" s="14" t="s">
        <v>34</v>
      </c>
      <c r="AX294" s="14" t="s">
        <v>86</v>
      </c>
      <c r="AY294" s="256" t="s">
        <v>182</v>
      </c>
    </row>
    <row r="295" spans="1:65" s="2" customFormat="1" ht="33" customHeight="1">
      <c r="A295" s="39"/>
      <c r="B295" s="40"/>
      <c r="C295" s="220" t="s">
        <v>351</v>
      </c>
      <c r="D295" s="220" t="s">
        <v>185</v>
      </c>
      <c r="E295" s="221" t="s">
        <v>352</v>
      </c>
      <c r="F295" s="222" t="s">
        <v>353</v>
      </c>
      <c r="G295" s="223" t="s">
        <v>188</v>
      </c>
      <c r="H295" s="224">
        <v>858.087</v>
      </c>
      <c r="I295" s="225"/>
      <c r="J295" s="226">
        <f>ROUND(I295*H295,2)</f>
        <v>0</v>
      </c>
      <c r="K295" s="227"/>
      <c r="L295" s="45"/>
      <c r="M295" s="228" t="s">
        <v>1</v>
      </c>
      <c r="N295" s="229" t="s">
        <v>43</v>
      </c>
      <c r="O295" s="92"/>
      <c r="P295" s="230">
        <f>O295*H295</f>
        <v>0</v>
      </c>
      <c r="Q295" s="230">
        <v>0.0116</v>
      </c>
      <c r="R295" s="230">
        <f>Q295*H295</f>
        <v>9.953809199999998</v>
      </c>
      <c r="S295" s="230">
        <v>0</v>
      </c>
      <c r="T295" s="23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2" t="s">
        <v>189</v>
      </c>
      <c r="AT295" s="232" t="s">
        <v>185</v>
      </c>
      <c r="AU295" s="232" t="s">
        <v>88</v>
      </c>
      <c r="AY295" s="18" t="s">
        <v>182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8" t="s">
        <v>86</v>
      </c>
      <c r="BK295" s="233">
        <f>ROUND(I295*H295,2)</f>
        <v>0</v>
      </c>
      <c r="BL295" s="18" t="s">
        <v>189</v>
      </c>
      <c r="BM295" s="232" t="s">
        <v>354</v>
      </c>
    </row>
    <row r="296" spans="1:51" s="15" customFormat="1" ht="12">
      <c r="A296" s="15"/>
      <c r="B296" s="268"/>
      <c r="C296" s="269"/>
      <c r="D296" s="236" t="s">
        <v>191</v>
      </c>
      <c r="E296" s="270" t="s">
        <v>1</v>
      </c>
      <c r="F296" s="271" t="s">
        <v>266</v>
      </c>
      <c r="G296" s="269"/>
      <c r="H296" s="270" t="s">
        <v>1</v>
      </c>
      <c r="I296" s="272"/>
      <c r="J296" s="269"/>
      <c r="K296" s="269"/>
      <c r="L296" s="273"/>
      <c r="M296" s="274"/>
      <c r="N296" s="275"/>
      <c r="O296" s="275"/>
      <c r="P296" s="275"/>
      <c r="Q296" s="275"/>
      <c r="R296" s="275"/>
      <c r="S296" s="275"/>
      <c r="T296" s="27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77" t="s">
        <v>191</v>
      </c>
      <c r="AU296" s="277" t="s">
        <v>88</v>
      </c>
      <c r="AV296" s="15" t="s">
        <v>86</v>
      </c>
      <c r="AW296" s="15" t="s">
        <v>34</v>
      </c>
      <c r="AX296" s="15" t="s">
        <v>78</v>
      </c>
      <c r="AY296" s="277" t="s">
        <v>182</v>
      </c>
    </row>
    <row r="297" spans="1:51" s="13" customFormat="1" ht="12">
      <c r="A297" s="13"/>
      <c r="B297" s="234"/>
      <c r="C297" s="235"/>
      <c r="D297" s="236" t="s">
        <v>191</v>
      </c>
      <c r="E297" s="237" t="s">
        <v>1</v>
      </c>
      <c r="F297" s="238" t="s">
        <v>355</v>
      </c>
      <c r="G297" s="235"/>
      <c r="H297" s="239">
        <v>55.181</v>
      </c>
      <c r="I297" s="240"/>
      <c r="J297" s="235"/>
      <c r="K297" s="235"/>
      <c r="L297" s="241"/>
      <c r="M297" s="242"/>
      <c r="N297" s="243"/>
      <c r="O297" s="243"/>
      <c r="P297" s="243"/>
      <c r="Q297" s="243"/>
      <c r="R297" s="243"/>
      <c r="S297" s="243"/>
      <c r="T297" s="24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5" t="s">
        <v>191</v>
      </c>
      <c r="AU297" s="245" t="s">
        <v>88</v>
      </c>
      <c r="AV297" s="13" t="s">
        <v>88</v>
      </c>
      <c r="AW297" s="13" t="s">
        <v>34</v>
      </c>
      <c r="AX297" s="13" t="s">
        <v>78</v>
      </c>
      <c r="AY297" s="245" t="s">
        <v>182</v>
      </c>
    </row>
    <row r="298" spans="1:51" s="13" customFormat="1" ht="12">
      <c r="A298" s="13"/>
      <c r="B298" s="234"/>
      <c r="C298" s="235"/>
      <c r="D298" s="236" t="s">
        <v>191</v>
      </c>
      <c r="E298" s="237" t="s">
        <v>1</v>
      </c>
      <c r="F298" s="238" t="s">
        <v>293</v>
      </c>
      <c r="G298" s="235"/>
      <c r="H298" s="239">
        <v>54.612</v>
      </c>
      <c r="I298" s="240"/>
      <c r="J298" s="235"/>
      <c r="K298" s="235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191</v>
      </c>
      <c r="AU298" s="245" t="s">
        <v>88</v>
      </c>
      <c r="AV298" s="13" t="s">
        <v>88</v>
      </c>
      <c r="AW298" s="13" t="s">
        <v>34</v>
      </c>
      <c r="AX298" s="13" t="s">
        <v>78</v>
      </c>
      <c r="AY298" s="245" t="s">
        <v>182</v>
      </c>
    </row>
    <row r="299" spans="1:51" s="13" customFormat="1" ht="12">
      <c r="A299" s="13"/>
      <c r="B299" s="234"/>
      <c r="C299" s="235"/>
      <c r="D299" s="236" t="s">
        <v>191</v>
      </c>
      <c r="E299" s="237" t="s">
        <v>1</v>
      </c>
      <c r="F299" s="238" t="s">
        <v>294</v>
      </c>
      <c r="G299" s="235"/>
      <c r="H299" s="239">
        <v>12.168</v>
      </c>
      <c r="I299" s="240"/>
      <c r="J299" s="235"/>
      <c r="K299" s="235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191</v>
      </c>
      <c r="AU299" s="245" t="s">
        <v>88</v>
      </c>
      <c r="AV299" s="13" t="s">
        <v>88</v>
      </c>
      <c r="AW299" s="13" t="s">
        <v>34</v>
      </c>
      <c r="AX299" s="13" t="s">
        <v>78</v>
      </c>
      <c r="AY299" s="245" t="s">
        <v>182</v>
      </c>
    </row>
    <row r="300" spans="1:51" s="13" customFormat="1" ht="12">
      <c r="A300" s="13"/>
      <c r="B300" s="234"/>
      <c r="C300" s="235"/>
      <c r="D300" s="236" t="s">
        <v>191</v>
      </c>
      <c r="E300" s="237" t="s">
        <v>1</v>
      </c>
      <c r="F300" s="238" t="s">
        <v>356</v>
      </c>
      <c r="G300" s="235"/>
      <c r="H300" s="239">
        <v>85.976</v>
      </c>
      <c r="I300" s="240"/>
      <c r="J300" s="235"/>
      <c r="K300" s="235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191</v>
      </c>
      <c r="AU300" s="245" t="s">
        <v>88</v>
      </c>
      <c r="AV300" s="13" t="s">
        <v>88</v>
      </c>
      <c r="AW300" s="13" t="s">
        <v>34</v>
      </c>
      <c r="AX300" s="13" t="s">
        <v>78</v>
      </c>
      <c r="AY300" s="245" t="s">
        <v>182</v>
      </c>
    </row>
    <row r="301" spans="1:51" s="13" customFormat="1" ht="12">
      <c r="A301" s="13"/>
      <c r="B301" s="234"/>
      <c r="C301" s="235"/>
      <c r="D301" s="236" t="s">
        <v>191</v>
      </c>
      <c r="E301" s="237" t="s">
        <v>1</v>
      </c>
      <c r="F301" s="238" t="s">
        <v>296</v>
      </c>
      <c r="G301" s="235"/>
      <c r="H301" s="239">
        <v>10.878</v>
      </c>
      <c r="I301" s="240"/>
      <c r="J301" s="235"/>
      <c r="K301" s="235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191</v>
      </c>
      <c r="AU301" s="245" t="s">
        <v>88</v>
      </c>
      <c r="AV301" s="13" t="s">
        <v>88</v>
      </c>
      <c r="AW301" s="13" t="s">
        <v>34</v>
      </c>
      <c r="AX301" s="13" t="s">
        <v>78</v>
      </c>
      <c r="AY301" s="245" t="s">
        <v>182</v>
      </c>
    </row>
    <row r="302" spans="1:51" s="16" customFormat="1" ht="12">
      <c r="A302" s="16"/>
      <c r="B302" s="278"/>
      <c r="C302" s="279"/>
      <c r="D302" s="236" t="s">
        <v>191</v>
      </c>
      <c r="E302" s="280" t="s">
        <v>1</v>
      </c>
      <c r="F302" s="281" t="s">
        <v>297</v>
      </c>
      <c r="G302" s="279"/>
      <c r="H302" s="282">
        <v>218.815</v>
      </c>
      <c r="I302" s="283"/>
      <c r="J302" s="279"/>
      <c r="K302" s="279"/>
      <c r="L302" s="284"/>
      <c r="M302" s="285"/>
      <c r="N302" s="286"/>
      <c r="O302" s="286"/>
      <c r="P302" s="286"/>
      <c r="Q302" s="286"/>
      <c r="R302" s="286"/>
      <c r="S302" s="286"/>
      <c r="T302" s="287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T302" s="288" t="s">
        <v>191</v>
      </c>
      <c r="AU302" s="288" t="s">
        <v>88</v>
      </c>
      <c r="AV302" s="16" t="s">
        <v>200</v>
      </c>
      <c r="AW302" s="16" t="s">
        <v>34</v>
      </c>
      <c r="AX302" s="16" t="s">
        <v>78</v>
      </c>
      <c r="AY302" s="288" t="s">
        <v>182</v>
      </c>
    </row>
    <row r="303" spans="1:51" s="15" customFormat="1" ht="12">
      <c r="A303" s="15"/>
      <c r="B303" s="268"/>
      <c r="C303" s="269"/>
      <c r="D303" s="236" t="s">
        <v>191</v>
      </c>
      <c r="E303" s="270" t="s">
        <v>1</v>
      </c>
      <c r="F303" s="271" t="s">
        <v>298</v>
      </c>
      <c r="G303" s="269"/>
      <c r="H303" s="270" t="s">
        <v>1</v>
      </c>
      <c r="I303" s="272"/>
      <c r="J303" s="269"/>
      <c r="K303" s="269"/>
      <c r="L303" s="273"/>
      <c r="M303" s="274"/>
      <c r="N303" s="275"/>
      <c r="O303" s="275"/>
      <c r="P303" s="275"/>
      <c r="Q303" s="275"/>
      <c r="R303" s="275"/>
      <c r="S303" s="275"/>
      <c r="T303" s="276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77" t="s">
        <v>191</v>
      </c>
      <c r="AU303" s="277" t="s">
        <v>88</v>
      </c>
      <c r="AV303" s="15" t="s">
        <v>86</v>
      </c>
      <c r="AW303" s="15" t="s">
        <v>34</v>
      </c>
      <c r="AX303" s="15" t="s">
        <v>78</v>
      </c>
      <c r="AY303" s="277" t="s">
        <v>182</v>
      </c>
    </row>
    <row r="304" spans="1:51" s="13" customFormat="1" ht="12">
      <c r="A304" s="13"/>
      <c r="B304" s="234"/>
      <c r="C304" s="235"/>
      <c r="D304" s="236" t="s">
        <v>191</v>
      </c>
      <c r="E304" s="237" t="s">
        <v>1</v>
      </c>
      <c r="F304" s="238" t="s">
        <v>299</v>
      </c>
      <c r="G304" s="235"/>
      <c r="H304" s="239">
        <v>35.235</v>
      </c>
      <c r="I304" s="240"/>
      <c r="J304" s="235"/>
      <c r="K304" s="235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191</v>
      </c>
      <c r="AU304" s="245" t="s">
        <v>88</v>
      </c>
      <c r="AV304" s="13" t="s">
        <v>88</v>
      </c>
      <c r="AW304" s="13" t="s">
        <v>34</v>
      </c>
      <c r="AX304" s="13" t="s">
        <v>78</v>
      </c>
      <c r="AY304" s="245" t="s">
        <v>182</v>
      </c>
    </row>
    <row r="305" spans="1:51" s="13" customFormat="1" ht="12">
      <c r="A305" s="13"/>
      <c r="B305" s="234"/>
      <c r="C305" s="235"/>
      <c r="D305" s="236" t="s">
        <v>191</v>
      </c>
      <c r="E305" s="237" t="s">
        <v>1</v>
      </c>
      <c r="F305" s="238" t="s">
        <v>300</v>
      </c>
      <c r="G305" s="235"/>
      <c r="H305" s="239">
        <v>39.791</v>
      </c>
      <c r="I305" s="240"/>
      <c r="J305" s="235"/>
      <c r="K305" s="235"/>
      <c r="L305" s="241"/>
      <c r="M305" s="242"/>
      <c r="N305" s="243"/>
      <c r="O305" s="243"/>
      <c r="P305" s="243"/>
      <c r="Q305" s="243"/>
      <c r="R305" s="243"/>
      <c r="S305" s="243"/>
      <c r="T305" s="24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5" t="s">
        <v>191</v>
      </c>
      <c r="AU305" s="245" t="s">
        <v>88</v>
      </c>
      <c r="AV305" s="13" t="s">
        <v>88</v>
      </c>
      <c r="AW305" s="13" t="s">
        <v>34</v>
      </c>
      <c r="AX305" s="13" t="s">
        <v>78</v>
      </c>
      <c r="AY305" s="245" t="s">
        <v>182</v>
      </c>
    </row>
    <row r="306" spans="1:51" s="13" customFormat="1" ht="12">
      <c r="A306" s="13"/>
      <c r="B306" s="234"/>
      <c r="C306" s="235"/>
      <c r="D306" s="236" t="s">
        <v>191</v>
      </c>
      <c r="E306" s="237" t="s">
        <v>1</v>
      </c>
      <c r="F306" s="238" t="s">
        <v>301</v>
      </c>
      <c r="G306" s="235"/>
      <c r="H306" s="239">
        <v>9.932</v>
      </c>
      <c r="I306" s="240"/>
      <c r="J306" s="235"/>
      <c r="K306" s="235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191</v>
      </c>
      <c r="AU306" s="245" t="s">
        <v>88</v>
      </c>
      <c r="AV306" s="13" t="s">
        <v>88</v>
      </c>
      <c r="AW306" s="13" t="s">
        <v>34</v>
      </c>
      <c r="AX306" s="13" t="s">
        <v>78</v>
      </c>
      <c r="AY306" s="245" t="s">
        <v>182</v>
      </c>
    </row>
    <row r="307" spans="1:51" s="13" customFormat="1" ht="12">
      <c r="A307" s="13"/>
      <c r="B307" s="234"/>
      <c r="C307" s="235"/>
      <c r="D307" s="236" t="s">
        <v>191</v>
      </c>
      <c r="E307" s="237" t="s">
        <v>1</v>
      </c>
      <c r="F307" s="238" t="s">
        <v>302</v>
      </c>
      <c r="G307" s="235"/>
      <c r="H307" s="239">
        <v>0.969</v>
      </c>
      <c r="I307" s="240"/>
      <c r="J307" s="235"/>
      <c r="K307" s="235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191</v>
      </c>
      <c r="AU307" s="245" t="s">
        <v>88</v>
      </c>
      <c r="AV307" s="13" t="s">
        <v>88</v>
      </c>
      <c r="AW307" s="13" t="s">
        <v>34</v>
      </c>
      <c r="AX307" s="13" t="s">
        <v>78</v>
      </c>
      <c r="AY307" s="245" t="s">
        <v>182</v>
      </c>
    </row>
    <row r="308" spans="1:51" s="13" customFormat="1" ht="12">
      <c r="A308" s="13"/>
      <c r="B308" s="234"/>
      <c r="C308" s="235"/>
      <c r="D308" s="236" t="s">
        <v>191</v>
      </c>
      <c r="E308" s="237" t="s">
        <v>1</v>
      </c>
      <c r="F308" s="238" t="s">
        <v>303</v>
      </c>
      <c r="G308" s="235"/>
      <c r="H308" s="239">
        <v>45.675</v>
      </c>
      <c r="I308" s="240"/>
      <c r="J308" s="235"/>
      <c r="K308" s="235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191</v>
      </c>
      <c r="AU308" s="245" t="s">
        <v>88</v>
      </c>
      <c r="AV308" s="13" t="s">
        <v>88</v>
      </c>
      <c r="AW308" s="13" t="s">
        <v>34</v>
      </c>
      <c r="AX308" s="13" t="s">
        <v>78</v>
      </c>
      <c r="AY308" s="245" t="s">
        <v>182</v>
      </c>
    </row>
    <row r="309" spans="1:51" s="13" customFormat="1" ht="12">
      <c r="A309" s="13"/>
      <c r="B309" s="234"/>
      <c r="C309" s="235"/>
      <c r="D309" s="236" t="s">
        <v>191</v>
      </c>
      <c r="E309" s="237" t="s">
        <v>1</v>
      </c>
      <c r="F309" s="238" t="s">
        <v>304</v>
      </c>
      <c r="G309" s="235"/>
      <c r="H309" s="239">
        <v>50.925</v>
      </c>
      <c r="I309" s="240"/>
      <c r="J309" s="235"/>
      <c r="K309" s="235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191</v>
      </c>
      <c r="AU309" s="245" t="s">
        <v>88</v>
      </c>
      <c r="AV309" s="13" t="s">
        <v>88</v>
      </c>
      <c r="AW309" s="13" t="s">
        <v>34</v>
      </c>
      <c r="AX309" s="13" t="s">
        <v>78</v>
      </c>
      <c r="AY309" s="245" t="s">
        <v>182</v>
      </c>
    </row>
    <row r="310" spans="1:51" s="13" customFormat="1" ht="12">
      <c r="A310" s="13"/>
      <c r="B310" s="234"/>
      <c r="C310" s="235"/>
      <c r="D310" s="236" t="s">
        <v>191</v>
      </c>
      <c r="E310" s="237" t="s">
        <v>1</v>
      </c>
      <c r="F310" s="238" t="s">
        <v>305</v>
      </c>
      <c r="G310" s="235"/>
      <c r="H310" s="239">
        <v>8.702</v>
      </c>
      <c r="I310" s="240"/>
      <c r="J310" s="235"/>
      <c r="K310" s="235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191</v>
      </c>
      <c r="AU310" s="245" t="s">
        <v>88</v>
      </c>
      <c r="AV310" s="13" t="s">
        <v>88</v>
      </c>
      <c r="AW310" s="13" t="s">
        <v>34</v>
      </c>
      <c r="AX310" s="13" t="s">
        <v>78</v>
      </c>
      <c r="AY310" s="245" t="s">
        <v>182</v>
      </c>
    </row>
    <row r="311" spans="1:51" s="13" customFormat="1" ht="12">
      <c r="A311" s="13"/>
      <c r="B311" s="234"/>
      <c r="C311" s="235"/>
      <c r="D311" s="236" t="s">
        <v>191</v>
      </c>
      <c r="E311" s="237" t="s">
        <v>1</v>
      </c>
      <c r="F311" s="238" t="s">
        <v>306</v>
      </c>
      <c r="G311" s="235"/>
      <c r="H311" s="239">
        <v>146.016</v>
      </c>
      <c r="I311" s="240"/>
      <c r="J311" s="235"/>
      <c r="K311" s="235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191</v>
      </c>
      <c r="AU311" s="245" t="s">
        <v>88</v>
      </c>
      <c r="AV311" s="13" t="s">
        <v>88</v>
      </c>
      <c r="AW311" s="13" t="s">
        <v>34</v>
      </c>
      <c r="AX311" s="13" t="s">
        <v>78</v>
      </c>
      <c r="AY311" s="245" t="s">
        <v>182</v>
      </c>
    </row>
    <row r="312" spans="1:51" s="13" customFormat="1" ht="12">
      <c r="A312" s="13"/>
      <c r="B312" s="234"/>
      <c r="C312" s="235"/>
      <c r="D312" s="236" t="s">
        <v>191</v>
      </c>
      <c r="E312" s="237" t="s">
        <v>1</v>
      </c>
      <c r="F312" s="238" t="s">
        <v>307</v>
      </c>
      <c r="G312" s="235"/>
      <c r="H312" s="239">
        <v>9.399</v>
      </c>
      <c r="I312" s="240"/>
      <c r="J312" s="235"/>
      <c r="K312" s="235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191</v>
      </c>
      <c r="AU312" s="245" t="s">
        <v>88</v>
      </c>
      <c r="AV312" s="13" t="s">
        <v>88</v>
      </c>
      <c r="AW312" s="13" t="s">
        <v>34</v>
      </c>
      <c r="AX312" s="13" t="s">
        <v>78</v>
      </c>
      <c r="AY312" s="245" t="s">
        <v>182</v>
      </c>
    </row>
    <row r="313" spans="1:51" s="13" customFormat="1" ht="12">
      <c r="A313" s="13"/>
      <c r="B313" s="234"/>
      <c r="C313" s="235"/>
      <c r="D313" s="236" t="s">
        <v>191</v>
      </c>
      <c r="E313" s="237" t="s">
        <v>1</v>
      </c>
      <c r="F313" s="238" t="s">
        <v>357</v>
      </c>
      <c r="G313" s="235"/>
      <c r="H313" s="239">
        <v>218.815</v>
      </c>
      <c r="I313" s="240"/>
      <c r="J313" s="235"/>
      <c r="K313" s="235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191</v>
      </c>
      <c r="AU313" s="245" t="s">
        <v>88</v>
      </c>
      <c r="AV313" s="13" t="s">
        <v>88</v>
      </c>
      <c r="AW313" s="13" t="s">
        <v>34</v>
      </c>
      <c r="AX313" s="13" t="s">
        <v>78</v>
      </c>
      <c r="AY313" s="245" t="s">
        <v>182</v>
      </c>
    </row>
    <row r="314" spans="1:51" s="15" customFormat="1" ht="12">
      <c r="A314" s="15"/>
      <c r="B314" s="268"/>
      <c r="C314" s="269"/>
      <c r="D314" s="236" t="s">
        <v>191</v>
      </c>
      <c r="E314" s="270" t="s">
        <v>1</v>
      </c>
      <c r="F314" s="271" t="s">
        <v>269</v>
      </c>
      <c r="G314" s="269"/>
      <c r="H314" s="270" t="s">
        <v>1</v>
      </c>
      <c r="I314" s="272"/>
      <c r="J314" s="269"/>
      <c r="K314" s="269"/>
      <c r="L314" s="273"/>
      <c r="M314" s="274"/>
      <c r="N314" s="275"/>
      <c r="O314" s="275"/>
      <c r="P314" s="275"/>
      <c r="Q314" s="275"/>
      <c r="R314" s="275"/>
      <c r="S314" s="275"/>
      <c r="T314" s="276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7" t="s">
        <v>191</v>
      </c>
      <c r="AU314" s="277" t="s">
        <v>88</v>
      </c>
      <c r="AV314" s="15" t="s">
        <v>86</v>
      </c>
      <c r="AW314" s="15" t="s">
        <v>34</v>
      </c>
      <c r="AX314" s="15" t="s">
        <v>78</v>
      </c>
      <c r="AY314" s="277" t="s">
        <v>182</v>
      </c>
    </row>
    <row r="315" spans="1:51" s="13" customFormat="1" ht="12">
      <c r="A315" s="13"/>
      <c r="B315" s="234"/>
      <c r="C315" s="235"/>
      <c r="D315" s="236" t="s">
        <v>191</v>
      </c>
      <c r="E315" s="237" t="s">
        <v>1</v>
      </c>
      <c r="F315" s="238" t="s">
        <v>309</v>
      </c>
      <c r="G315" s="235"/>
      <c r="H315" s="239">
        <v>88.131</v>
      </c>
      <c r="I315" s="240"/>
      <c r="J315" s="235"/>
      <c r="K315" s="235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191</v>
      </c>
      <c r="AU315" s="245" t="s">
        <v>88</v>
      </c>
      <c r="AV315" s="13" t="s">
        <v>88</v>
      </c>
      <c r="AW315" s="13" t="s">
        <v>34</v>
      </c>
      <c r="AX315" s="13" t="s">
        <v>78</v>
      </c>
      <c r="AY315" s="245" t="s">
        <v>182</v>
      </c>
    </row>
    <row r="316" spans="1:51" s="13" customFormat="1" ht="12">
      <c r="A316" s="13"/>
      <c r="B316" s="234"/>
      <c r="C316" s="235"/>
      <c r="D316" s="236" t="s">
        <v>191</v>
      </c>
      <c r="E316" s="237" t="s">
        <v>1</v>
      </c>
      <c r="F316" s="238" t="s">
        <v>300</v>
      </c>
      <c r="G316" s="235"/>
      <c r="H316" s="239">
        <v>39.791</v>
      </c>
      <c r="I316" s="240"/>
      <c r="J316" s="235"/>
      <c r="K316" s="235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191</v>
      </c>
      <c r="AU316" s="245" t="s">
        <v>88</v>
      </c>
      <c r="AV316" s="13" t="s">
        <v>88</v>
      </c>
      <c r="AW316" s="13" t="s">
        <v>34</v>
      </c>
      <c r="AX316" s="13" t="s">
        <v>78</v>
      </c>
      <c r="AY316" s="245" t="s">
        <v>182</v>
      </c>
    </row>
    <row r="317" spans="1:51" s="13" customFormat="1" ht="12">
      <c r="A317" s="13"/>
      <c r="B317" s="234"/>
      <c r="C317" s="235"/>
      <c r="D317" s="236" t="s">
        <v>191</v>
      </c>
      <c r="E317" s="237" t="s">
        <v>1</v>
      </c>
      <c r="F317" s="238" t="s">
        <v>301</v>
      </c>
      <c r="G317" s="235"/>
      <c r="H317" s="239">
        <v>9.932</v>
      </c>
      <c r="I317" s="240"/>
      <c r="J317" s="235"/>
      <c r="K317" s="235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191</v>
      </c>
      <c r="AU317" s="245" t="s">
        <v>88</v>
      </c>
      <c r="AV317" s="13" t="s">
        <v>88</v>
      </c>
      <c r="AW317" s="13" t="s">
        <v>34</v>
      </c>
      <c r="AX317" s="13" t="s">
        <v>78</v>
      </c>
      <c r="AY317" s="245" t="s">
        <v>182</v>
      </c>
    </row>
    <row r="318" spans="1:51" s="13" customFormat="1" ht="12">
      <c r="A318" s="13"/>
      <c r="B318" s="234"/>
      <c r="C318" s="235"/>
      <c r="D318" s="236" t="s">
        <v>191</v>
      </c>
      <c r="E318" s="237" t="s">
        <v>1</v>
      </c>
      <c r="F318" s="238" t="s">
        <v>302</v>
      </c>
      <c r="G318" s="235"/>
      <c r="H318" s="239">
        <v>0.969</v>
      </c>
      <c r="I318" s="240"/>
      <c r="J318" s="235"/>
      <c r="K318" s="235"/>
      <c r="L318" s="241"/>
      <c r="M318" s="242"/>
      <c r="N318" s="243"/>
      <c r="O318" s="243"/>
      <c r="P318" s="243"/>
      <c r="Q318" s="243"/>
      <c r="R318" s="243"/>
      <c r="S318" s="243"/>
      <c r="T318" s="24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5" t="s">
        <v>191</v>
      </c>
      <c r="AU318" s="245" t="s">
        <v>88</v>
      </c>
      <c r="AV318" s="13" t="s">
        <v>88</v>
      </c>
      <c r="AW318" s="13" t="s">
        <v>34</v>
      </c>
      <c r="AX318" s="13" t="s">
        <v>78</v>
      </c>
      <c r="AY318" s="245" t="s">
        <v>182</v>
      </c>
    </row>
    <row r="319" spans="1:51" s="13" customFormat="1" ht="12">
      <c r="A319" s="13"/>
      <c r="B319" s="234"/>
      <c r="C319" s="235"/>
      <c r="D319" s="236" t="s">
        <v>191</v>
      </c>
      <c r="E319" s="237" t="s">
        <v>1</v>
      </c>
      <c r="F319" s="238" t="s">
        <v>310</v>
      </c>
      <c r="G319" s="235"/>
      <c r="H319" s="239">
        <v>62.868</v>
      </c>
      <c r="I319" s="240"/>
      <c r="J319" s="235"/>
      <c r="K319" s="235"/>
      <c r="L319" s="241"/>
      <c r="M319" s="242"/>
      <c r="N319" s="243"/>
      <c r="O319" s="243"/>
      <c r="P319" s="243"/>
      <c r="Q319" s="243"/>
      <c r="R319" s="243"/>
      <c r="S319" s="243"/>
      <c r="T319" s="24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5" t="s">
        <v>191</v>
      </c>
      <c r="AU319" s="245" t="s">
        <v>88</v>
      </c>
      <c r="AV319" s="13" t="s">
        <v>88</v>
      </c>
      <c r="AW319" s="13" t="s">
        <v>34</v>
      </c>
      <c r="AX319" s="13" t="s">
        <v>78</v>
      </c>
      <c r="AY319" s="245" t="s">
        <v>182</v>
      </c>
    </row>
    <row r="320" spans="1:51" s="13" customFormat="1" ht="12">
      <c r="A320" s="13"/>
      <c r="B320" s="234"/>
      <c r="C320" s="235"/>
      <c r="D320" s="236" t="s">
        <v>191</v>
      </c>
      <c r="E320" s="237" t="s">
        <v>1</v>
      </c>
      <c r="F320" s="238" t="s">
        <v>311</v>
      </c>
      <c r="G320" s="235"/>
      <c r="H320" s="239">
        <v>0.855</v>
      </c>
      <c r="I320" s="240"/>
      <c r="J320" s="235"/>
      <c r="K320" s="235"/>
      <c r="L320" s="241"/>
      <c r="M320" s="242"/>
      <c r="N320" s="243"/>
      <c r="O320" s="243"/>
      <c r="P320" s="243"/>
      <c r="Q320" s="243"/>
      <c r="R320" s="243"/>
      <c r="S320" s="243"/>
      <c r="T320" s="24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5" t="s">
        <v>191</v>
      </c>
      <c r="AU320" s="245" t="s">
        <v>88</v>
      </c>
      <c r="AV320" s="13" t="s">
        <v>88</v>
      </c>
      <c r="AW320" s="13" t="s">
        <v>34</v>
      </c>
      <c r="AX320" s="13" t="s">
        <v>78</v>
      </c>
      <c r="AY320" s="245" t="s">
        <v>182</v>
      </c>
    </row>
    <row r="321" spans="1:51" s="13" customFormat="1" ht="12">
      <c r="A321" s="13"/>
      <c r="B321" s="234"/>
      <c r="C321" s="235"/>
      <c r="D321" s="236" t="s">
        <v>191</v>
      </c>
      <c r="E321" s="237" t="s">
        <v>1</v>
      </c>
      <c r="F321" s="238" t="s">
        <v>312</v>
      </c>
      <c r="G321" s="235"/>
      <c r="H321" s="239">
        <v>101.907</v>
      </c>
      <c r="I321" s="240"/>
      <c r="J321" s="235"/>
      <c r="K321" s="235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191</v>
      </c>
      <c r="AU321" s="245" t="s">
        <v>88</v>
      </c>
      <c r="AV321" s="13" t="s">
        <v>88</v>
      </c>
      <c r="AW321" s="13" t="s">
        <v>34</v>
      </c>
      <c r="AX321" s="13" t="s">
        <v>78</v>
      </c>
      <c r="AY321" s="245" t="s">
        <v>182</v>
      </c>
    </row>
    <row r="322" spans="1:51" s="13" customFormat="1" ht="12">
      <c r="A322" s="13"/>
      <c r="B322" s="234"/>
      <c r="C322" s="235"/>
      <c r="D322" s="236" t="s">
        <v>191</v>
      </c>
      <c r="E322" s="237" t="s">
        <v>1</v>
      </c>
      <c r="F322" s="238" t="s">
        <v>313</v>
      </c>
      <c r="G322" s="235"/>
      <c r="H322" s="239">
        <v>4.228</v>
      </c>
      <c r="I322" s="240"/>
      <c r="J322" s="235"/>
      <c r="K322" s="235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191</v>
      </c>
      <c r="AU322" s="245" t="s">
        <v>88</v>
      </c>
      <c r="AV322" s="13" t="s">
        <v>88</v>
      </c>
      <c r="AW322" s="13" t="s">
        <v>34</v>
      </c>
      <c r="AX322" s="13" t="s">
        <v>78</v>
      </c>
      <c r="AY322" s="245" t="s">
        <v>182</v>
      </c>
    </row>
    <row r="323" spans="1:51" s="13" customFormat="1" ht="12">
      <c r="A323" s="13"/>
      <c r="B323" s="234"/>
      <c r="C323" s="235"/>
      <c r="D323" s="236" t="s">
        <v>191</v>
      </c>
      <c r="E323" s="237" t="s">
        <v>1</v>
      </c>
      <c r="F323" s="238" t="s">
        <v>314</v>
      </c>
      <c r="G323" s="235"/>
      <c r="H323" s="239">
        <v>9.785</v>
      </c>
      <c r="I323" s="240"/>
      <c r="J323" s="235"/>
      <c r="K323" s="235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191</v>
      </c>
      <c r="AU323" s="245" t="s">
        <v>88</v>
      </c>
      <c r="AV323" s="13" t="s">
        <v>88</v>
      </c>
      <c r="AW323" s="13" t="s">
        <v>34</v>
      </c>
      <c r="AX323" s="13" t="s">
        <v>78</v>
      </c>
      <c r="AY323" s="245" t="s">
        <v>182</v>
      </c>
    </row>
    <row r="324" spans="1:51" s="13" customFormat="1" ht="12">
      <c r="A324" s="13"/>
      <c r="B324" s="234"/>
      <c r="C324" s="235"/>
      <c r="D324" s="236" t="s">
        <v>191</v>
      </c>
      <c r="E324" s="237" t="s">
        <v>1</v>
      </c>
      <c r="F324" s="238" t="s">
        <v>315</v>
      </c>
      <c r="G324" s="235"/>
      <c r="H324" s="239">
        <v>5</v>
      </c>
      <c r="I324" s="240"/>
      <c r="J324" s="235"/>
      <c r="K324" s="235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191</v>
      </c>
      <c r="AU324" s="245" t="s">
        <v>88</v>
      </c>
      <c r="AV324" s="13" t="s">
        <v>88</v>
      </c>
      <c r="AW324" s="13" t="s">
        <v>34</v>
      </c>
      <c r="AX324" s="13" t="s">
        <v>78</v>
      </c>
      <c r="AY324" s="245" t="s">
        <v>182</v>
      </c>
    </row>
    <row r="325" spans="1:51" s="13" customFormat="1" ht="12">
      <c r="A325" s="13"/>
      <c r="B325" s="234"/>
      <c r="C325" s="235"/>
      <c r="D325" s="236" t="s">
        <v>191</v>
      </c>
      <c r="E325" s="237" t="s">
        <v>1</v>
      </c>
      <c r="F325" s="238" t="s">
        <v>316</v>
      </c>
      <c r="G325" s="235"/>
      <c r="H325" s="239">
        <v>-249.653</v>
      </c>
      <c r="I325" s="240"/>
      <c r="J325" s="235"/>
      <c r="K325" s="235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191</v>
      </c>
      <c r="AU325" s="245" t="s">
        <v>88</v>
      </c>
      <c r="AV325" s="13" t="s">
        <v>88</v>
      </c>
      <c r="AW325" s="13" t="s">
        <v>34</v>
      </c>
      <c r="AX325" s="13" t="s">
        <v>78</v>
      </c>
      <c r="AY325" s="245" t="s">
        <v>182</v>
      </c>
    </row>
    <row r="326" spans="1:51" s="14" customFormat="1" ht="12">
      <c r="A326" s="14"/>
      <c r="B326" s="246"/>
      <c r="C326" s="247"/>
      <c r="D326" s="236" t="s">
        <v>191</v>
      </c>
      <c r="E326" s="248" t="s">
        <v>1</v>
      </c>
      <c r="F326" s="249" t="s">
        <v>195</v>
      </c>
      <c r="G326" s="247"/>
      <c r="H326" s="250">
        <v>858.0870000000004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6" t="s">
        <v>191</v>
      </c>
      <c r="AU326" s="256" t="s">
        <v>88</v>
      </c>
      <c r="AV326" s="14" t="s">
        <v>189</v>
      </c>
      <c r="AW326" s="14" t="s">
        <v>34</v>
      </c>
      <c r="AX326" s="14" t="s">
        <v>86</v>
      </c>
      <c r="AY326" s="256" t="s">
        <v>182</v>
      </c>
    </row>
    <row r="327" spans="1:65" s="2" customFormat="1" ht="24.15" customHeight="1">
      <c r="A327" s="39"/>
      <c r="B327" s="40"/>
      <c r="C327" s="257" t="s">
        <v>358</v>
      </c>
      <c r="D327" s="257" t="s">
        <v>204</v>
      </c>
      <c r="E327" s="258" t="s">
        <v>276</v>
      </c>
      <c r="F327" s="259" t="s">
        <v>277</v>
      </c>
      <c r="G327" s="260" t="s">
        <v>188</v>
      </c>
      <c r="H327" s="261">
        <v>962.774</v>
      </c>
      <c r="I327" s="262"/>
      <c r="J327" s="263">
        <f>ROUND(I327*H327,2)</f>
        <v>0</v>
      </c>
      <c r="K327" s="264"/>
      <c r="L327" s="265"/>
      <c r="M327" s="266" t="s">
        <v>1</v>
      </c>
      <c r="N327" s="267" t="s">
        <v>43</v>
      </c>
      <c r="O327" s="92"/>
      <c r="P327" s="230">
        <f>O327*H327</f>
        <v>0</v>
      </c>
      <c r="Q327" s="230">
        <v>0.016</v>
      </c>
      <c r="R327" s="230">
        <f>Q327*H327</f>
        <v>15.404384</v>
      </c>
      <c r="S327" s="230">
        <v>0</v>
      </c>
      <c r="T327" s="23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2" t="s">
        <v>207</v>
      </c>
      <c r="AT327" s="232" t="s">
        <v>204</v>
      </c>
      <c r="AU327" s="232" t="s">
        <v>88</v>
      </c>
      <c r="AY327" s="18" t="s">
        <v>182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8" t="s">
        <v>86</v>
      </c>
      <c r="BK327" s="233">
        <f>ROUND(I327*H327,2)</f>
        <v>0</v>
      </c>
      <c r="BL327" s="18" t="s">
        <v>189</v>
      </c>
      <c r="BM327" s="232" t="s">
        <v>359</v>
      </c>
    </row>
    <row r="328" spans="1:51" s="13" customFormat="1" ht="12">
      <c r="A328" s="13"/>
      <c r="B328" s="234"/>
      <c r="C328" s="235"/>
      <c r="D328" s="236" t="s">
        <v>191</v>
      </c>
      <c r="E328" s="237" t="s">
        <v>1</v>
      </c>
      <c r="F328" s="238" t="s">
        <v>360</v>
      </c>
      <c r="G328" s="235"/>
      <c r="H328" s="239">
        <v>943.896</v>
      </c>
      <c r="I328" s="240"/>
      <c r="J328" s="235"/>
      <c r="K328" s="235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191</v>
      </c>
      <c r="AU328" s="245" t="s">
        <v>88</v>
      </c>
      <c r="AV328" s="13" t="s">
        <v>88</v>
      </c>
      <c r="AW328" s="13" t="s">
        <v>34</v>
      </c>
      <c r="AX328" s="13" t="s">
        <v>78</v>
      </c>
      <c r="AY328" s="245" t="s">
        <v>182</v>
      </c>
    </row>
    <row r="329" spans="1:51" s="14" customFormat="1" ht="12">
      <c r="A329" s="14"/>
      <c r="B329" s="246"/>
      <c r="C329" s="247"/>
      <c r="D329" s="236" t="s">
        <v>191</v>
      </c>
      <c r="E329" s="248" t="s">
        <v>1</v>
      </c>
      <c r="F329" s="249" t="s">
        <v>195</v>
      </c>
      <c r="G329" s="247"/>
      <c r="H329" s="250">
        <v>943.896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6" t="s">
        <v>191</v>
      </c>
      <c r="AU329" s="256" t="s">
        <v>88</v>
      </c>
      <c r="AV329" s="14" t="s">
        <v>189</v>
      </c>
      <c r="AW329" s="14" t="s">
        <v>34</v>
      </c>
      <c r="AX329" s="14" t="s">
        <v>78</v>
      </c>
      <c r="AY329" s="256" t="s">
        <v>182</v>
      </c>
    </row>
    <row r="330" spans="1:51" s="13" customFormat="1" ht="12">
      <c r="A330" s="13"/>
      <c r="B330" s="234"/>
      <c r="C330" s="235"/>
      <c r="D330" s="236" t="s">
        <v>191</v>
      </c>
      <c r="E330" s="237" t="s">
        <v>1</v>
      </c>
      <c r="F330" s="238" t="s">
        <v>361</v>
      </c>
      <c r="G330" s="235"/>
      <c r="H330" s="239">
        <v>962.774</v>
      </c>
      <c r="I330" s="240"/>
      <c r="J330" s="235"/>
      <c r="K330" s="235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191</v>
      </c>
      <c r="AU330" s="245" t="s">
        <v>88</v>
      </c>
      <c r="AV330" s="13" t="s">
        <v>88</v>
      </c>
      <c r="AW330" s="13" t="s">
        <v>34</v>
      </c>
      <c r="AX330" s="13" t="s">
        <v>86</v>
      </c>
      <c r="AY330" s="245" t="s">
        <v>182</v>
      </c>
    </row>
    <row r="331" spans="1:65" s="2" customFormat="1" ht="33" customHeight="1">
      <c r="A331" s="39"/>
      <c r="B331" s="40"/>
      <c r="C331" s="220" t="s">
        <v>362</v>
      </c>
      <c r="D331" s="220" t="s">
        <v>185</v>
      </c>
      <c r="E331" s="221" t="s">
        <v>363</v>
      </c>
      <c r="F331" s="222" t="s">
        <v>364</v>
      </c>
      <c r="G331" s="223" t="s">
        <v>320</v>
      </c>
      <c r="H331" s="224">
        <v>632</v>
      </c>
      <c r="I331" s="225"/>
      <c r="J331" s="226">
        <f>ROUND(I331*H331,2)</f>
        <v>0</v>
      </c>
      <c r="K331" s="227"/>
      <c r="L331" s="45"/>
      <c r="M331" s="228" t="s">
        <v>1</v>
      </c>
      <c r="N331" s="229" t="s">
        <v>43</v>
      </c>
      <c r="O331" s="92"/>
      <c r="P331" s="230">
        <f>O331*H331</f>
        <v>0</v>
      </c>
      <c r="Q331" s="230">
        <v>0.00176</v>
      </c>
      <c r="R331" s="230">
        <f>Q331*H331</f>
        <v>1.11232</v>
      </c>
      <c r="S331" s="230">
        <v>0</v>
      </c>
      <c r="T331" s="23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2" t="s">
        <v>189</v>
      </c>
      <c r="AT331" s="232" t="s">
        <v>185</v>
      </c>
      <c r="AU331" s="232" t="s">
        <v>88</v>
      </c>
      <c r="AY331" s="18" t="s">
        <v>182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8" t="s">
        <v>86</v>
      </c>
      <c r="BK331" s="233">
        <f>ROUND(I331*H331,2)</f>
        <v>0</v>
      </c>
      <c r="BL331" s="18" t="s">
        <v>189</v>
      </c>
      <c r="BM331" s="232" t="s">
        <v>365</v>
      </c>
    </row>
    <row r="332" spans="1:51" s="15" customFormat="1" ht="12">
      <c r="A332" s="15"/>
      <c r="B332" s="268"/>
      <c r="C332" s="269"/>
      <c r="D332" s="236" t="s">
        <v>191</v>
      </c>
      <c r="E332" s="270" t="s">
        <v>1</v>
      </c>
      <c r="F332" s="271" t="s">
        <v>366</v>
      </c>
      <c r="G332" s="269"/>
      <c r="H332" s="270" t="s">
        <v>1</v>
      </c>
      <c r="I332" s="272"/>
      <c r="J332" s="269"/>
      <c r="K332" s="269"/>
      <c r="L332" s="273"/>
      <c r="M332" s="274"/>
      <c r="N332" s="275"/>
      <c r="O332" s="275"/>
      <c r="P332" s="275"/>
      <c r="Q332" s="275"/>
      <c r="R332" s="275"/>
      <c r="S332" s="275"/>
      <c r="T332" s="276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7" t="s">
        <v>191</v>
      </c>
      <c r="AU332" s="277" t="s">
        <v>88</v>
      </c>
      <c r="AV332" s="15" t="s">
        <v>86</v>
      </c>
      <c r="AW332" s="15" t="s">
        <v>34</v>
      </c>
      <c r="AX332" s="15" t="s">
        <v>78</v>
      </c>
      <c r="AY332" s="277" t="s">
        <v>182</v>
      </c>
    </row>
    <row r="333" spans="1:51" s="13" customFormat="1" ht="12">
      <c r="A333" s="13"/>
      <c r="B333" s="234"/>
      <c r="C333" s="235"/>
      <c r="D333" s="236" t="s">
        <v>191</v>
      </c>
      <c r="E333" s="237" t="s">
        <v>1</v>
      </c>
      <c r="F333" s="238" t="s">
        <v>367</v>
      </c>
      <c r="G333" s="235"/>
      <c r="H333" s="239">
        <v>34.8</v>
      </c>
      <c r="I333" s="240"/>
      <c r="J333" s="235"/>
      <c r="K333" s="235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191</v>
      </c>
      <c r="AU333" s="245" t="s">
        <v>88</v>
      </c>
      <c r="AV333" s="13" t="s">
        <v>88</v>
      </c>
      <c r="AW333" s="13" t="s">
        <v>34</v>
      </c>
      <c r="AX333" s="13" t="s">
        <v>78</v>
      </c>
      <c r="AY333" s="245" t="s">
        <v>182</v>
      </c>
    </row>
    <row r="334" spans="1:51" s="13" customFormat="1" ht="12">
      <c r="A334" s="13"/>
      <c r="B334" s="234"/>
      <c r="C334" s="235"/>
      <c r="D334" s="236" t="s">
        <v>191</v>
      </c>
      <c r="E334" s="237" t="s">
        <v>1</v>
      </c>
      <c r="F334" s="238" t="s">
        <v>368</v>
      </c>
      <c r="G334" s="235"/>
      <c r="H334" s="239">
        <v>142</v>
      </c>
      <c r="I334" s="240"/>
      <c r="J334" s="235"/>
      <c r="K334" s="235"/>
      <c r="L334" s="241"/>
      <c r="M334" s="242"/>
      <c r="N334" s="243"/>
      <c r="O334" s="243"/>
      <c r="P334" s="243"/>
      <c r="Q334" s="243"/>
      <c r="R334" s="243"/>
      <c r="S334" s="243"/>
      <c r="T334" s="24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5" t="s">
        <v>191</v>
      </c>
      <c r="AU334" s="245" t="s">
        <v>88</v>
      </c>
      <c r="AV334" s="13" t="s">
        <v>88</v>
      </c>
      <c r="AW334" s="13" t="s">
        <v>34</v>
      </c>
      <c r="AX334" s="13" t="s">
        <v>78</v>
      </c>
      <c r="AY334" s="245" t="s">
        <v>182</v>
      </c>
    </row>
    <row r="335" spans="1:51" s="13" customFormat="1" ht="12">
      <c r="A335" s="13"/>
      <c r="B335" s="234"/>
      <c r="C335" s="235"/>
      <c r="D335" s="236" t="s">
        <v>191</v>
      </c>
      <c r="E335" s="237" t="s">
        <v>1</v>
      </c>
      <c r="F335" s="238" t="s">
        <v>369</v>
      </c>
      <c r="G335" s="235"/>
      <c r="H335" s="239">
        <v>13</v>
      </c>
      <c r="I335" s="240"/>
      <c r="J335" s="235"/>
      <c r="K335" s="235"/>
      <c r="L335" s="241"/>
      <c r="M335" s="242"/>
      <c r="N335" s="243"/>
      <c r="O335" s="243"/>
      <c r="P335" s="243"/>
      <c r="Q335" s="243"/>
      <c r="R335" s="243"/>
      <c r="S335" s="243"/>
      <c r="T335" s="24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5" t="s">
        <v>191</v>
      </c>
      <c r="AU335" s="245" t="s">
        <v>88</v>
      </c>
      <c r="AV335" s="13" t="s">
        <v>88</v>
      </c>
      <c r="AW335" s="13" t="s">
        <v>34</v>
      </c>
      <c r="AX335" s="13" t="s">
        <v>78</v>
      </c>
      <c r="AY335" s="245" t="s">
        <v>182</v>
      </c>
    </row>
    <row r="336" spans="1:51" s="13" customFormat="1" ht="12">
      <c r="A336" s="13"/>
      <c r="B336" s="234"/>
      <c r="C336" s="235"/>
      <c r="D336" s="236" t="s">
        <v>191</v>
      </c>
      <c r="E336" s="237" t="s">
        <v>1</v>
      </c>
      <c r="F336" s="238" t="s">
        <v>370</v>
      </c>
      <c r="G336" s="235"/>
      <c r="H336" s="239">
        <v>12.8</v>
      </c>
      <c r="I336" s="240"/>
      <c r="J336" s="235"/>
      <c r="K336" s="235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191</v>
      </c>
      <c r="AU336" s="245" t="s">
        <v>88</v>
      </c>
      <c r="AV336" s="13" t="s">
        <v>88</v>
      </c>
      <c r="AW336" s="13" t="s">
        <v>34</v>
      </c>
      <c r="AX336" s="13" t="s">
        <v>78</v>
      </c>
      <c r="AY336" s="245" t="s">
        <v>182</v>
      </c>
    </row>
    <row r="337" spans="1:51" s="13" customFormat="1" ht="12">
      <c r="A337" s="13"/>
      <c r="B337" s="234"/>
      <c r="C337" s="235"/>
      <c r="D337" s="236" t="s">
        <v>191</v>
      </c>
      <c r="E337" s="237" t="s">
        <v>1</v>
      </c>
      <c r="F337" s="238" t="s">
        <v>371</v>
      </c>
      <c r="G337" s="235"/>
      <c r="H337" s="239">
        <v>113.4</v>
      </c>
      <c r="I337" s="240"/>
      <c r="J337" s="235"/>
      <c r="K337" s="235"/>
      <c r="L337" s="241"/>
      <c r="M337" s="242"/>
      <c r="N337" s="243"/>
      <c r="O337" s="243"/>
      <c r="P337" s="243"/>
      <c r="Q337" s="243"/>
      <c r="R337" s="243"/>
      <c r="S337" s="243"/>
      <c r="T337" s="24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191</v>
      </c>
      <c r="AU337" s="245" t="s">
        <v>88</v>
      </c>
      <c r="AV337" s="13" t="s">
        <v>88</v>
      </c>
      <c r="AW337" s="13" t="s">
        <v>34</v>
      </c>
      <c r="AX337" s="13" t="s">
        <v>78</v>
      </c>
      <c r="AY337" s="245" t="s">
        <v>182</v>
      </c>
    </row>
    <row r="338" spans="1:51" s="13" customFormat="1" ht="12">
      <c r="A338" s="13"/>
      <c r="B338" s="234"/>
      <c r="C338" s="235"/>
      <c r="D338" s="236" t="s">
        <v>191</v>
      </c>
      <c r="E338" s="237" t="s">
        <v>1</v>
      </c>
      <c r="F338" s="238" t="s">
        <v>372</v>
      </c>
      <c r="G338" s="235"/>
      <c r="H338" s="239">
        <v>14.4</v>
      </c>
      <c r="I338" s="240"/>
      <c r="J338" s="235"/>
      <c r="K338" s="235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191</v>
      </c>
      <c r="AU338" s="245" t="s">
        <v>88</v>
      </c>
      <c r="AV338" s="13" t="s">
        <v>88</v>
      </c>
      <c r="AW338" s="13" t="s">
        <v>34</v>
      </c>
      <c r="AX338" s="13" t="s">
        <v>78</v>
      </c>
      <c r="AY338" s="245" t="s">
        <v>182</v>
      </c>
    </row>
    <row r="339" spans="1:51" s="13" customFormat="1" ht="12">
      <c r="A339" s="13"/>
      <c r="B339" s="234"/>
      <c r="C339" s="235"/>
      <c r="D339" s="236" t="s">
        <v>191</v>
      </c>
      <c r="E339" s="237" t="s">
        <v>1</v>
      </c>
      <c r="F339" s="238" t="s">
        <v>373</v>
      </c>
      <c r="G339" s="235"/>
      <c r="H339" s="239">
        <v>30.4</v>
      </c>
      <c r="I339" s="240"/>
      <c r="J339" s="235"/>
      <c r="K339" s="235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191</v>
      </c>
      <c r="AU339" s="245" t="s">
        <v>88</v>
      </c>
      <c r="AV339" s="13" t="s">
        <v>88</v>
      </c>
      <c r="AW339" s="13" t="s">
        <v>34</v>
      </c>
      <c r="AX339" s="13" t="s">
        <v>78</v>
      </c>
      <c r="AY339" s="245" t="s">
        <v>182</v>
      </c>
    </row>
    <row r="340" spans="1:51" s="13" customFormat="1" ht="12">
      <c r="A340" s="13"/>
      <c r="B340" s="234"/>
      <c r="C340" s="235"/>
      <c r="D340" s="236" t="s">
        <v>191</v>
      </c>
      <c r="E340" s="237" t="s">
        <v>1</v>
      </c>
      <c r="F340" s="238" t="s">
        <v>374</v>
      </c>
      <c r="G340" s="235"/>
      <c r="H340" s="239">
        <v>22.4</v>
      </c>
      <c r="I340" s="240"/>
      <c r="J340" s="235"/>
      <c r="K340" s="235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191</v>
      </c>
      <c r="AU340" s="245" t="s">
        <v>88</v>
      </c>
      <c r="AV340" s="13" t="s">
        <v>88</v>
      </c>
      <c r="AW340" s="13" t="s">
        <v>34</v>
      </c>
      <c r="AX340" s="13" t="s">
        <v>78</v>
      </c>
      <c r="AY340" s="245" t="s">
        <v>182</v>
      </c>
    </row>
    <row r="341" spans="1:51" s="13" customFormat="1" ht="12">
      <c r="A341" s="13"/>
      <c r="B341" s="234"/>
      <c r="C341" s="235"/>
      <c r="D341" s="236" t="s">
        <v>191</v>
      </c>
      <c r="E341" s="237" t="s">
        <v>1</v>
      </c>
      <c r="F341" s="238" t="s">
        <v>375</v>
      </c>
      <c r="G341" s="235"/>
      <c r="H341" s="239">
        <v>19.8</v>
      </c>
      <c r="I341" s="240"/>
      <c r="J341" s="235"/>
      <c r="K341" s="235"/>
      <c r="L341" s="241"/>
      <c r="M341" s="242"/>
      <c r="N341" s="243"/>
      <c r="O341" s="243"/>
      <c r="P341" s="243"/>
      <c r="Q341" s="243"/>
      <c r="R341" s="243"/>
      <c r="S341" s="243"/>
      <c r="T341" s="24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5" t="s">
        <v>191</v>
      </c>
      <c r="AU341" s="245" t="s">
        <v>88</v>
      </c>
      <c r="AV341" s="13" t="s">
        <v>88</v>
      </c>
      <c r="AW341" s="13" t="s">
        <v>34</v>
      </c>
      <c r="AX341" s="13" t="s">
        <v>78</v>
      </c>
      <c r="AY341" s="245" t="s">
        <v>182</v>
      </c>
    </row>
    <row r="342" spans="1:51" s="13" customFormat="1" ht="12">
      <c r="A342" s="13"/>
      <c r="B342" s="234"/>
      <c r="C342" s="235"/>
      <c r="D342" s="236" t="s">
        <v>191</v>
      </c>
      <c r="E342" s="237" t="s">
        <v>1</v>
      </c>
      <c r="F342" s="238" t="s">
        <v>376</v>
      </c>
      <c r="G342" s="235"/>
      <c r="H342" s="239">
        <v>48</v>
      </c>
      <c r="I342" s="240"/>
      <c r="J342" s="235"/>
      <c r="K342" s="235"/>
      <c r="L342" s="241"/>
      <c r="M342" s="242"/>
      <c r="N342" s="243"/>
      <c r="O342" s="243"/>
      <c r="P342" s="243"/>
      <c r="Q342" s="243"/>
      <c r="R342" s="243"/>
      <c r="S342" s="243"/>
      <c r="T342" s="24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5" t="s">
        <v>191</v>
      </c>
      <c r="AU342" s="245" t="s">
        <v>88</v>
      </c>
      <c r="AV342" s="13" t="s">
        <v>88</v>
      </c>
      <c r="AW342" s="13" t="s">
        <v>34</v>
      </c>
      <c r="AX342" s="13" t="s">
        <v>78</v>
      </c>
      <c r="AY342" s="245" t="s">
        <v>182</v>
      </c>
    </row>
    <row r="343" spans="1:51" s="13" customFormat="1" ht="12">
      <c r="A343" s="13"/>
      <c r="B343" s="234"/>
      <c r="C343" s="235"/>
      <c r="D343" s="236" t="s">
        <v>191</v>
      </c>
      <c r="E343" s="237" t="s">
        <v>1</v>
      </c>
      <c r="F343" s="238" t="s">
        <v>377</v>
      </c>
      <c r="G343" s="235"/>
      <c r="H343" s="239">
        <v>62.7</v>
      </c>
      <c r="I343" s="240"/>
      <c r="J343" s="235"/>
      <c r="K343" s="235"/>
      <c r="L343" s="241"/>
      <c r="M343" s="242"/>
      <c r="N343" s="243"/>
      <c r="O343" s="243"/>
      <c r="P343" s="243"/>
      <c r="Q343" s="243"/>
      <c r="R343" s="243"/>
      <c r="S343" s="243"/>
      <c r="T343" s="24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5" t="s">
        <v>191</v>
      </c>
      <c r="AU343" s="245" t="s">
        <v>88</v>
      </c>
      <c r="AV343" s="13" t="s">
        <v>88</v>
      </c>
      <c r="AW343" s="13" t="s">
        <v>34</v>
      </c>
      <c r="AX343" s="13" t="s">
        <v>78</v>
      </c>
      <c r="AY343" s="245" t="s">
        <v>182</v>
      </c>
    </row>
    <row r="344" spans="1:51" s="13" customFormat="1" ht="12">
      <c r="A344" s="13"/>
      <c r="B344" s="234"/>
      <c r="C344" s="235"/>
      <c r="D344" s="236" t="s">
        <v>191</v>
      </c>
      <c r="E344" s="237" t="s">
        <v>1</v>
      </c>
      <c r="F344" s="238" t="s">
        <v>378</v>
      </c>
      <c r="G344" s="235"/>
      <c r="H344" s="239">
        <v>19.8</v>
      </c>
      <c r="I344" s="240"/>
      <c r="J344" s="235"/>
      <c r="K344" s="235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191</v>
      </c>
      <c r="AU344" s="245" t="s">
        <v>88</v>
      </c>
      <c r="AV344" s="13" t="s">
        <v>88</v>
      </c>
      <c r="AW344" s="13" t="s">
        <v>34</v>
      </c>
      <c r="AX344" s="13" t="s">
        <v>78</v>
      </c>
      <c r="AY344" s="245" t="s">
        <v>182</v>
      </c>
    </row>
    <row r="345" spans="1:51" s="13" customFormat="1" ht="12">
      <c r="A345" s="13"/>
      <c r="B345" s="234"/>
      <c r="C345" s="235"/>
      <c r="D345" s="236" t="s">
        <v>191</v>
      </c>
      <c r="E345" s="237" t="s">
        <v>1</v>
      </c>
      <c r="F345" s="238" t="s">
        <v>379</v>
      </c>
      <c r="G345" s="235"/>
      <c r="H345" s="239">
        <v>14</v>
      </c>
      <c r="I345" s="240"/>
      <c r="J345" s="235"/>
      <c r="K345" s="235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191</v>
      </c>
      <c r="AU345" s="245" t="s">
        <v>88</v>
      </c>
      <c r="AV345" s="13" t="s">
        <v>88</v>
      </c>
      <c r="AW345" s="13" t="s">
        <v>34</v>
      </c>
      <c r="AX345" s="13" t="s">
        <v>78</v>
      </c>
      <c r="AY345" s="245" t="s">
        <v>182</v>
      </c>
    </row>
    <row r="346" spans="1:51" s="13" customFormat="1" ht="12">
      <c r="A346" s="13"/>
      <c r="B346" s="234"/>
      <c r="C346" s="235"/>
      <c r="D346" s="236" t="s">
        <v>191</v>
      </c>
      <c r="E346" s="237" t="s">
        <v>1</v>
      </c>
      <c r="F346" s="238" t="s">
        <v>380</v>
      </c>
      <c r="G346" s="235"/>
      <c r="H346" s="239">
        <v>4</v>
      </c>
      <c r="I346" s="240"/>
      <c r="J346" s="235"/>
      <c r="K346" s="235"/>
      <c r="L346" s="241"/>
      <c r="M346" s="242"/>
      <c r="N346" s="243"/>
      <c r="O346" s="243"/>
      <c r="P346" s="243"/>
      <c r="Q346" s="243"/>
      <c r="R346" s="243"/>
      <c r="S346" s="243"/>
      <c r="T346" s="24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5" t="s">
        <v>191</v>
      </c>
      <c r="AU346" s="245" t="s">
        <v>88</v>
      </c>
      <c r="AV346" s="13" t="s">
        <v>88</v>
      </c>
      <c r="AW346" s="13" t="s">
        <v>34</v>
      </c>
      <c r="AX346" s="13" t="s">
        <v>78</v>
      </c>
      <c r="AY346" s="245" t="s">
        <v>182</v>
      </c>
    </row>
    <row r="347" spans="1:51" s="13" customFormat="1" ht="12">
      <c r="A347" s="13"/>
      <c r="B347" s="234"/>
      <c r="C347" s="235"/>
      <c r="D347" s="236" t="s">
        <v>191</v>
      </c>
      <c r="E347" s="237" t="s">
        <v>1</v>
      </c>
      <c r="F347" s="238" t="s">
        <v>381</v>
      </c>
      <c r="G347" s="235"/>
      <c r="H347" s="239">
        <v>16.6</v>
      </c>
      <c r="I347" s="240"/>
      <c r="J347" s="235"/>
      <c r="K347" s="235"/>
      <c r="L347" s="241"/>
      <c r="M347" s="242"/>
      <c r="N347" s="243"/>
      <c r="O347" s="243"/>
      <c r="P347" s="243"/>
      <c r="Q347" s="243"/>
      <c r="R347" s="243"/>
      <c r="S347" s="243"/>
      <c r="T347" s="24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5" t="s">
        <v>191</v>
      </c>
      <c r="AU347" s="245" t="s">
        <v>88</v>
      </c>
      <c r="AV347" s="13" t="s">
        <v>88</v>
      </c>
      <c r="AW347" s="13" t="s">
        <v>34</v>
      </c>
      <c r="AX347" s="13" t="s">
        <v>78</v>
      </c>
      <c r="AY347" s="245" t="s">
        <v>182</v>
      </c>
    </row>
    <row r="348" spans="1:51" s="13" customFormat="1" ht="12">
      <c r="A348" s="13"/>
      <c r="B348" s="234"/>
      <c r="C348" s="235"/>
      <c r="D348" s="236" t="s">
        <v>191</v>
      </c>
      <c r="E348" s="237" t="s">
        <v>1</v>
      </c>
      <c r="F348" s="238" t="s">
        <v>382</v>
      </c>
      <c r="G348" s="235"/>
      <c r="H348" s="239">
        <v>26</v>
      </c>
      <c r="I348" s="240"/>
      <c r="J348" s="235"/>
      <c r="K348" s="235"/>
      <c r="L348" s="241"/>
      <c r="M348" s="242"/>
      <c r="N348" s="243"/>
      <c r="O348" s="243"/>
      <c r="P348" s="243"/>
      <c r="Q348" s="243"/>
      <c r="R348" s="243"/>
      <c r="S348" s="243"/>
      <c r="T348" s="24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5" t="s">
        <v>191</v>
      </c>
      <c r="AU348" s="245" t="s">
        <v>88</v>
      </c>
      <c r="AV348" s="13" t="s">
        <v>88</v>
      </c>
      <c r="AW348" s="13" t="s">
        <v>34</v>
      </c>
      <c r="AX348" s="13" t="s">
        <v>78</v>
      </c>
      <c r="AY348" s="245" t="s">
        <v>182</v>
      </c>
    </row>
    <row r="349" spans="1:51" s="15" customFormat="1" ht="12">
      <c r="A349" s="15"/>
      <c r="B349" s="268"/>
      <c r="C349" s="269"/>
      <c r="D349" s="236" t="s">
        <v>191</v>
      </c>
      <c r="E349" s="270" t="s">
        <v>1</v>
      </c>
      <c r="F349" s="271" t="s">
        <v>383</v>
      </c>
      <c r="G349" s="269"/>
      <c r="H349" s="270" t="s">
        <v>1</v>
      </c>
      <c r="I349" s="272"/>
      <c r="J349" s="269"/>
      <c r="K349" s="269"/>
      <c r="L349" s="273"/>
      <c r="M349" s="274"/>
      <c r="N349" s="275"/>
      <c r="O349" s="275"/>
      <c r="P349" s="275"/>
      <c r="Q349" s="275"/>
      <c r="R349" s="275"/>
      <c r="S349" s="275"/>
      <c r="T349" s="276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77" t="s">
        <v>191</v>
      </c>
      <c r="AU349" s="277" t="s">
        <v>88</v>
      </c>
      <c r="AV349" s="15" t="s">
        <v>86</v>
      </c>
      <c r="AW349" s="15" t="s">
        <v>34</v>
      </c>
      <c r="AX349" s="15" t="s">
        <v>78</v>
      </c>
      <c r="AY349" s="277" t="s">
        <v>182</v>
      </c>
    </row>
    <row r="350" spans="1:51" s="13" customFormat="1" ht="12">
      <c r="A350" s="13"/>
      <c r="B350" s="234"/>
      <c r="C350" s="235"/>
      <c r="D350" s="236" t="s">
        <v>191</v>
      </c>
      <c r="E350" s="237" t="s">
        <v>1</v>
      </c>
      <c r="F350" s="238" t="s">
        <v>339</v>
      </c>
      <c r="G350" s="235"/>
      <c r="H350" s="239">
        <v>6.8</v>
      </c>
      <c r="I350" s="240"/>
      <c r="J350" s="235"/>
      <c r="K350" s="235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191</v>
      </c>
      <c r="AU350" s="245" t="s">
        <v>88</v>
      </c>
      <c r="AV350" s="13" t="s">
        <v>88</v>
      </c>
      <c r="AW350" s="13" t="s">
        <v>34</v>
      </c>
      <c r="AX350" s="13" t="s">
        <v>78</v>
      </c>
      <c r="AY350" s="245" t="s">
        <v>182</v>
      </c>
    </row>
    <row r="351" spans="1:51" s="13" customFormat="1" ht="12">
      <c r="A351" s="13"/>
      <c r="B351" s="234"/>
      <c r="C351" s="235"/>
      <c r="D351" s="236" t="s">
        <v>191</v>
      </c>
      <c r="E351" s="237" t="s">
        <v>1</v>
      </c>
      <c r="F351" s="238" t="s">
        <v>340</v>
      </c>
      <c r="G351" s="235"/>
      <c r="H351" s="239">
        <v>5.3</v>
      </c>
      <c r="I351" s="240"/>
      <c r="J351" s="235"/>
      <c r="K351" s="235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191</v>
      </c>
      <c r="AU351" s="245" t="s">
        <v>88</v>
      </c>
      <c r="AV351" s="13" t="s">
        <v>88</v>
      </c>
      <c r="AW351" s="13" t="s">
        <v>34</v>
      </c>
      <c r="AX351" s="13" t="s">
        <v>78</v>
      </c>
      <c r="AY351" s="245" t="s">
        <v>182</v>
      </c>
    </row>
    <row r="352" spans="1:51" s="13" customFormat="1" ht="12">
      <c r="A352" s="13"/>
      <c r="B352" s="234"/>
      <c r="C352" s="235"/>
      <c r="D352" s="236" t="s">
        <v>191</v>
      </c>
      <c r="E352" s="237" t="s">
        <v>1</v>
      </c>
      <c r="F352" s="238" t="s">
        <v>341</v>
      </c>
      <c r="G352" s="235"/>
      <c r="H352" s="239">
        <v>5.3</v>
      </c>
      <c r="I352" s="240"/>
      <c r="J352" s="235"/>
      <c r="K352" s="235"/>
      <c r="L352" s="241"/>
      <c r="M352" s="242"/>
      <c r="N352" s="243"/>
      <c r="O352" s="243"/>
      <c r="P352" s="243"/>
      <c r="Q352" s="243"/>
      <c r="R352" s="243"/>
      <c r="S352" s="243"/>
      <c r="T352" s="24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5" t="s">
        <v>191</v>
      </c>
      <c r="AU352" s="245" t="s">
        <v>88</v>
      </c>
      <c r="AV352" s="13" t="s">
        <v>88</v>
      </c>
      <c r="AW352" s="13" t="s">
        <v>34</v>
      </c>
      <c r="AX352" s="13" t="s">
        <v>78</v>
      </c>
      <c r="AY352" s="245" t="s">
        <v>182</v>
      </c>
    </row>
    <row r="353" spans="1:51" s="13" customFormat="1" ht="12">
      <c r="A353" s="13"/>
      <c r="B353" s="234"/>
      <c r="C353" s="235"/>
      <c r="D353" s="236" t="s">
        <v>191</v>
      </c>
      <c r="E353" s="237" t="s">
        <v>1</v>
      </c>
      <c r="F353" s="238" t="s">
        <v>342</v>
      </c>
      <c r="G353" s="235"/>
      <c r="H353" s="239">
        <v>14.5</v>
      </c>
      <c r="I353" s="240"/>
      <c r="J353" s="235"/>
      <c r="K353" s="235"/>
      <c r="L353" s="241"/>
      <c r="M353" s="242"/>
      <c r="N353" s="243"/>
      <c r="O353" s="243"/>
      <c r="P353" s="243"/>
      <c r="Q353" s="243"/>
      <c r="R353" s="243"/>
      <c r="S353" s="243"/>
      <c r="T353" s="24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5" t="s">
        <v>191</v>
      </c>
      <c r="AU353" s="245" t="s">
        <v>88</v>
      </c>
      <c r="AV353" s="13" t="s">
        <v>88</v>
      </c>
      <c r="AW353" s="13" t="s">
        <v>34</v>
      </c>
      <c r="AX353" s="13" t="s">
        <v>78</v>
      </c>
      <c r="AY353" s="245" t="s">
        <v>182</v>
      </c>
    </row>
    <row r="354" spans="1:51" s="13" customFormat="1" ht="12">
      <c r="A354" s="13"/>
      <c r="B354" s="234"/>
      <c r="C354" s="235"/>
      <c r="D354" s="236" t="s">
        <v>191</v>
      </c>
      <c r="E354" s="237" t="s">
        <v>1</v>
      </c>
      <c r="F354" s="238" t="s">
        <v>343</v>
      </c>
      <c r="G354" s="235"/>
      <c r="H354" s="239">
        <v>6</v>
      </c>
      <c r="I354" s="240"/>
      <c r="J354" s="235"/>
      <c r="K354" s="235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191</v>
      </c>
      <c r="AU354" s="245" t="s">
        <v>88</v>
      </c>
      <c r="AV354" s="13" t="s">
        <v>88</v>
      </c>
      <c r="AW354" s="13" t="s">
        <v>34</v>
      </c>
      <c r="AX354" s="13" t="s">
        <v>78</v>
      </c>
      <c r="AY354" s="245" t="s">
        <v>182</v>
      </c>
    </row>
    <row r="355" spans="1:51" s="14" customFormat="1" ht="12">
      <c r="A355" s="14"/>
      <c r="B355" s="246"/>
      <c r="C355" s="247"/>
      <c r="D355" s="236" t="s">
        <v>191</v>
      </c>
      <c r="E355" s="248" t="s">
        <v>1</v>
      </c>
      <c r="F355" s="249" t="s">
        <v>195</v>
      </c>
      <c r="G355" s="247"/>
      <c r="H355" s="250">
        <v>631.9999999999998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6" t="s">
        <v>191</v>
      </c>
      <c r="AU355" s="256" t="s">
        <v>88</v>
      </c>
      <c r="AV355" s="14" t="s">
        <v>189</v>
      </c>
      <c r="AW355" s="14" t="s">
        <v>34</v>
      </c>
      <c r="AX355" s="14" t="s">
        <v>86</v>
      </c>
      <c r="AY355" s="256" t="s">
        <v>182</v>
      </c>
    </row>
    <row r="356" spans="1:65" s="2" customFormat="1" ht="24.15" customHeight="1">
      <c r="A356" s="39"/>
      <c r="B356" s="40"/>
      <c r="C356" s="257" t="s">
        <v>384</v>
      </c>
      <c r="D356" s="257" t="s">
        <v>204</v>
      </c>
      <c r="E356" s="258" t="s">
        <v>385</v>
      </c>
      <c r="F356" s="259" t="s">
        <v>386</v>
      </c>
      <c r="G356" s="260" t="s">
        <v>188</v>
      </c>
      <c r="H356" s="261">
        <v>111.232</v>
      </c>
      <c r="I356" s="262"/>
      <c r="J356" s="263">
        <f>ROUND(I356*H356,2)</f>
        <v>0</v>
      </c>
      <c r="K356" s="264"/>
      <c r="L356" s="265"/>
      <c r="M356" s="266" t="s">
        <v>1</v>
      </c>
      <c r="N356" s="267" t="s">
        <v>43</v>
      </c>
      <c r="O356" s="92"/>
      <c r="P356" s="230">
        <f>O356*H356</f>
        <v>0</v>
      </c>
      <c r="Q356" s="230">
        <v>0.006</v>
      </c>
      <c r="R356" s="230">
        <f>Q356*H356</f>
        <v>0.667392</v>
      </c>
      <c r="S356" s="230">
        <v>0</v>
      </c>
      <c r="T356" s="231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2" t="s">
        <v>207</v>
      </c>
      <c r="AT356" s="232" t="s">
        <v>204</v>
      </c>
      <c r="AU356" s="232" t="s">
        <v>88</v>
      </c>
      <c r="AY356" s="18" t="s">
        <v>182</v>
      </c>
      <c r="BE356" s="233">
        <f>IF(N356="základní",J356,0)</f>
        <v>0</v>
      </c>
      <c r="BF356" s="233">
        <f>IF(N356="snížená",J356,0)</f>
        <v>0</v>
      </c>
      <c r="BG356" s="233">
        <f>IF(N356="zákl. přenesená",J356,0)</f>
        <v>0</v>
      </c>
      <c r="BH356" s="233">
        <f>IF(N356="sníž. přenesená",J356,0)</f>
        <v>0</v>
      </c>
      <c r="BI356" s="233">
        <f>IF(N356="nulová",J356,0)</f>
        <v>0</v>
      </c>
      <c r="BJ356" s="18" t="s">
        <v>86</v>
      </c>
      <c r="BK356" s="233">
        <f>ROUND(I356*H356,2)</f>
        <v>0</v>
      </c>
      <c r="BL356" s="18" t="s">
        <v>189</v>
      </c>
      <c r="BM356" s="232" t="s">
        <v>387</v>
      </c>
    </row>
    <row r="357" spans="1:51" s="13" customFormat="1" ht="12">
      <c r="A357" s="13"/>
      <c r="B357" s="234"/>
      <c r="C357" s="235"/>
      <c r="D357" s="236" t="s">
        <v>191</v>
      </c>
      <c r="E357" s="237" t="s">
        <v>1</v>
      </c>
      <c r="F357" s="238" t="s">
        <v>388</v>
      </c>
      <c r="G357" s="235"/>
      <c r="H357" s="239">
        <v>111.232</v>
      </c>
      <c r="I357" s="240"/>
      <c r="J357" s="235"/>
      <c r="K357" s="235"/>
      <c r="L357" s="241"/>
      <c r="M357" s="242"/>
      <c r="N357" s="243"/>
      <c r="O357" s="243"/>
      <c r="P357" s="243"/>
      <c r="Q357" s="243"/>
      <c r="R357" s="243"/>
      <c r="S357" s="243"/>
      <c r="T357" s="24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5" t="s">
        <v>191</v>
      </c>
      <c r="AU357" s="245" t="s">
        <v>88</v>
      </c>
      <c r="AV357" s="13" t="s">
        <v>88</v>
      </c>
      <c r="AW357" s="13" t="s">
        <v>34</v>
      </c>
      <c r="AX357" s="13" t="s">
        <v>78</v>
      </c>
      <c r="AY357" s="245" t="s">
        <v>182</v>
      </c>
    </row>
    <row r="358" spans="1:51" s="14" customFormat="1" ht="12">
      <c r="A358" s="14"/>
      <c r="B358" s="246"/>
      <c r="C358" s="247"/>
      <c r="D358" s="236" t="s">
        <v>191</v>
      </c>
      <c r="E358" s="248" t="s">
        <v>1</v>
      </c>
      <c r="F358" s="249" t="s">
        <v>195</v>
      </c>
      <c r="G358" s="247"/>
      <c r="H358" s="250">
        <v>111.232</v>
      </c>
      <c r="I358" s="251"/>
      <c r="J358" s="247"/>
      <c r="K358" s="247"/>
      <c r="L358" s="252"/>
      <c r="M358" s="253"/>
      <c r="N358" s="254"/>
      <c r="O358" s="254"/>
      <c r="P358" s="254"/>
      <c r="Q358" s="254"/>
      <c r="R358" s="254"/>
      <c r="S358" s="254"/>
      <c r="T358" s="25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6" t="s">
        <v>191</v>
      </c>
      <c r="AU358" s="256" t="s">
        <v>88</v>
      </c>
      <c r="AV358" s="14" t="s">
        <v>189</v>
      </c>
      <c r="AW358" s="14" t="s">
        <v>34</v>
      </c>
      <c r="AX358" s="14" t="s">
        <v>86</v>
      </c>
      <c r="AY358" s="256" t="s">
        <v>182</v>
      </c>
    </row>
    <row r="359" spans="1:65" s="2" customFormat="1" ht="24.15" customHeight="1">
      <c r="A359" s="39"/>
      <c r="B359" s="40"/>
      <c r="C359" s="220" t="s">
        <v>389</v>
      </c>
      <c r="D359" s="220" t="s">
        <v>185</v>
      </c>
      <c r="E359" s="221" t="s">
        <v>390</v>
      </c>
      <c r="F359" s="222" t="s">
        <v>391</v>
      </c>
      <c r="G359" s="223" t="s">
        <v>188</v>
      </c>
      <c r="H359" s="224">
        <v>858.087</v>
      </c>
      <c r="I359" s="225"/>
      <c r="J359" s="226">
        <f>ROUND(I359*H359,2)</f>
        <v>0</v>
      </c>
      <c r="K359" s="227"/>
      <c r="L359" s="45"/>
      <c r="M359" s="228" t="s">
        <v>1</v>
      </c>
      <c r="N359" s="229" t="s">
        <v>43</v>
      </c>
      <c r="O359" s="92"/>
      <c r="P359" s="230">
        <f>O359*H359</f>
        <v>0</v>
      </c>
      <c r="Q359" s="230">
        <v>8E-05</v>
      </c>
      <c r="R359" s="230">
        <f>Q359*H359</f>
        <v>0.06864696</v>
      </c>
      <c r="S359" s="230">
        <v>0</v>
      </c>
      <c r="T359" s="23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2" t="s">
        <v>189</v>
      </c>
      <c r="AT359" s="232" t="s">
        <v>185</v>
      </c>
      <c r="AU359" s="232" t="s">
        <v>88</v>
      </c>
      <c r="AY359" s="18" t="s">
        <v>182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8" t="s">
        <v>86</v>
      </c>
      <c r="BK359" s="233">
        <f>ROUND(I359*H359,2)</f>
        <v>0</v>
      </c>
      <c r="BL359" s="18" t="s">
        <v>189</v>
      </c>
      <c r="BM359" s="232" t="s">
        <v>392</v>
      </c>
    </row>
    <row r="360" spans="1:65" s="2" customFormat="1" ht="16.5" customHeight="1">
      <c r="A360" s="39"/>
      <c r="B360" s="40"/>
      <c r="C360" s="220" t="s">
        <v>7</v>
      </c>
      <c r="D360" s="220" t="s">
        <v>185</v>
      </c>
      <c r="E360" s="221" t="s">
        <v>393</v>
      </c>
      <c r="F360" s="222" t="s">
        <v>394</v>
      </c>
      <c r="G360" s="223" t="s">
        <v>320</v>
      </c>
      <c r="H360" s="224">
        <v>764.78</v>
      </c>
      <c r="I360" s="225"/>
      <c r="J360" s="226">
        <f>ROUND(I360*H360,2)</f>
        <v>0</v>
      </c>
      <c r="K360" s="227"/>
      <c r="L360" s="45"/>
      <c r="M360" s="228" t="s">
        <v>1</v>
      </c>
      <c r="N360" s="229" t="s">
        <v>43</v>
      </c>
      <c r="O360" s="92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2" t="s">
        <v>189</v>
      </c>
      <c r="AT360" s="232" t="s">
        <v>185</v>
      </c>
      <c r="AU360" s="232" t="s">
        <v>88</v>
      </c>
      <c r="AY360" s="18" t="s">
        <v>182</v>
      </c>
      <c r="BE360" s="233">
        <f>IF(N360="základní",J360,0)</f>
        <v>0</v>
      </c>
      <c r="BF360" s="233">
        <f>IF(N360="snížená",J360,0)</f>
        <v>0</v>
      </c>
      <c r="BG360" s="233">
        <f>IF(N360="zákl. přenesená",J360,0)</f>
        <v>0</v>
      </c>
      <c r="BH360" s="233">
        <f>IF(N360="sníž. přenesená",J360,0)</f>
        <v>0</v>
      </c>
      <c r="BI360" s="233">
        <f>IF(N360="nulová",J360,0)</f>
        <v>0</v>
      </c>
      <c r="BJ360" s="18" t="s">
        <v>86</v>
      </c>
      <c r="BK360" s="233">
        <f>ROUND(I360*H360,2)</f>
        <v>0</v>
      </c>
      <c r="BL360" s="18" t="s">
        <v>189</v>
      </c>
      <c r="BM360" s="232" t="s">
        <v>395</v>
      </c>
    </row>
    <row r="361" spans="1:51" s="15" customFormat="1" ht="12">
      <c r="A361" s="15"/>
      <c r="B361" s="268"/>
      <c r="C361" s="269"/>
      <c r="D361" s="236" t="s">
        <v>191</v>
      </c>
      <c r="E361" s="270" t="s">
        <v>1</v>
      </c>
      <c r="F361" s="271" t="s">
        <v>396</v>
      </c>
      <c r="G361" s="269"/>
      <c r="H361" s="270" t="s">
        <v>1</v>
      </c>
      <c r="I361" s="272"/>
      <c r="J361" s="269"/>
      <c r="K361" s="269"/>
      <c r="L361" s="273"/>
      <c r="M361" s="274"/>
      <c r="N361" s="275"/>
      <c r="O361" s="275"/>
      <c r="P361" s="275"/>
      <c r="Q361" s="275"/>
      <c r="R361" s="275"/>
      <c r="S361" s="275"/>
      <c r="T361" s="276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77" t="s">
        <v>191</v>
      </c>
      <c r="AU361" s="277" t="s">
        <v>88</v>
      </c>
      <c r="AV361" s="15" t="s">
        <v>86</v>
      </c>
      <c r="AW361" s="15" t="s">
        <v>34</v>
      </c>
      <c r="AX361" s="15" t="s">
        <v>78</v>
      </c>
      <c r="AY361" s="277" t="s">
        <v>182</v>
      </c>
    </row>
    <row r="362" spans="1:51" s="13" customFormat="1" ht="12">
      <c r="A362" s="13"/>
      <c r="B362" s="234"/>
      <c r="C362" s="235"/>
      <c r="D362" s="236" t="s">
        <v>191</v>
      </c>
      <c r="E362" s="237" t="s">
        <v>1</v>
      </c>
      <c r="F362" s="238" t="s">
        <v>397</v>
      </c>
      <c r="G362" s="235"/>
      <c r="H362" s="239">
        <v>10.2</v>
      </c>
      <c r="I362" s="240"/>
      <c r="J362" s="235"/>
      <c r="K362" s="235"/>
      <c r="L362" s="241"/>
      <c r="M362" s="242"/>
      <c r="N362" s="243"/>
      <c r="O362" s="243"/>
      <c r="P362" s="243"/>
      <c r="Q362" s="243"/>
      <c r="R362" s="243"/>
      <c r="S362" s="243"/>
      <c r="T362" s="24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5" t="s">
        <v>191</v>
      </c>
      <c r="AU362" s="245" t="s">
        <v>88</v>
      </c>
      <c r="AV362" s="13" t="s">
        <v>88</v>
      </c>
      <c r="AW362" s="13" t="s">
        <v>34</v>
      </c>
      <c r="AX362" s="13" t="s">
        <v>78</v>
      </c>
      <c r="AY362" s="245" t="s">
        <v>182</v>
      </c>
    </row>
    <row r="363" spans="1:51" s="13" customFormat="1" ht="12">
      <c r="A363" s="13"/>
      <c r="B363" s="234"/>
      <c r="C363" s="235"/>
      <c r="D363" s="236" t="s">
        <v>191</v>
      </c>
      <c r="E363" s="237" t="s">
        <v>1</v>
      </c>
      <c r="F363" s="238" t="s">
        <v>398</v>
      </c>
      <c r="G363" s="235"/>
      <c r="H363" s="239">
        <v>30</v>
      </c>
      <c r="I363" s="240"/>
      <c r="J363" s="235"/>
      <c r="K363" s="235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191</v>
      </c>
      <c r="AU363" s="245" t="s">
        <v>88</v>
      </c>
      <c r="AV363" s="13" t="s">
        <v>88</v>
      </c>
      <c r="AW363" s="13" t="s">
        <v>34</v>
      </c>
      <c r="AX363" s="13" t="s">
        <v>78</v>
      </c>
      <c r="AY363" s="245" t="s">
        <v>182</v>
      </c>
    </row>
    <row r="364" spans="1:51" s="13" customFormat="1" ht="12">
      <c r="A364" s="13"/>
      <c r="B364" s="234"/>
      <c r="C364" s="235"/>
      <c r="D364" s="236" t="s">
        <v>191</v>
      </c>
      <c r="E364" s="237" t="s">
        <v>1</v>
      </c>
      <c r="F364" s="238" t="s">
        <v>399</v>
      </c>
      <c r="G364" s="235"/>
      <c r="H364" s="239">
        <v>2.4</v>
      </c>
      <c r="I364" s="240"/>
      <c r="J364" s="235"/>
      <c r="K364" s="235"/>
      <c r="L364" s="241"/>
      <c r="M364" s="242"/>
      <c r="N364" s="243"/>
      <c r="O364" s="243"/>
      <c r="P364" s="243"/>
      <c r="Q364" s="243"/>
      <c r="R364" s="243"/>
      <c r="S364" s="243"/>
      <c r="T364" s="24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5" t="s">
        <v>191</v>
      </c>
      <c r="AU364" s="245" t="s">
        <v>88</v>
      </c>
      <c r="AV364" s="13" t="s">
        <v>88</v>
      </c>
      <c r="AW364" s="13" t="s">
        <v>34</v>
      </c>
      <c r="AX364" s="13" t="s">
        <v>78</v>
      </c>
      <c r="AY364" s="245" t="s">
        <v>182</v>
      </c>
    </row>
    <row r="365" spans="1:51" s="13" customFormat="1" ht="12">
      <c r="A365" s="13"/>
      <c r="B365" s="234"/>
      <c r="C365" s="235"/>
      <c r="D365" s="236" t="s">
        <v>191</v>
      </c>
      <c r="E365" s="237" t="s">
        <v>1</v>
      </c>
      <c r="F365" s="238" t="s">
        <v>400</v>
      </c>
      <c r="G365" s="235"/>
      <c r="H365" s="239">
        <v>4</v>
      </c>
      <c r="I365" s="240"/>
      <c r="J365" s="235"/>
      <c r="K365" s="235"/>
      <c r="L365" s="241"/>
      <c r="M365" s="242"/>
      <c r="N365" s="243"/>
      <c r="O365" s="243"/>
      <c r="P365" s="243"/>
      <c r="Q365" s="243"/>
      <c r="R365" s="243"/>
      <c r="S365" s="243"/>
      <c r="T365" s="24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5" t="s">
        <v>191</v>
      </c>
      <c r="AU365" s="245" t="s">
        <v>88</v>
      </c>
      <c r="AV365" s="13" t="s">
        <v>88</v>
      </c>
      <c r="AW365" s="13" t="s">
        <v>34</v>
      </c>
      <c r="AX365" s="13" t="s">
        <v>78</v>
      </c>
      <c r="AY365" s="245" t="s">
        <v>182</v>
      </c>
    </row>
    <row r="366" spans="1:51" s="13" customFormat="1" ht="12">
      <c r="A366" s="13"/>
      <c r="B366" s="234"/>
      <c r="C366" s="235"/>
      <c r="D366" s="236" t="s">
        <v>191</v>
      </c>
      <c r="E366" s="237" t="s">
        <v>1</v>
      </c>
      <c r="F366" s="238" t="s">
        <v>401</v>
      </c>
      <c r="G366" s="235"/>
      <c r="H366" s="239">
        <v>24.3</v>
      </c>
      <c r="I366" s="240"/>
      <c r="J366" s="235"/>
      <c r="K366" s="235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191</v>
      </c>
      <c r="AU366" s="245" t="s">
        <v>88</v>
      </c>
      <c r="AV366" s="13" t="s">
        <v>88</v>
      </c>
      <c r="AW366" s="13" t="s">
        <v>34</v>
      </c>
      <c r="AX366" s="13" t="s">
        <v>78</v>
      </c>
      <c r="AY366" s="245" t="s">
        <v>182</v>
      </c>
    </row>
    <row r="367" spans="1:51" s="13" customFormat="1" ht="12">
      <c r="A367" s="13"/>
      <c r="B367" s="234"/>
      <c r="C367" s="235"/>
      <c r="D367" s="236" t="s">
        <v>191</v>
      </c>
      <c r="E367" s="237" t="s">
        <v>1</v>
      </c>
      <c r="F367" s="238" t="s">
        <v>402</v>
      </c>
      <c r="G367" s="235"/>
      <c r="H367" s="239">
        <v>3.6</v>
      </c>
      <c r="I367" s="240"/>
      <c r="J367" s="235"/>
      <c r="K367" s="235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191</v>
      </c>
      <c r="AU367" s="245" t="s">
        <v>88</v>
      </c>
      <c r="AV367" s="13" t="s">
        <v>88</v>
      </c>
      <c r="AW367" s="13" t="s">
        <v>34</v>
      </c>
      <c r="AX367" s="13" t="s">
        <v>78</v>
      </c>
      <c r="AY367" s="245" t="s">
        <v>182</v>
      </c>
    </row>
    <row r="368" spans="1:51" s="13" customFormat="1" ht="12">
      <c r="A368" s="13"/>
      <c r="B368" s="234"/>
      <c r="C368" s="235"/>
      <c r="D368" s="236" t="s">
        <v>191</v>
      </c>
      <c r="E368" s="237" t="s">
        <v>1</v>
      </c>
      <c r="F368" s="238" t="s">
        <v>403</v>
      </c>
      <c r="G368" s="235"/>
      <c r="H368" s="239">
        <v>8</v>
      </c>
      <c r="I368" s="240"/>
      <c r="J368" s="235"/>
      <c r="K368" s="235"/>
      <c r="L368" s="241"/>
      <c r="M368" s="242"/>
      <c r="N368" s="243"/>
      <c r="O368" s="243"/>
      <c r="P368" s="243"/>
      <c r="Q368" s="243"/>
      <c r="R368" s="243"/>
      <c r="S368" s="243"/>
      <c r="T368" s="24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5" t="s">
        <v>191</v>
      </c>
      <c r="AU368" s="245" t="s">
        <v>88</v>
      </c>
      <c r="AV368" s="13" t="s">
        <v>88</v>
      </c>
      <c r="AW368" s="13" t="s">
        <v>34</v>
      </c>
      <c r="AX368" s="13" t="s">
        <v>78</v>
      </c>
      <c r="AY368" s="245" t="s">
        <v>182</v>
      </c>
    </row>
    <row r="369" spans="1:51" s="13" customFormat="1" ht="12">
      <c r="A369" s="13"/>
      <c r="B369" s="234"/>
      <c r="C369" s="235"/>
      <c r="D369" s="236" t="s">
        <v>191</v>
      </c>
      <c r="E369" s="237" t="s">
        <v>1</v>
      </c>
      <c r="F369" s="238" t="s">
        <v>404</v>
      </c>
      <c r="G369" s="235"/>
      <c r="H369" s="239">
        <v>4</v>
      </c>
      <c r="I369" s="240"/>
      <c r="J369" s="235"/>
      <c r="K369" s="235"/>
      <c r="L369" s="241"/>
      <c r="M369" s="242"/>
      <c r="N369" s="243"/>
      <c r="O369" s="243"/>
      <c r="P369" s="243"/>
      <c r="Q369" s="243"/>
      <c r="R369" s="243"/>
      <c r="S369" s="243"/>
      <c r="T369" s="24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5" t="s">
        <v>191</v>
      </c>
      <c r="AU369" s="245" t="s">
        <v>88</v>
      </c>
      <c r="AV369" s="13" t="s">
        <v>88</v>
      </c>
      <c r="AW369" s="13" t="s">
        <v>34</v>
      </c>
      <c r="AX369" s="13" t="s">
        <v>78</v>
      </c>
      <c r="AY369" s="245" t="s">
        <v>182</v>
      </c>
    </row>
    <row r="370" spans="1:51" s="13" customFormat="1" ht="12">
      <c r="A370" s="13"/>
      <c r="B370" s="234"/>
      <c r="C370" s="235"/>
      <c r="D370" s="236" t="s">
        <v>191</v>
      </c>
      <c r="E370" s="237" t="s">
        <v>1</v>
      </c>
      <c r="F370" s="238" t="s">
        <v>405</v>
      </c>
      <c r="G370" s="235"/>
      <c r="H370" s="239">
        <v>4.5</v>
      </c>
      <c r="I370" s="240"/>
      <c r="J370" s="235"/>
      <c r="K370" s="235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191</v>
      </c>
      <c r="AU370" s="245" t="s">
        <v>88</v>
      </c>
      <c r="AV370" s="13" t="s">
        <v>88</v>
      </c>
      <c r="AW370" s="13" t="s">
        <v>34</v>
      </c>
      <c r="AX370" s="13" t="s">
        <v>78</v>
      </c>
      <c r="AY370" s="245" t="s">
        <v>182</v>
      </c>
    </row>
    <row r="371" spans="1:51" s="13" customFormat="1" ht="12">
      <c r="A371" s="13"/>
      <c r="B371" s="234"/>
      <c r="C371" s="235"/>
      <c r="D371" s="236" t="s">
        <v>191</v>
      </c>
      <c r="E371" s="237" t="s">
        <v>1</v>
      </c>
      <c r="F371" s="238" t="s">
        <v>406</v>
      </c>
      <c r="G371" s="235"/>
      <c r="H371" s="239">
        <v>12</v>
      </c>
      <c r="I371" s="240"/>
      <c r="J371" s="235"/>
      <c r="K371" s="235"/>
      <c r="L371" s="241"/>
      <c r="M371" s="242"/>
      <c r="N371" s="243"/>
      <c r="O371" s="243"/>
      <c r="P371" s="243"/>
      <c r="Q371" s="243"/>
      <c r="R371" s="243"/>
      <c r="S371" s="243"/>
      <c r="T371" s="24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5" t="s">
        <v>191</v>
      </c>
      <c r="AU371" s="245" t="s">
        <v>88</v>
      </c>
      <c r="AV371" s="13" t="s">
        <v>88</v>
      </c>
      <c r="AW371" s="13" t="s">
        <v>34</v>
      </c>
      <c r="AX371" s="13" t="s">
        <v>78</v>
      </c>
      <c r="AY371" s="245" t="s">
        <v>182</v>
      </c>
    </row>
    <row r="372" spans="1:51" s="13" customFormat="1" ht="12">
      <c r="A372" s="13"/>
      <c r="B372" s="234"/>
      <c r="C372" s="235"/>
      <c r="D372" s="236" t="s">
        <v>191</v>
      </c>
      <c r="E372" s="237" t="s">
        <v>1</v>
      </c>
      <c r="F372" s="238" t="s">
        <v>407</v>
      </c>
      <c r="G372" s="235"/>
      <c r="H372" s="239">
        <v>14.85</v>
      </c>
      <c r="I372" s="240"/>
      <c r="J372" s="235"/>
      <c r="K372" s="235"/>
      <c r="L372" s="241"/>
      <c r="M372" s="242"/>
      <c r="N372" s="243"/>
      <c r="O372" s="243"/>
      <c r="P372" s="243"/>
      <c r="Q372" s="243"/>
      <c r="R372" s="243"/>
      <c r="S372" s="243"/>
      <c r="T372" s="24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5" t="s">
        <v>191</v>
      </c>
      <c r="AU372" s="245" t="s">
        <v>88</v>
      </c>
      <c r="AV372" s="13" t="s">
        <v>88</v>
      </c>
      <c r="AW372" s="13" t="s">
        <v>34</v>
      </c>
      <c r="AX372" s="13" t="s">
        <v>78</v>
      </c>
      <c r="AY372" s="245" t="s">
        <v>182</v>
      </c>
    </row>
    <row r="373" spans="1:51" s="13" customFormat="1" ht="12">
      <c r="A373" s="13"/>
      <c r="B373" s="234"/>
      <c r="C373" s="235"/>
      <c r="D373" s="236" t="s">
        <v>191</v>
      </c>
      <c r="E373" s="237" t="s">
        <v>1</v>
      </c>
      <c r="F373" s="238" t="s">
        <v>408</v>
      </c>
      <c r="G373" s="235"/>
      <c r="H373" s="239">
        <v>5.4</v>
      </c>
      <c r="I373" s="240"/>
      <c r="J373" s="235"/>
      <c r="K373" s="235"/>
      <c r="L373" s="241"/>
      <c r="M373" s="242"/>
      <c r="N373" s="243"/>
      <c r="O373" s="243"/>
      <c r="P373" s="243"/>
      <c r="Q373" s="243"/>
      <c r="R373" s="243"/>
      <c r="S373" s="243"/>
      <c r="T373" s="24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5" t="s">
        <v>191</v>
      </c>
      <c r="AU373" s="245" t="s">
        <v>88</v>
      </c>
      <c r="AV373" s="13" t="s">
        <v>88</v>
      </c>
      <c r="AW373" s="13" t="s">
        <v>34</v>
      </c>
      <c r="AX373" s="13" t="s">
        <v>78</v>
      </c>
      <c r="AY373" s="245" t="s">
        <v>182</v>
      </c>
    </row>
    <row r="374" spans="1:51" s="13" customFormat="1" ht="12">
      <c r="A374" s="13"/>
      <c r="B374" s="234"/>
      <c r="C374" s="235"/>
      <c r="D374" s="236" t="s">
        <v>191</v>
      </c>
      <c r="E374" s="237" t="s">
        <v>1</v>
      </c>
      <c r="F374" s="238" t="s">
        <v>409</v>
      </c>
      <c r="G374" s="235"/>
      <c r="H374" s="239">
        <v>4</v>
      </c>
      <c r="I374" s="240"/>
      <c r="J374" s="235"/>
      <c r="K374" s="235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191</v>
      </c>
      <c r="AU374" s="245" t="s">
        <v>88</v>
      </c>
      <c r="AV374" s="13" t="s">
        <v>88</v>
      </c>
      <c r="AW374" s="13" t="s">
        <v>34</v>
      </c>
      <c r="AX374" s="13" t="s">
        <v>78</v>
      </c>
      <c r="AY374" s="245" t="s">
        <v>182</v>
      </c>
    </row>
    <row r="375" spans="1:51" s="13" customFormat="1" ht="12">
      <c r="A375" s="13"/>
      <c r="B375" s="234"/>
      <c r="C375" s="235"/>
      <c r="D375" s="236" t="s">
        <v>191</v>
      </c>
      <c r="E375" s="237" t="s">
        <v>1</v>
      </c>
      <c r="F375" s="238" t="s">
        <v>410</v>
      </c>
      <c r="G375" s="235"/>
      <c r="H375" s="239">
        <v>0.75</v>
      </c>
      <c r="I375" s="240"/>
      <c r="J375" s="235"/>
      <c r="K375" s="235"/>
      <c r="L375" s="241"/>
      <c r="M375" s="242"/>
      <c r="N375" s="243"/>
      <c r="O375" s="243"/>
      <c r="P375" s="243"/>
      <c r="Q375" s="243"/>
      <c r="R375" s="243"/>
      <c r="S375" s="243"/>
      <c r="T375" s="24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5" t="s">
        <v>191</v>
      </c>
      <c r="AU375" s="245" t="s">
        <v>88</v>
      </c>
      <c r="AV375" s="13" t="s">
        <v>88</v>
      </c>
      <c r="AW375" s="13" t="s">
        <v>34</v>
      </c>
      <c r="AX375" s="13" t="s">
        <v>78</v>
      </c>
      <c r="AY375" s="245" t="s">
        <v>182</v>
      </c>
    </row>
    <row r="376" spans="1:51" s="13" customFormat="1" ht="12">
      <c r="A376" s="13"/>
      <c r="B376" s="234"/>
      <c r="C376" s="235"/>
      <c r="D376" s="236" t="s">
        <v>191</v>
      </c>
      <c r="E376" s="237" t="s">
        <v>1</v>
      </c>
      <c r="F376" s="238" t="s">
        <v>411</v>
      </c>
      <c r="G376" s="235"/>
      <c r="H376" s="239">
        <v>3.8</v>
      </c>
      <c r="I376" s="240"/>
      <c r="J376" s="235"/>
      <c r="K376" s="235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191</v>
      </c>
      <c r="AU376" s="245" t="s">
        <v>88</v>
      </c>
      <c r="AV376" s="13" t="s">
        <v>88</v>
      </c>
      <c r="AW376" s="13" t="s">
        <v>34</v>
      </c>
      <c r="AX376" s="13" t="s">
        <v>78</v>
      </c>
      <c r="AY376" s="245" t="s">
        <v>182</v>
      </c>
    </row>
    <row r="377" spans="1:51" s="13" customFormat="1" ht="12">
      <c r="A377" s="13"/>
      <c r="B377" s="234"/>
      <c r="C377" s="235"/>
      <c r="D377" s="236" t="s">
        <v>191</v>
      </c>
      <c r="E377" s="237" t="s">
        <v>1</v>
      </c>
      <c r="F377" s="238" t="s">
        <v>412</v>
      </c>
      <c r="G377" s="235"/>
      <c r="H377" s="239">
        <v>2.4</v>
      </c>
      <c r="I377" s="240"/>
      <c r="J377" s="235"/>
      <c r="K377" s="235"/>
      <c r="L377" s="241"/>
      <c r="M377" s="242"/>
      <c r="N377" s="243"/>
      <c r="O377" s="243"/>
      <c r="P377" s="243"/>
      <c r="Q377" s="243"/>
      <c r="R377" s="243"/>
      <c r="S377" s="243"/>
      <c r="T377" s="24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5" t="s">
        <v>191</v>
      </c>
      <c r="AU377" s="245" t="s">
        <v>88</v>
      </c>
      <c r="AV377" s="13" t="s">
        <v>88</v>
      </c>
      <c r="AW377" s="13" t="s">
        <v>34</v>
      </c>
      <c r="AX377" s="13" t="s">
        <v>78</v>
      </c>
      <c r="AY377" s="245" t="s">
        <v>182</v>
      </c>
    </row>
    <row r="378" spans="1:51" s="13" customFormat="1" ht="12">
      <c r="A378" s="13"/>
      <c r="B378" s="234"/>
      <c r="C378" s="235"/>
      <c r="D378" s="236" t="s">
        <v>191</v>
      </c>
      <c r="E378" s="237" t="s">
        <v>1</v>
      </c>
      <c r="F378" s="238" t="s">
        <v>413</v>
      </c>
      <c r="G378" s="235"/>
      <c r="H378" s="239">
        <v>1.1</v>
      </c>
      <c r="I378" s="240"/>
      <c r="J378" s="235"/>
      <c r="K378" s="235"/>
      <c r="L378" s="241"/>
      <c r="M378" s="242"/>
      <c r="N378" s="243"/>
      <c r="O378" s="243"/>
      <c r="P378" s="243"/>
      <c r="Q378" s="243"/>
      <c r="R378" s="243"/>
      <c r="S378" s="243"/>
      <c r="T378" s="24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5" t="s">
        <v>191</v>
      </c>
      <c r="AU378" s="245" t="s">
        <v>88</v>
      </c>
      <c r="AV378" s="13" t="s">
        <v>88</v>
      </c>
      <c r="AW378" s="13" t="s">
        <v>34</v>
      </c>
      <c r="AX378" s="13" t="s">
        <v>78</v>
      </c>
      <c r="AY378" s="245" t="s">
        <v>182</v>
      </c>
    </row>
    <row r="379" spans="1:51" s="13" customFormat="1" ht="12">
      <c r="A379" s="13"/>
      <c r="B379" s="234"/>
      <c r="C379" s="235"/>
      <c r="D379" s="236" t="s">
        <v>191</v>
      </c>
      <c r="E379" s="237" t="s">
        <v>1</v>
      </c>
      <c r="F379" s="238" t="s">
        <v>414</v>
      </c>
      <c r="G379" s="235"/>
      <c r="H379" s="239">
        <v>1.1</v>
      </c>
      <c r="I379" s="240"/>
      <c r="J379" s="235"/>
      <c r="K379" s="235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191</v>
      </c>
      <c r="AU379" s="245" t="s">
        <v>88</v>
      </c>
      <c r="AV379" s="13" t="s">
        <v>88</v>
      </c>
      <c r="AW379" s="13" t="s">
        <v>34</v>
      </c>
      <c r="AX379" s="13" t="s">
        <v>78</v>
      </c>
      <c r="AY379" s="245" t="s">
        <v>182</v>
      </c>
    </row>
    <row r="380" spans="1:51" s="13" customFormat="1" ht="12">
      <c r="A380" s="13"/>
      <c r="B380" s="234"/>
      <c r="C380" s="235"/>
      <c r="D380" s="236" t="s">
        <v>191</v>
      </c>
      <c r="E380" s="237" t="s">
        <v>1</v>
      </c>
      <c r="F380" s="238" t="s">
        <v>415</v>
      </c>
      <c r="G380" s="235"/>
      <c r="H380" s="239">
        <v>3.9</v>
      </c>
      <c r="I380" s="240"/>
      <c r="J380" s="235"/>
      <c r="K380" s="235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191</v>
      </c>
      <c r="AU380" s="245" t="s">
        <v>88</v>
      </c>
      <c r="AV380" s="13" t="s">
        <v>88</v>
      </c>
      <c r="AW380" s="13" t="s">
        <v>34</v>
      </c>
      <c r="AX380" s="13" t="s">
        <v>78</v>
      </c>
      <c r="AY380" s="245" t="s">
        <v>182</v>
      </c>
    </row>
    <row r="381" spans="1:51" s="13" customFormat="1" ht="12">
      <c r="A381" s="13"/>
      <c r="B381" s="234"/>
      <c r="C381" s="235"/>
      <c r="D381" s="236" t="s">
        <v>191</v>
      </c>
      <c r="E381" s="237" t="s">
        <v>1</v>
      </c>
      <c r="F381" s="238" t="s">
        <v>416</v>
      </c>
      <c r="G381" s="235"/>
      <c r="H381" s="239">
        <v>1.1</v>
      </c>
      <c r="I381" s="240"/>
      <c r="J381" s="235"/>
      <c r="K381" s="235"/>
      <c r="L381" s="241"/>
      <c r="M381" s="242"/>
      <c r="N381" s="243"/>
      <c r="O381" s="243"/>
      <c r="P381" s="243"/>
      <c r="Q381" s="243"/>
      <c r="R381" s="243"/>
      <c r="S381" s="243"/>
      <c r="T381" s="24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5" t="s">
        <v>191</v>
      </c>
      <c r="AU381" s="245" t="s">
        <v>88</v>
      </c>
      <c r="AV381" s="13" t="s">
        <v>88</v>
      </c>
      <c r="AW381" s="13" t="s">
        <v>34</v>
      </c>
      <c r="AX381" s="13" t="s">
        <v>78</v>
      </c>
      <c r="AY381" s="245" t="s">
        <v>182</v>
      </c>
    </row>
    <row r="382" spans="1:51" s="15" customFormat="1" ht="12">
      <c r="A382" s="15"/>
      <c r="B382" s="268"/>
      <c r="C382" s="269"/>
      <c r="D382" s="236" t="s">
        <v>191</v>
      </c>
      <c r="E382" s="270" t="s">
        <v>1</v>
      </c>
      <c r="F382" s="271" t="s">
        <v>417</v>
      </c>
      <c r="G382" s="269"/>
      <c r="H382" s="270" t="s">
        <v>1</v>
      </c>
      <c r="I382" s="272"/>
      <c r="J382" s="269"/>
      <c r="K382" s="269"/>
      <c r="L382" s="273"/>
      <c r="M382" s="274"/>
      <c r="N382" s="275"/>
      <c r="O382" s="275"/>
      <c r="P382" s="275"/>
      <c r="Q382" s="275"/>
      <c r="R382" s="275"/>
      <c r="S382" s="275"/>
      <c r="T382" s="276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77" t="s">
        <v>191</v>
      </c>
      <c r="AU382" s="277" t="s">
        <v>88</v>
      </c>
      <c r="AV382" s="15" t="s">
        <v>86</v>
      </c>
      <c r="AW382" s="15" t="s">
        <v>34</v>
      </c>
      <c r="AX382" s="15" t="s">
        <v>78</v>
      </c>
      <c r="AY382" s="277" t="s">
        <v>182</v>
      </c>
    </row>
    <row r="383" spans="1:51" s="13" customFormat="1" ht="12">
      <c r="A383" s="13"/>
      <c r="B383" s="234"/>
      <c r="C383" s="235"/>
      <c r="D383" s="236" t="s">
        <v>191</v>
      </c>
      <c r="E383" s="237" t="s">
        <v>1</v>
      </c>
      <c r="F383" s="238" t="s">
        <v>418</v>
      </c>
      <c r="G383" s="235"/>
      <c r="H383" s="239">
        <v>2.7</v>
      </c>
      <c r="I383" s="240"/>
      <c r="J383" s="235"/>
      <c r="K383" s="235"/>
      <c r="L383" s="241"/>
      <c r="M383" s="242"/>
      <c r="N383" s="243"/>
      <c r="O383" s="243"/>
      <c r="P383" s="243"/>
      <c r="Q383" s="243"/>
      <c r="R383" s="243"/>
      <c r="S383" s="243"/>
      <c r="T383" s="24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5" t="s">
        <v>191</v>
      </c>
      <c r="AU383" s="245" t="s">
        <v>88</v>
      </c>
      <c r="AV383" s="13" t="s">
        <v>88</v>
      </c>
      <c r="AW383" s="13" t="s">
        <v>34</v>
      </c>
      <c r="AX383" s="13" t="s">
        <v>78</v>
      </c>
      <c r="AY383" s="245" t="s">
        <v>182</v>
      </c>
    </row>
    <row r="384" spans="1:51" s="15" customFormat="1" ht="12">
      <c r="A384" s="15"/>
      <c r="B384" s="268"/>
      <c r="C384" s="269"/>
      <c r="D384" s="236" t="s">
        <v>191</v>
      </c>
      <c r="E384" s="270" t="s">
        <v>1</v>
      </c>
      <c r="F384" s="271" t="s">
        <v>419</v>
      </c>
      <c r="G384" s="269"/>
      <c r="H384" s="270" t="s">
        <v>1</v>
      </c>
      <c r="I384" s="272"/>
      <c r="J384" s="269"/>
      <c r="K384" s="269"/>
      <c r="L384" s="273"/>
      <c r="M384" s="274"/>
      <c r="N384" s="275"/>
      <c r="O384" s="275"/>
      <c r="P384" s="275"/>
      <c r="Q384" s="275"/>
      <c r="R384" s="275"/>
      <c r="S384" s="275"/>
      <c r="T384" s="276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77" t="s">
        <v>191</v>
      </c>
      <c r="AU384" s="277" t="s">
        <v>88</v>
      </c>
      <c r="AV384" s="15" t="s">
        <v>86</v>
      </c>
      <c r="AW384" s="15" t="s">
        <v>34</v>
      </c>
      <c r="AX384" s="15" t="s">
        <v>78</v>
      </c>
      <c r="AY384" s="277" t="s">
        <v>182</v>
      </c>
    </row>
    <row r="385" spans="1:51" s="13" customFormat="1" ht="12">
      <c r="A385" s="13"/>
      <c r="B385" s="234"/>
      <c r="C385" s="235"/>
      <c r="D385" s="236" t="s">
        <v>191</v>
      </c>
      <c r="E385" s="237" t="s">
        <v>1</v>
      </c>
      <c r="F385" s="238" t="s">
        <v>420</v>
      </c>
      <c r="G385" s="235"/>
      <c r="H385" s="239">
        <v>25.18</v>
      </c>
      <c r="I385" s="240"/>
      <c r="J385" s="235"/>
      <c r="K385" s="235"/>
      <c r="L385" s="241"/>
      <c r="M385" s="242"/>
      <c r="N385" s="243"/>
      <c r="O385" s="243"/>
      <c r="P385" s="243"/>
      <c r="Q385" s="243"/>
      <c r="R385" s="243"/>
      <c r="S385" s="243"/>
      <c r="T385" s="24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5" t="s">
        <v>191</v>
      </c>
      <c r="AU385" s="245" t="s">
        <v>88</v>
      </c>
      <c r="AV385" s="13" t="s">
        <v>88</v>
      </c>
      <c r="AW385" s="13" t="s">
        <v>34</v>
      </c>
      <c r="AX385" s="13" t="s">
        <v>78</v>
      </c>
      <c r="AY385" s="245" t="s">
        <v>182</v>
      </c>
    </row>
    <row r="386" spans="1:51" s="13" customFormat="1" ht="12">
      <c r="A386" s="13"/>
      <c r="B386" s="234"/>
      <c r="C386" s="235"/>
      <c r="D386" s="236" t="s">
        <v>191</v>
      </c>
      <c r="E386" s="237" t="s">
        <v>1</v>
      </c>
      <c r="F386" s="238" t="s">
        <v>421</v>
      </c>
      <c r="G386" s="235"/>
      <c r="H386" s="239">
        <v>25.2</v>
      </c>
      <c r="I386" s="240"/>
      <c r="J386" s="235"/>
      <c r="K386" s="235"/>
      <c r="L386" s="241"/>
      <c r="M386" s="242"/>
      <c r="N386" s="243"/>
      <c r="O386" s="243"/>
      <c r="P386" s="243"/>
      <c r="Q386" s="243"/>
      <c r="R386" s="243"/>
      <c r="S386" s="243"/>
      <c r="T386" s="24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5" t="s">
        <v>191</v>
      </c>
      <c r="AU386" s="245" t="s">
        <v>88</v>
      </c>
      <c r="AV386" s="13" t="s">
        <v>88</v>
      </c>
      <c r="AW386" s="13" t="s">
        <v>34</v>
      </c>
      <c r="AX386" s="13" t="s">
        <v>78</v>
      </c>
      <c r="AY386" s="245" t="s">
        <v>182</v>
      </c>
    </row>
    <row r="387" spans="1:51" s="15" customFormat="1" ht="12">
      <c r="A387" s="15"/>
      <c r="B387" s="268"/>
      <c r="C387" s="269"/>
      <c r="D387" s="236" t="s">
        <v>191</v>
      </c>
      <c r="E387" s="270" t="s">
        <v>1</v>
      </c>
      <c r="F387" s="271" t="s">
        <v>422</v>
      </c>
      <c r="G387" s="269"/>
      <c r="H387" s="270" t="s">
        <v>1</v>
      </c>
      <c r="I387" s="272"/>
      <c r="J387" s="269"/>
      <c r="K387" s="269"/>
      <c r="L387" s="273"/>
      <c r="M387" s="274"/>
      <c r="N387" s="275"/>
      <c r="O387" s="275"/>
      <c r="P387" s="275"/>
      <c r="Q387" s="275"/>
      <c r="R387" s="275"/>
      <c r="S387" s="275"/>
      <c r="T387" s="276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77" t="s">
        <v>191</v>
      </c>
      <c r="AU387" s="277" t="s">
        <v>88</v>
      </c>
      <c r="AV387" s="15" t="s">
        <v>86</v>
      </c>
      <c r="AW387" s="15" t="s">
        <v>34</v>
      </c>
      <c r="AX387" s="15" t="s">
        <v>78</v>
      </c>
      <c r="AY387" s="277" t="s">
        <v>182</v>
      </c>
    </row>
    <row r="388" spans="1:51" s="13" customFormat="1" ht="12">
      <c r="A388" s="13"/>
      <c r="B388" s="234"/>
      <c r="C388" s="235"/>
      <c r="D388" s="236" t="s">
        <v>191</v>
      </c>
      <c r="E388" s="237" t="s">
        <v>1</v>
      </c>
      <c r="F388" s="238" t="s">
        <v>423</v>
      </c>
      <c r="G388" s="235"/>
      <c r="H388" s="239">
        <v>28.8</v>
      </c>
      <c r="I388" s="240"/>
      <c r="J388" s="235"/>
      <c r="K388" s="235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191</v>
      </c>
      <c r="AU388" s="245" t="s">
        <v>88</v>
      </c>
      <c r="AV388" s="13" t="s">
        <v>88</v>
      </c>
      <c r="AW388" s="13" t="s">
        <v>34</v>
      </c>
      <c r="AX388" s="13" t="s">
        <v>78</v>
      </c>
      <c r="AY388" s="245" t="s">
        <v>182</v>
      </c>
    </row>
    <row r="389" spans="1:51" s="16" customFormat="1" ht="12">
      <c r="A389" s="16"/>
      <c r="B389" s="278"/>
      <c r="C389" s="279"/>
      <c r="D389" s="236" t="s">
        <v>191</v>
      </c>
      <c r="E389" s="280" t="s">
        <v>1</v>
      </c>
      <c r="F389" s="281" t="s">
        <v>297</v>
      </c>
      <c r="G389" s="279"/>
      <c r="H389" s="282">
        <v>223.28</v>
      </c>
      <c r="I389" s="283"/>
      <c r="J389" s="279"/>
      <c r="K389" s="279"/>
      <c r="L389" s="284"/>
      <c r="M389" s="285"/>
      <c r="N389" s="286"/>
      <c r="O389" s="286"/>
      <c r="P389" s="286"/>
      <c r="Q389" s="286"/>
      <c r="R389" s="286"/>
      <c r="S389" s="286"/>
      <c r="T389" s="287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T389" s="288" t="s">
        <v>191</v>
      </c>
      <c r="AU389" s="288" t="s">
        <v>88</v>
      </c>
      <c r="AV389" s="16" t="s">
        <v>200</v>
      </c>
      <c r="AW389" s="16" t="s">
        <v>34</v>
      </c>
      <c r="AX389" s="16" t="s">
        <v>78</v>
      </c>
      <c r="AY389" s="288" t="s">
        <v>182</v>
      </c>
    </row>
    <row r="390" spans="1:51" s="15" customFormat="1" ht="12">
      <c r="A390" s="15"/>
      <c r="B390" s="268"/>
      <c r="C390" s="269"/>
      <c r="D390" s="236" t="s">
        <v>191</v>
      </c>
      <c r="E390" s="270" t="s">
        <v>1</v>
      </c>
      <c r="F390" s="271" t="s">
        <v>424</v>
      </c>
      <c r="G390" s="269"/>
      <c r="H390" s="270" t="s">
        <v>1</v>
      </c>
      <c r="I390" s="272"/>
      <c r="J390" s="269"/>
      <c r="K390" s="269"/>
      <c r="L390" s="273"/>
      <c r="M390" s="274"/>
      <c r="N390" s="275"/>
      <c r="O390" s="275"/>
      <c r="P390" s="275"/>
      <c r="Q390" s="275"/>
      <c r="R390" s="275"/>
      <c r="S390" s="275"/>
      <c r="T390" s="276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77" t="s">
        <v>191</v>
      </c>
      <c r="AU390" s="277" t="s">
        <v>88</v>
      </c>
      <c r="AV390" s="15" t="s">
        <v>86</v>
      </c>
      <c r="AW390" s="15" t="s">
        <v>34</v>
      </c>
      <c r="AX390" s="15" t="s">
        <v>78</v>
      </c>
      <c r="AY390" s="277" t="s">
        <v>182</v>
      </c>
    </row>
    <row r="391" spans="1:51" s="13" customFormat="1" ht="12">
      <c r="A391" s="13"/>
      <c r="B391" s="234"/>
      <c r="C391" s="235"/>
      <c r="D391" s="236" t="s">
        <v>191</v>
      </c>
      <c r="E391" s="237" t="s">
        <v>1</v>
      </c>
      <c r="F391" s="238" t="s">
        <v>425</v>
      </c>
      <c r="G391" s="235"/>
      <c r="H391" s="239">
        <v>14.4</v>
      </c>
      <c r="I391" s="240"/>
      <c r="J391" s="235"/>
      <c r="K391" s="235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191</v>
      </c>
      <c r="AU391" s="245" t="s">
        <v>88</v>
      </c>
      <c r="AV391" s="13" t="s">
        <v>88</v>
      </c>
      <c r="AW391" s="13" t="s">
        <v>34</v>
      </c>
      <c r="AX391" s="13" t="s">
        <v>78</v>
      </c>
      <c r="AY391" s="245" t="s">
        <v>182</v>
      </c>
    </row>
    <row r="392" spans="1:51" s="13" customFormat="1" ht="12">
      <c r="A392" s="13"/>
      <c r="B392" s="234"/>
      <c r="C392" s="235"/>
      <c r="D392" s="236" t="s">
        <v>191</v>
      </c>
      <c r="E392" s="237" t="s">
        <v>1</v>
      </c>
      <c r="F392" s="238" t="s">
        <v>426</v>
      </c>
      <c r="G392" s="235"/>
      <c r="H392" s="239">
        <v>82</v>
      </c>
      <c r="I392" s="240"/>
      <c r="J392" s="235"/>
      <c r="K392" s="235"/>
      <c r="L392" s="241"/>
      <c r="M392" s="242"/>
      <c r="N392" s="243"/>
      <c r="O392" s="243"/>
      <c r="P392" s="243"/>
      <c r="Q392" s="243"/>
      <c r="R392" s="243"/>
      <c r="S392" s="243"/>
      <c r="T392" s="24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5" t="s">
        <v>191</v>
      </c>
      <c r="AU392" s="245" t="s">
        <v>88</v>
      </c>
      <c r="AV392" s="13" t="s">
        <v>88</v>
      </c>
      <c r="AW392" s="13" t="s">
        <v>34</v>
      </c>
      <c r="AX392" s="13" t="s">
        <v>78</v>
      </c>
      <c r="AY392" s="245" t="s">
        <v>182</v>
      </c>
    </row>
    <row r="393" spans="1:51" s="13" customFormat="1" ht="12">
      <c r="A393" s="13"/>
      <c r="B393" s="234"/>
      <c r="C393" s="235"/>
      <c r="D393" s="236" t="s">
        <v>191</v>
      </c>
      <c r="E393" s="237" t="s">
        <v>1</v>
      </c>
      <c r="F393" s="238" t="s">
        <v>427</v>
      </c>
      <c r="G393" s="235"/>
      <c r="H393" s="239">
        <v>8.2</v>
      </c>
      <c r="I393" s="240"/>
      <c r="J393" s="235"/>
      <c r="K393" s="235"/>
      <c r="L393" s="241"/>
      <c r="M393" s="242"/>
      <c r="N393" s="243"/>
      <c r="O393" s="243"/>
      <c r="P393" s="243"/>
      <c r="Q393" s="243"/>
      <c r="R393" s="243"/>
      <c r="S393" s="243"/>
      <c r="T393" s="24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5" t="s">
        <v>191</v>
      </c>
      <c r="AU393" s="245" t="s">
        <v>88</v>
      </c>
      <c r="AV393" s="13" t="s">
        <v>88</v>
      </c>
      <c r="AW393" s="13" t="s">
        <v>34</v>
      </c>
      <c r="AX393" s="13" t="s">
        <v>78</v>
      </c>
      <c r="AY393" s="245" t="s">
        <v>182</v>
      </c>
    </row>
    <row r="394" spans="1:51" s="13" customFormat="1" ht="12">
      <c r="A394" s="13"/>
      <c r="B394" s="234"/>
      <c r="C394" s="235"/>
      <c r="D394" s="236" t="s">
        <v>191</v>
      </c>
      <c r="E394" s="237" t="s">
        <v>1</v>
      </c>
      <c r="F394" s="238" t="s">
        <v>428</v>
      </c>
      <c r="G394" s="235"/>
      <c r="H394" s="239">
        <v>4.8</v>
      </c>
      <c r="I394" s="240"/>
      <c r="J394" s="235"/>
      <c r="K394" s="235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191</v>
      </c>
      <c r="AU394" s="245" t="s">
        <v>88</v>
      </c>
      <c r="AV394" s="13" t="s">
        <v>88</v>
      </c>
      <c r="AW394" s="13" t="s">
        <v>34</v>
      </c>
      <c r="AX394" s="13" t="s">
        <v>78</v>
      </c>
      <c r="AY394" s="245" t="s">
        <v>182</v>
      </c>
    </row>
    <row r="395" spans="1:51" s="13" customFormat="1" ht="12">
      <c r="A395" s="13"/>
      <c r="B395" s="234"/>
      <c r="C395" s="235"/>
      <c r="D395" s="236" t="s">
        <v>191</v>
      </c>
      <c r="E395" s="237" t="s">
        <v>1</v>
      </c>
      <c r="F395" s="238" t="s">
        <v>429</v>
      </c>
      <c r="G395" s="235"/>
      <c r="H395" s="239">
        <v>64.8</v>
      </c>
      <c r="I395" s="240"/>
      <c r="J395" s="235"/>
      <c r="K395" s="235"/>
      <c r="L395" s="241"/>
      <c r="M395" s="242"/>
      <c r="N395" s="243"/>
      <c r="O395" s="243"/>
      <c r="P395" s="243"/>
      <c r="Q395" s="243"/>
      <c r="R395" s="243"/>
      <c r="S395" s="243"/>
      <c r="T395" s="24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5" t="s">
        <v>191</v>
      </c>
      <c r="AU395" s="245" t="s">
        <v>88</v>
      </c>
      <c r="AV395" s="13" t="s">
        <v>88</v>
      </c>
      <c r="AW395" s="13" t="s">
        <v>34</v>
      </c>
      <c r="AX395" s="13" t="s">
        <v>78</v>
      </c>
      <c r="AY395" s="245" t="s">
        <v>182</v>
      </c>
    </row>
    <row r="396" spans="1:51" s="13" customFormat="1" ht="12">
      <c r="A396" s="13"/>
      <c r="B396" s="234"/>
      <c r="C396" s="235"/>
      <c r="D396" s="236" t="s">
        <v>191</v>
      </c>
      <c r="E396" s="237" t="s">
        <v>1</v>
      </c>
      <c r="F396" s="238" t="s">
        <v>430</v>
      </c>
      <c r="G396" s="235"/>
      <c r="H396" s="239">
        <v>7.2</v>
      </c>
      <c r="I396" s="240"/>
      <c r="J396" s="235"/>
      <c r="K396" s="235"/>
      <c r="L396" s="241"/>
      <c r="M396" s="242"/>
      <c r="N396" s="243"/>
      <c r="O396" s="243"/>
      <c r="P396" s="243"/>
      <c r="Q396" s="243"/>
      <c r="R396" s="243"/>
      <c r="S396" s="243"/>
      <c r="T396" s="24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5" t="s">
        <v>191</v>
      </c>
      <c r="AU396" s="245" t="s">
        <v>88</v>
      </c>
      <c r="AV396" s="13" t="s">
        <v>88</v>
      </c>
      <c r="AW396" s="13" t="s">
        <v>34</v>
      </c>
      <c r="AX396" s="13" t="s">
        <v>78</v>
      </c>
      <c r="AY396" s="245" t="s">
        <v>182</v>
      </c>
    </row>
    <row r="397" spans="1:51" s="13" customFormat="1" ht="12">
      <c r="A397" s="13"/>
      <c r="B397" s="234"/>
      <c r="C397" s="235"/>
      <c r="D397" s="236" t="s">
        <v>191</v>
      </c>
      <c r="E397" s="237" t="s">
        <v>1</v>
      </c>
      <c r="F397" s="238" t="s">
        <v>431</v>
      </c>
      <c r="G397" s="235"/>
      <c r="H397" s="239">
        <v>14.4</v>
      </c>
      <c r="I397" s="240"/>
      <c r="J397" s="235"/>
      <c r="K397" s="235"/>
      <c r="L397" s="241"/>
      <c r="M397" s="242"/>
      <c r="N397" s="243"/>
      <c r="O397" s="243"/>
      <c r="P397" s="243"/>
      <c r="Q397" s="243"/>
      <c r="R397" s="243"/>
      <c r="S397" s="243"/>
      <c r="T397" s="24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5" t="s">
        <v>191</v>
      </c>
      <c r="AU397" s="245" t="s">
        <v>88</v>
      </c>
      <c r="AV397" s="13" t="s">
        <v>88</v>
      </c>
      <c r="AW397" s="13" t="s">
        <v>34</v>
      </c>
      <c r="AX397" s="13" t="s">
        <v>78</v>
      </c>
      <c r="AY397" s="245" t="s">
        <v>182</v>
      </c>
    </row>
    <row r="398" spans="1:51" s="13" customFormat="1" ht="12">
      <c r="A398" s="13"/>
      <c r="B398" s="234"/>
      <c r="C398" s="235"/>
      <c r="D398" s="236" t="s">
        <v>191</v>
      </c>
      <c r="E398" s="237" t="s">
        <v>1</v>
      </c>
      <c r="F398" s="238" t="s">
        <v>432</v>
      </c>
      <c r="G398" s="235"/>
      <c r="H398" s="239">
        <v>14.4</v>
      </c>
      <c r="I398" s="240"/>
      <c r="J398" s="235"/>
      <c r="K398" s="235"/>
      <c r="L398" s="241"/>
      <c r="M398" s="242"/>
      <c r="N398" s="243"/>
      <c r="O398" s="243"/>
      <c r="P398" s="243"/>
      <c r="Q398" s="243"/>
      <c r="R398" s="243"/>
      <c r="S398" s="243"/>
      <c r="T398" s="24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5" t="s">
        <v>191</v>
      </c>
      <c r="AU398" s="245" t="s">
        <v>88</v>
      </c>
      <c r="AV398" s="13" t="s">
        <v>88</v>
      </c>
      <c r="AW398" s="13" t="s">
        <v>34</v>
      </c>
      <c r="AX398" s="13" t="s">
        <v>78</v>
      </c>
      <c r="AY398" s="245" t="s">
        <v>182</v>
      </c>
    </row>
    <row r="399" spans="1:51" s="13" customFormat="1" ht="12">
      <c r="A399" s="13"/>
      <c r="B399" s="234"/>
      <c r="C399" s="235"/>
      <c r="D399" s="236" t="s">
        <v>191</v>
      </c>
      <c r="E399" s="237" t="s">
        <v>1</v>
      </c>
      <c r="F399" s="238" t="s">
        <v>433</v>
      </c>
      <c r="G399" s="235"/>
      <c r="H399" s="239">
        <v>10.8</v>
      </c>
      <c r="I399" s="240"/>
      <c r="J399" s="235"/>
      <c r="K399" s="235"/>
      <c r="L399" s="241"/>
      <c r="M399" s="242"/>
      <c r="N399" s="243"/>
      <c r="O399" s="243"/>
      <c r="P399" s="243"/>
      <c r="Q399" s="243"/>
      <c r="R399" s="243"/>
      <c r="S399" s="243"/>
      <c r="T399" s="24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5" t="s">
        <v>191</v>
      </c>
      <c r="AU399" s="245" t="s">
        <v>88</v>
      </c>
      <c r="AV399" s="13" t="s">
        <v>88</v>
      </c>
      <c r="AW399" s="13" t="s">
        <v>34</v>
      </c>
      <c r="AX399" s="13" t="s">
        <v>78</v>
      </c>
      <c r="AY399" s="245" t="s">
        <v>182</v>
      </c>
    </row>
    <row r="400" spans="1:51" s="13" customFormat="1" ht="12">
      <c r="A400" s="13"/>
      <c r="B400" s="234"/>
      <c r="C400" s="235"/>
      <c r="D400" s="236" t="s">
        <v>191</v>
      </c>
      <c r="E400" s="237" t="s">
        <v>1</v>
      </c>
      <c r="F400" s="238" t="s">
        <v>434</v>
      </c>
      <c r="G400" s="235"/>
      <c r="H400" s="239">
        <v>24</v>
      </c>
      <c r="I400" s="240"/>
      <c r="J400" s="235"/>
      <c r="K400" s="235"/>
      <c r="L400" s="241"/>
      <c r="M400" s="242"/>
      <c r="N400" s="243"/>
      <c r="O400" s="243"/>
      <c r="P400" s="243"/>
      <c r="Q400" s="243"/>
      <c r="R400" s="243"/>
      <c r="S400" s="243"/>
      <c r="T400" s="24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5" t="s">
        <v>191</v>
      </c>
      <c r="AU400" s="245" t="s">
        <v>88</v>
      </c>
      <c r="AV400" s="13" t="s">
        <v>88</v>
      </c>
      <c r="AW400" s="13" t="s">
        <v>34</v>
      </c>
      <c r="AX400" s="13" t="s">
        <v>78</v>
      </c>
      <c r="AY400" s="245" t="s">
        <v>182</v>
      </c>
    </row>
    <row r="401" spans="1:51" s="13" customFormat="1" ht="12">
      <c r="A401" s="13"/>
      <c r="B401" s="234"/>
      <c r="C401" s="235"/>
      <c r="D401" s="236" t="s">
        <v>191</v>
      </c>
      <c r="E401" s="237" t="s">
        <v>1</v>
      </c>
      <c r="F401" s="238" t="s">
        <v>435</v>
      </c>
      <c r="G401" s="235"/>
      <c r="H401" s="239">
        <v>33</v>
      </c>
      <c r="I401" s="240"/>
      <c r="J401" s="235"/>
      <c r="K401" s="235"/>
      <c r="L401" s="241"/>
      <c r="M401" s="242"/>
      <c r="N401" s="243"/>
      <c r="O401" s="243"/>
      <c r="P401" s="243"/>
      <c r="Q401" s="243"/>
      <c r="R401" s="243"/>
      <c r="S401" s="243"/>
      <c r="T401" s="24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5" t="s">
        <v>191</v>
      </c>
      <c r="AU401" s="245" t="s">
        <v>88</v>
      </c>
      <c r="AV401" s="13" t="s">
        <v>88</v>
      </c>
      <c r="AW401" s="13" t="s">
        <v>34</v>
      </c>
      <c r="AX401" s="13" t="s">
        <v>78</v>
      </c>
      <c r="AY401" s="245" t="s">
        <v>182</v>
      </c>
    </row>
    <row r="402" spans="1:51" s="13" customFormat="1" ht="12">
      <c r="A402" s="13"/>
      <c r="B402" s="234"/>
      <c r="C402" s="235"/>
      <c r="D402" s="236" t="s">
        <v>191</v>
      </c>
      <c r="E402" s="237" t="s">
        <v>1</v>
      </c>
      <c r="F402" s="238" t="s">
        <v>436</v>
      </c>
      <c r="G402" s="235"/>
      <c r="H402" s="239">
        <v>9</v>
      </c>
      <c r="I402" s="240"/>
      <c r="J402" s="235"/>
      <c r="K402" s="235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191</v>
      </c>
      <c r="AU402" s="245" t="s">
        <v>88</v>
      </c>
      <c r="AV402" s="13" t="s">
        <v>88</v>
      </c>
      <c r="AW402" s="13" t="s">
        <v>34</v>
      </c>
      <c r="AX402" s="13" t="s">
        <v>78</v>
      </c>
      <c r="AY402" s="245" t="s">
        <v>182</v>
      </c>
    </row>
    <row r="403" spans="1:51" s="13" customFormat="1" ht="12">
      <c r="A403" s="13"/>
      <c r="B403" s="234"/>
      <c r="C403" s="235"/>
      <c r="D403" s="236" t="s">
        <v>191</v>
      </c>
      <c r="E403" s="237" t="s">
        <v>1</v>
      </c>
      <c r="F403" s="238" t="s">
        <v>437</v>
      </c>
      <c r="G403" s="235"/>
      <c r="H403" s="239">
        <v>6</v>
      </c>
      <c r="I403" s="240"/>
      <c r="J403" s="235"/>
      <c r="K403" s="235"/>
      <c r="L403" s="241"/>
      <c r="M403" s="242"/>
      <c r="N403" s="243"/>
      <c r="O403" s="243"/>
      <c r="P403" s="243"/>
      <c r="Q403" s="243"/>
      <c r="R403" s="243"/>
      <c r="S403" s="243"/>
      <c r="T403" s="24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5" t="s">
        <v>191</v>
      </c>
      <c r="AU403" s="245" t="s">
        <v>88</v>
      </c>
      <c r="AV403" s="13" t="s">
        <v>88</v>
      </c>
      <c r="AW403" s="13" t="s">
        <v>34</v>
      </c>
      <c r="AX403" s="13" t="s">
        <v>78</v>
      </c>
      <c r="AY403" s="245" t="s">
        <v>182</v>
      </c>
    </row>
    <row r="404" spans="1:51" s="13" customFormat="1" ht="12">
      <c r="A404" s="13"/>
      <c r="B404" s="234"/>
      <c r="C404" s="235"/>
      <c r="D404" s="236" t="s">
        <v>191</v>
      </c>
      <c r="E404" s="237" t="s">
        <v>1</v>
      </c>
      <c r="F404" s="238" t="s">
        <v>438</v>
      </c>
      <c r="G404" s="235"/>
      <c r="H404" s="239">
        <v>2.5</v>
      </c>
      <c r="I404" s="240"/>
      <c r="J404" s="235"/>
      <c r="K404" s="235"/>
      <c r="L404" s="241"/>
      <c r="M404" s="242"/>
      <c r="N404" s="243"/>
      <c r="O404" s="243"/>
      <c r="P404" s="243"/>
      <c r="Q404" s="243"/>
      <c r="R404" s="243"/>
      <c r="S404" s="243"/>
      <c r="T404" s="24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5" t="s">
        <v>191</v>
      </c>
      <c r="AU404" s="245" t="s">
        <v>88</v>
      </c>
      <c r="AV404" s="13" t="s">
        <v>88</v>
      </c>
      <c r="AW404" s="13" t="s">
        <v>34</v>
      </c>
      <c r="AX404" s="13" t="s">
        <v>78</v>
      </c>
      <c r="AY404" s="245" t="s">
        <v>182</v>
      </c>
    </row>
    <row r="405" spans="1:51" s="13" customFormat="1" ht="12">
      <c r="A405" s="13"/>
      <c r="B405" s="234"/>
      <c r="C405" s="235"/>
      <c r="D405" s="236" t="s">
        <v>191</v>
      </c>
      <c r="E405" s="237" t="s">
        <v>1</v>
      </c>
      <c r="F405" s="238" t="s">
        <v>439</v>
      </c>
      <c r="G405" s="235"/>
      <c r="H405" s="239">
        <v>9</v>
      </c>
      <c r="I405" s="240"/>
      <c r="J405" s="235"/>
      <c r="K405" s="235"/>
      <c r="L405" s="241"/>
      <c r="M405" s="242"/>
      <c r="N405" s="243"/>
      <c r="O405" s="243"/>
      <c r="P405" s="243"/>
      <c r="Q405" s="243"/>
      <c r="R405" s="243"/>
      <c r="S405" s="243"/>
      <c r="T405" s="24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5" t="s">
        <v>191</v>
      </c>
      <c r="AU405" s="245" t="s">
        <v>88</v>
      </c>
      <c r="AV405" s="13" t="s">
        <v>88</v>
      </c>
      <c r="AW405" s="13" t="s">
        <v>34</v>
      </c>
      <c r="AX405" s="13" t="s">
        <v>78</v>
      </c>
      <c r="AY405" s="245" t="s">
        <v>182</v>
      </c>
    </row>
    <row r="406" spans="1:51" s="13" customFormat="1" ht="12">
      <c r="A406" s="13"/>
      <c r="B406" s="234"/>
      <c r="C406" s="235"/>
      <c r="D406" s="236" t="s">
        <v>191</v>
      </c>
      <c r="E406" s="237" t="s">
        <v>1</v>
      </c>
      <c r="F406" s="238" t="s">
        <v>338</v>
      </c>
      <c r="G406" s="235"/>
      <c r="H406" s="239">
        <v>18</v>
      </c>
      <c r="I406" s="240"/>
      <c r="J406" s="235"/>
      <c r="K406" s="235"/>
      <c r="L406" s="241"/>
      <c r="M406" s="242"/>
      <c r="N406" s="243"/>
      <c r="O406" s="243"/>
      <c r="P406" s="243"/>
      <c r="Q406" s="243"/>
      <c r="R406" s="243"/>
      <c r="S406" s="243"/>
      <c r="T406" s="24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5" t="s">
        <v>191</v>
      </c>
      <c r="AU406" s="245" t="s">
        <v>88</v>
      </c>
      <c r="AV406" s="13" t="s">
        <v>88</v>
      </c>
      <c r="AW406" s="13" t="s">
        <v>34</v>
      </c>
      <c r="AX406" s="13" t="s">
        <v>78</v>
      </c>
      <c r="AY406" s="245" t="s">
        <v>182</v>
      </c>
    </row>
    <row r="407" spans="1:51" s="13" customFormat="1" ht="12">
      <c r="A407" s="13"/>
      <c r="B407" s="234"/>
      <c r="C407" s="235"/>
      <c r="D407" s="236" t="s">
        <v>191</v>
      </c>
      <c r="E407" s="237" t="s">
        <v>1</v>
      </c>
      <c r="F407" s="238" t="s">
        <v>440</v>
      </c>
      <c r="G407" s="235"/>
      <c r="H407" s="239">
        <v>4.4</v>
      </c>
      <c r="I407" s="240"/>
      <c r="J407" s="235"/>
      <c r="K407" s="235"/>
      <c r="L407" s="241"/>
      <c r="M407" s="242"/>
      <c r="N407" s="243"/>
      <c r="O407" s="243"/>
      <c r="P407" s="243"/>
      <c r="Q407" s="243"/>
      <c r="R407" s="243"/>
      <c r="S407" s="243"/>
      <c r="T407" s="24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5" t="s">
        <v>191</v>
      </c>
      <c r="AU407" s="245" t="s">
        <v>88</v>
      </c>
      <c r="AV407" s="13" t="s">
        <v>88</v>
      </c>
      <c r="AW407" s="13" t="s">
        <v>34</v>
      </c>
      <c r="AX407" s="13" t="s">
        <v>78</v>
      </c>
      <c r="AY407" s="245" t="s">
        <v>182</v>
      </c>
    </row>
    <row r="408" spans="1:51" s="13" customFormat="1" ht="12">
      <c r="A408" s="13"/>
      <c r="B408" s="234"/>
      <c r="C408" s="235"/>
      <c r="D408" s="236" t="s">
        <v>191</v>
      </c>
      <c r="E408" s="237" t="s">
        <v>1</v>
      </c>
      <c r="F408" s="238" t="s">
        <v>441</v>
      </c>
      <c r="G408" s="235"/>
      <c r="H408" s="239">
        <v>4.2</v>
      </c>
      <c r="I408" s="240"/>
      <c r="J408" s="235"/>
      <c r="K408" s="235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191</v>
      </c>
      <c r="AU408" s="245" t="s">
        <v>88</v>
      </c>
      <c r="AV408" s="13" t="s">
        <v>88</v>
      </c>
      <c r="AW408" s="13" t="s">
        <v>34</v>
      </c>
      <c r="AX408" s="13" t="s">
        <v>78</v>
      </c>
      <c r="AY408" s="245" t="s">
        <v>182</v>
      </c>
    </row>
    <row r="409" spans="1:51" s="13" customFormat="1" ht="12">
      <c r="A409" s="13"/>
      <c r="B409" s="234"/>
      <c r="C409" s="235"/>
      <c r="D409" s="236" t="s">
        <v>191</v>
      </c>
      <c r="E409" s="237" t="s">
        <v>1</v>
      </c>
      <c r="F409" s="238" t="s">
        <v>442</v>
      </c>
      <c r="G409" s="235"/>
      <c r="H409" s="239">
        <v>4.2</v>
      </c>
      <c r="I409" s="240"/>
      <c r="J409" s="235"/>
      <c r="K409" s="235"/>
      <c r="L409" s="241"/>
      <c r="M409" s="242"/>
      <c r="N409" s="243"/>
      <c r="O409" s="243"/>
      <c r="P409" s="243"/>
      <c r="Q409" s="243"/>
      <c r="R409" s="243"/>
      <c r="S409" s="243"/>
      <c r="T409" s="24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5" t="s">
        <v>191</v>
      </c>
      <c r="AU409" s="245" t="s">
        <v>88</v>
      </c>
      <c r="AV409" s="13" t="s">
        <v>88</v>
      </c>
      <c r="AW409" s="13" t="s">
        <v>34</v>
      </c>
      <c r="AX409" s="13" t="s">
        <v>78</v>
      </c>
      <c r="AY409" s="245" t="s">
        <v>182</v>
      </c>
    </row>
    <row r="410" spans="1:51" s="13" customFormat="1" ht="12">
      <c r="A410" s="13"/>
      <c r="B410" s="234"/>
      <c r="C410" s="235"/>
      <c r="D410" s="236" t="s">
        <v>191</v>
      </c>
      <c r="E410" s="237" t="s">
        <v>1</v>
      </c>
      <c r="F410" s="238" t="s">
        <v>443</v>
      </c>
      <c r="G410" s="235"/>
      <c r="H410" s="239">
        <v>10.6</v>
      </c>
      <c r="I410" s="240"/>
      <c r="J410" s="235"/>
      <c r="K410" s="235"/>
      <c r="L410" s="241"/>
      <c r="M410" s="242"/>
      <c r="N410" s="243"/>
      <c r="O410" s="243"/>
      <c r="P410" s="243"/>
      <c r="Q410" s="243"/>
      <c r="R410" s="243"/>
      <c r="S410" s="243"/>
      <c r="T410" s="24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5" t="s">
        <v>191</v>
      </c>
      <c r="AU410" s="245" t="s">
        <v>88</v>
      </c>
      <c r="AV410" s="13" t="s">
        <v>88</v>
      </c>
      <c r="AW410" s="13" t="s">
        <v>34</v>
      </c>
      <c r="AX410" s="13" t="s">
        <v>78</v>
      </c>
      <c r="AY410" s="245" t="s">
        <v>182</v>
      </c>
    </row>
    <row r="411" spans="1:51" s="13" customFormat="1" ht="12">
      <c r="A411" s="13"/>
      <c r="B411" s="234"/>
      <c r="C411" s="235"/>
      <c r="D411" s="236" t="s">
        <v>191</v>
      </c>
      <c r="E411" s="237" t="s">
        <v>1</v>
      </c>
      <c r="F411" s="238" t="s">
        <v>444</v>
      </c>
      <c r="G411" s="235"/>
      <c r="H411" s="239">
        <v>4.9</v>
      </c>
      <c r="I411" s="240"/>
      <c r="J411" s="235"/>
      <c r="K411" s="235"/>
      <c r="L411" s="241"/>
      <c r="M411" s="242"/>
      <c r="N411" s="243"/>
      <c r="O411" s="243"/>
      <c r="P411" s="243"/>
      <c r="Q411" s="243"/>
      <c r="R411" s="243"/>
      <c r="S411" s="243"/>
      <c r="T411" s="24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5" t="s">
        <v>191</v>
      </c>
      <c r="AU411" s="245" t="s">
        <v>88</v>
      </c>
      <c r="AV411" s="13" t="s">
        <v>88</v>
      </c>
      <c r="AW411" s="13" t="s">
        <v>34</v>
      </c>
      <c r="AX411" s="13" t="s">
        <v>78</v>
      </c>
      <c r="AY411" s="245" t="s">
        <v>182</v>
      </c>
    </row>
    <row r="412" spans="1:51" s="15" customFormat="1" ht="12">
      <c r="A412" s="15"/>
      <c r="B412" s="268"/>
      <c r="C412" s="269"/>
      <c r="D412" s="236" t="s">
        <v>191</v>
      </c>
      <c r="E412" s="270" t="s">
        <v>1</v>
      </c>
      <c r="F412" s="271" t="s">
        <v>445</v>
      </c>
      <c r="G412" s="269"/>
      <c r="H412" s="270" t="s">
        <v>1</v>
      </c>
      <c r="I412" s="272"/>
      <c r="J412" s="269"/>
      <c r="K412" s="269"/>
      <c r="L412" s="273"/>
      <c r="M412" s="274"/>
      <c r="N412" s="275"/>
      <c r="O412" s="275"/>
      <c r="P412" s="275"/>
      <c r="Q412" s="275"/>
      <c r="R412" s="275"/>
      <c r="S412" s="275"/>
      <c r="T412" s="276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77" t="s">
        <v>191</v>
      </c>
      <c r="AU412" s="277" t="s">
        <v>88</v>
      </c>
      <c r="AV412" s="15" t="s">
        <v>86</v>
      </c>
      <c r="AW412" s="15" t="s">
        <v>34</v>
      </c>
      <c r="AX412" s="15" t="s">
        <v>78</v>
      </c>
      <c r="AY412" s="277" t="s">
        <v>182</v>
      </c>
    </row>
    <row r="413" spans="1:51" s="13" customFormat="1" ht="12">
      <c r="A413" s="13"/>
      <c r="B413" s="234"/>
      <c r="C413" s="235"/>
      <c r="D413" s="236" t="s">
        <v>191</v>
      </c>
      <c r="E413" s="237" t="s">
        <v>1</v>
      </c>
      <c r="F413" s="238" t="s">
        <v>446</v>
      </c>
      <c r="G413" s="235"/>
      <c r="H413" s="239">
        <v>12.52</v>
      </c>
      <c r="I413" s="240"/>
      <c r="J413" s="235"/>
      <c r="K413" s="235"/>
      <c r="L413" s="241"/>
      <c r="M413" s="242"/>
      <c r="N413" s="243"/>
      <c r="O413" s="243"/>
      <c r="P413" s="243"/>
      <c r="Q413" s="243"/>
      <c r="R413" s="243"/>
      <c r="S413" s="243"/>
      <c r="T413" s="24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5" t="s">
        <v>191</v>
      </c>
      <c r="AU413" s="245" t="s">
        <v>88</v>
      </c>
      <c r="AV413" s="13" t="s">
        <v>88</v>
      </c>
      <c r="AW413" s="13" t="s">
        <v>34</v>
      </c>
      <c r="AX413" s="13" t="s">
        <v>78</v>
      </c>
      <c r="AY413" s="245" t="s">
        <v>182</v>
      </c>
    </row>
    <row r="414" spans="1:51" s="13" customFormat="1" ht="12">
      <c r="A414" s="13"/>
      <c r="B414" s="234"/>
      <c r="C414" s="235"/>
      <c r="D414" s="236" t="s">
        <v>191</v>
      </c>
      <c r="E414" s="237" t="s">
        <v>1</v>
      </c>
      <c r="F414" s="238" t="s">
        <v>447</v>
      </c>
      <c r="G414" s="235"/>
      <c r="H414" s="239">
        <v>30.34</v>
      </c>
      <c r="I414" s="240"/>
      <c r="J414" s="235"/>
      <c r="K414" s="235"/>
      <c r="L414" s="241"/>
      <c r="M414" s="242"/>
      <c r="N414" s="243"/>
      <c r="O414" s="243"/>
      <c r="P414" s="243"/>
      <c r="Q414" s="243"/>
      <c r="R414" s="243"/>
      <c r="S414" s="243"/>
      <c r="T414" s="24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5" t="s">
        <v>191</v>
      </c>
      <c r="AU414" s="245" t="s">
        <v>88</v>
      </c>
      <c r="AV414" s="13" t="s">
        <v>88</v>
      </c>
      <c r="AW414" s="13" t="s">
        <v>34</v>
      </c>
      <c r="AX414" s="13" t="s">
        <v>78</v>
      </c>
      <c r="AY414" s="245" t="s">
        <v>182</v>
      </c>
    </row>
    <row r="415" spans="1:51" s="13" customFormat="1" ht="12">
      <c r="A415" s="13"/>
      <c r="B415" s="234"/>
      <c r="C415" s="235"/>
      <c r="D415" s="236" t="s">
        <v>191</v>
      </c>
      <c r="E415" s="237" t="s">
        <v>1</v>
      </c>
      <c r="F415" s="238" t="s">
        <v>448</v>
      </c>
      <c r="G415" s="235"/>
      <c r="H415" s="239">
        <v>6.46</v>
      </c>
      <c r="I415" s="240"/>
      <c r="J415" s="235"/>
      <c r="K415" s="235"/>
      <c r="L415" s="241"/>
      <c r="M415" s="242"/>
      <c r="N415" s="243"/>
      <c r="O415" s="243"/>
      <c r="P415" s="243"/>
      <c r="Q415" s="243"/>
      <c r="R415" s="243"/>
      <c r="S415" s="243"/>
      <c r="T415" s="24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5" t="s">
        <v>191</v>
      </c>
      <c r="AU415" s="245" t="s">
        <v>88</v>
      </c>
      <c r="AV415" s="13" t="s">
        <v>88</v>
      </c>
      <c r="AW415" s="13" t="s">
        <v>34</v>
      </c>
      <c r="AX415" s="13" t="s">
        <v>78</v>
      </c>
      <c r="AY415" s="245" t="s">
        <v>182</v>
      </c>
    </row>
    <row r="416" spans="1:51" s="13" customFormat="1" ht="12">
      <c r="A416" s="13"/>
      <c r="B416" s="234"/>
      <c r="C416" s="235"/>
      <c r="D416" s="236" t="s">
        <v>191</v>
      </c>
      <c r="E416" s="237" t="s">
        <v>1</v>
      </c>
      <c r="F416" s="238" t="s">
        <v>449</v>
      </c>
      <c r="G416" s="235"/>
      <c r="H416" s="239">
        <v>4.58</v>
      </c>
      <c r="I416" s="240"/>
      <c r="J416" s="235"/>
      <c r="K416" s="235"/>
      <c r="L416" s="241"/>
      <c r="M416" s="242"/>
      <c r="N416" s="243"/>
      <c r="O416" s="243"/>
      <c r="P416" s="243"/>
      <c r="Q416" s="243"/>
      <c r="R416" s="243"/>
      <c r="S416" s="243"/>
      <c r="T416" s="24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5" t="s">
        <v>191</v>
      </c>
      <c r="AU416" s="245" t="s">
        <v>88</v>
      </c>
      <c r="AV416" s="13" t="s">
        <v>88</v>
      </c>
      <c r="AW416" s="13" t="s">
        <v>34</v>
      </c>
      <c r="AX416" s="13" t="s">
        <v>78</v>
      </c>
      <c r="AY416" s="245" t="s">
        <v>182</v>
      </c>
    </row>
    <row r="417" spans="1:51" s="15" customFormat="1" ht="12">
      <c r="A417" s="15"/>
      <c r="B417" s="268"/>
      <c r="C417" s="269"/>
      <c r="D417" s="236" t="s">
        <v>191</v>
      </c>
      <c r="E417" s="270" t="s">
        <v>1</v>
      </c>
      <c r="F417" s="271" t="s">
        <v>417</v>
      </c>
      <c r="G417" s="269"/>
      <c r="H417" s="270" t="s">
        <v>1</v>
      </c>
      <c r="I417" s="272"/>
      <c r="J417" s="269"/>
      <c r="K417" s="269"/>
      <c r="L417" s="273"/>
      <c r="M417" s="274"/>
      <c r="N417" s="275"/>
      <c r="O417" s="275"/>
      <c r="P417" s="275"/>
      <c r="Q417" s="275"/>
      <c r="R417" s="275"/>
      <c r="S417" s="275"/>
      <c r="T417" s="276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77" t="s">
        <v>191</v>
      </c>
      <c r="AU417" s="277" t="s">
        <v>88</v>
      </c>
      <c r="AV417" s="15" t="s">
        <v>86</v>
      </c>
      <c r="AW417" s="15" t="s">
        <v>34</v>
      </c>
      <c r="AX417" s="15" t="s">
        <v>78</v>
      </c>
      <c r="AY417" s="277" t="s">
        <v>182</v>
      </c>
    </row>
    <row r="418" spans="1:51" s="13" customFormat="1" ht="12">
      <c r="A418" s="13"/>
      <c r="B418" s="234"/>
      <c r="C418" s="235"/>
      <c r="D418" s="236" t="s">
        <v>191</v>
      </c>
      <c r="E418" s="237" t="s">
        <v>1</v>
      </c>
      <c r="F418" s="238" t="s">
        <v>450</v>
      </c>
      <c r="G418" s="235"/>
      <c r="H418" s="239">
        <v>5</v>
      </c>
      <c r="I418" s="240"/>
      <c r="J418" s="235"/>
      <c r="K418" s="235"/>
      <c r="L418" s="241"/>
      <c r="M418" s="242"/>
      <c r="N418" s="243"/>
      <c r="O418" s="243"/>
      <c r="P418" s="243"/>
      <c r="Q418" s="243"/>
      <c r="R418" s="243"/>
      <c r="S418" s="243"/>
      <c r="T418" s="24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5" t="s">
        <v>191</v>
      </c>
      <c r="AU418" s="245" t="s">
        <v>88</v>
      </c>
      <c r="AV418" s="13" t="s">
        <v>88</v>
      </c>
      <c r="AW418" s="13" t="s">
        <v>34</v>
      </c>
      <c r="AX418" s="13" t="s">
        <v>78</v>
      </c>
      <c r="AY418" s="245" t="s">
        <v>182</v>
      </c>
    </row>
    <row r="419" spans="1:51" s="16" customFormat="1" ht="12">
      <c r="A419" s="16"/>
      <c r="B419" s="278"/>
      <c r="C419" s="279"/>
      <c r="D419" s="236" t="s">
        <v>191</v>
      </c>
      <c r="E419" s="280" t="s">
        <v>1</v>
      </c>
      <c r="F419" s="281" t="s">
        <v>297</v>
      </c>
      <c r="G419" s="279"/>
      <c r="H419" s="282">
        <v>409.6999999999999</v>
      </c>
      <c r="I419" s="283"/>
      <c r="J419" s="279"/>
      <c r="K419" s="279"/>
      <c r="L419" s="284"/>
      <c r="M419" s="285"/>
      <c r="N419" s="286"/>
      <c r="O419" s="286"/>
      <c r="P419" s="286"/>
      <c r="Q419" s="286"/>
      <c r="R419" s="286"/>
      <c r="S419" s="286"/>
      <c r="T419" s="287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88" t="s">
        <v>191</v>
      </c>
      <c r="AU419" s="288" t="s">
        <v>88</v>
      </c>
      <c r="AV419" s="16" t="s">
        <v>200</v>
      </c>
      <c r="AW419" s="16" t="s">
        <v>34</v>
      </c>
      <c r="AX419" s="16" t="s">
        <v>78</v>
      </c>
      <c r="AY419" s="288" t="s">
        <v>182</v>
      </c>
    </row>
    <row r="420" spans="1:51" s="15" customFormat="1" ht="12">
      <c r="A420" s="15"/>
      <c r="B420" s="268"/>
      <c r="C420" s="269"/>
      <c r="D420" s="236" t="s">
        <v>191</v>
      </c>
      <c r="E420" s="270" t="s">
        <v>1</v>
      </c>
      <c r="F420" s="271" t="s">
        <v>451</v>
      </c>
      <c r="G420" s="269"/>
      <c r="H420" s="270" t="s">
        <v>1</v>
      </c>
      <c r="I420" s="272"/>
      <c r="J420" s="269"/>
      <c r="K420" s="269"/>
      <c r="L420" s="273"/>
      <c r="M420" s="274"/>
      <c r="N420" s="275"/>
      <c r="O420" s="275"/>
      <c r="P420" s="275"/>
      <c r="Q420" s="275"/>
      <c r="R420" s="275"/>
      <c r="S420" s="275"/>
      <c r="T420" s="276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77" t="s">
        <v>191</v>
      </c>
      <c r="AU420" s="277" t="s">
        <v>88</v>
      </c>
      <c r="AV420" s="15" t="s">
        <v>86</v>
      </c>
      <c r="AW420" s="15" t="s">
        <v>34</v>
      </c>
      <c r="AX420" s="15" t="s">
        <v>78</v>
      </c>
      <c r="AY420" s="277" t="s">
        <v>182</v>
      </c>
    </row>
    <row r="421" spans="1:51" s="13" customFormat="1" ht="12">
      <c r="A421" s="13"/>
      <c r="B421" s="234"/>
      <c r="C421" s="235"/>
      <c r="D421" s="236" t="s">
        <v>191</v>
      </c>
      <c r="E421" s="237" t="s">
        <v>1</v>
      </c>
      <c r="F421" s="238" t="s">
        <v>397</v>
      </c>
      <c r="G421" s="235"/>
      <c r="H421" s="239">
        <v>10.2</v>
      </c>
      <c r="I421" s="240"/>
      <c r="J421" s="235"/>
      <c r="K421" s="235"/>
      <c r="L421" s="241"/>
      <c r="M421" s="242"/>
      <c r="N421" s="243"/>
      <c r="O421" s="243"/>
      <c r="P421" s="243"/>
      <c r="Q421" s="243"/>
      <c r="R421" s="243"/>
      <c r="S421" s="243"/>
      <c r="T421" s="24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191</v>
      </c>
      <c r="AU421" s="245" t="s">
        <v>88</v>
      </c>
      <c r="AV421" s="13" t="s">
        <v>88</v>
      </c>
      <c r="AW421" s="13" t="s">
        <v>34</v>
      </c>
      <c r="AX421" s="13" t="s">
        <v>78</v>
      </c>
      <c r="AY421" s="245" t="s">
        <v>182</v>
      </c>
    </row>
    <row r="422" spans="1:51" s="13" customFormat="1" ht="12">
      <c r="A422" s="13"/>
      <c r="B422" s="234"/>
      <c r="C422" s="235"/>
      <c r="D422" s="236" t="s">
        <v>191</v>
      </c>
      <c r="E422" s="237" t="s">
        <v>1</v>
      </c>
      <c r="F422" s="238" t="s">
        <v>398</v>
      </c>
      <c r="G422" s="235"/>
      <c r="H422" s="239">
        <v>30</v>
      </c>
      <c r="I422" s="240"/>
      <c r="J422" s="235"/>
      <c r="K422" s="235"/>
      <c r="L422" s="241"/>
      <c r="M422" s="242"/>
      <c r="N422" s="243"/>
      <c r="O422" s="243"/>
      <c r="P422" s="243"/>
      <c r="Q422" s="243"/>
      <c r="R422" s="243"/>
      <c r="S422" s="243"/>
      <c r="T422" s="24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5" t="s">
        <v>191</v>
      </c>
      <c r="AU422" s="245" t="s">
        <v>88</v>
      </c>
      <c r="AV422" s="13" t="s">
        <v>88</v>
      </c>
      <c r="AW422" s="13" t="s">
        <v>34</v>
      </c>
      <c r="AX422" s="13" t="s">
        <v>78</v>
      </c>
      <c r="AY422" s="245" t="s">
        <v>182</v>
      </c>
    </row>
    <row r="423" spans="1:51" s="13" customFormat="1" ht="12">
      <c r="A423" s="13"/>
      <c r="B423" s="234"/>
      <c r="C423" s="235"/>
      <c r="D423" s="236" t="s">
        <v>191</v>
      </c>
      <c r="E423" s="237" t="s">
        <v>1</v>
      </c>
      <c r="F423" s="238" t="s">
        <v>399</v>
      </c>
      <c r="G423" s="235"/>
      <c r="H423" s="239">
        <v>2.4</v>
      </c>
      <c r="I423" s="240"/>
      <c r="J423" s="235"/>
      <c r="K423" s="235"/>
      <c r="L423" s="241"/>
      <c r="M423" s="242"/>
      <c r="N423" s="243"/>
      <c r="O423" s="243"/>
      <c r="P423" s="243"/>
      <c r="Q423" s="243"/>
      <c r="R423" s="243"/>
      <c r="S423" s="243"/>
      <c r="T423" s="24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5" t="s">
        <v>191</v>
      </c>
      <c r="AU423" s="245" t="s">
        <v>88</v>
      </c>
      <c r="AV423" s="13" t="s">
        <v>88</v>
      </c>
      <c r="AW423" s="13" t="s">
        <v>34</v>
      </c>
      <c r="AX423" s="13" t="s">
        <v>78</v>
      </c>
      <c r="AY423" s="245" t="s">
        <v>182</v>
      </c>
    </row>
    <row r="424" spans="1:51" s="13" customFormat="1" ht="12">
      <c r="A424" s="13"/>
      <c r="B424" s="234"/>
      <c r="C424" s="235"/>
      <c r="D424" s="236" t="s">
        <v>191</v>
      </c>
      <c r="E424" s="237" t="s">
        <v>1</v>
      </c>
      <c r="F424" s="238" t="s">
        <v>400</v>
      </c>
      <c r="G424" s="235"/>
      <c r="H424" s="239">
        <v>4</v>
      </c>
      <c r="I424" s="240"/>
      <c r="J424" s="235"/>
      <c r="K424" s="235"/>
      <c r="L424" s="241"/>
      <c r="M424" s="242"/>
      <c r="N424" s="243"/>
      <c r="O424" s="243"/>
      <c r="P424" s="243"/>
      <c r="Q424" s="243"/>
      <c r="R424" s="243"/>
      <c r="S424" s="243"/>
      <c r="T424" s="24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5" t="s">
        <v>191</v>
      </c>
      <c r="AU424" s="245" t="s">
        <v>88</v>
      </c>
      <c r="AV424" s="13" t="s">
        <v>88</v>
      </c>
      <c r="AW424" s="13" t="s">
        <v>34</v>
      </c>
      <c r="AX424" s="13" t="s">
        <v>78</v>
      </c>
      <c r="AY424" s="245" t="s">
        <v>182</v>
      </c>
    </row>
    <row r="425" spans="1:51" s="13" customFormat="1" ht="12">
      <c r="A425" s="13"/>
      <c r="B425" s="234"/>
      <c r="C425" s="235"/>
      <c r="D425" s="236" t="s">
        <v>191</v>
      </c>
      <c r="E425" s="237" t="s">
        <v>1</v>
      </c>
      <c r="F425" s="238" t="s">
        <v>401</v>
      </c>
      <c r="G425" s="235"/>
      <c r="H425" s="239">
        <v>24.3</v>
      </c>
      <c r="I425" s="240"/>
      <c r="J425" s="235"/>
      <c r="K425" s="235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191</v>
      </c>
      <c r="AU425" s="245" t="s">
        <v>88</v>
      </c>
      <c r="AV425" s="13" t="s">
        <v>88</v>
      </c>
      <c r="AW425" s="13" t="s">
        <v>34</v>
      </c>
      <c r="AX425" s="13" t="s">
        <v>78</v>
      </c>
      <c r="AY425" s="245" t="s">
        <v>182</v>
      </c>
    </row>
    <row r="426" spans="1:51" s="13" customFormat="1" ht="12">
      <c r="A426" s="13"/>
      <c r="B426" s="234"/>
      <c r="C426" s="235"/>
      <c r="D426" s="236" t="s">
        <v>191</v>
      </c>
      <c r="E426" s="237" t="s">
        <v>1</v>
      </c>
      <c r="F426" s="238" t="s">
        <v>402</v>
      </c>
      <c r="G426" s="235"/>
      <c r="H426" s="239">
        <v>3.6</v>
      </c>
      <c r="I426" s="240"/>
      <c r="J426" s="235"/>
      <c r="K426" s="235"/>
      <c r="L426" s="241"/>
      <c r="M426" s="242"/>
      <c r="N426" s="243"/>
      <c r="O426" s="243"/>
      <c r="P426" s="243"/>
      <c r="Q426" s="243"/>
      <c r="R426" s="243"/>
      <c r="S426" s="243"/>
      <c r="T426" s="24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5" t="s">
        <v>191</v>
      </c>
      <c r="AU426" s="245" t="s">
        <v>88</v>
      </c>
      <c r="AV426" s="13" t="s">
        <v>88</v>
      </c>
      <c r="AW426" s="13" t="s">
        <v>34</v>
      </c>
      <c r="AX426" s="13" t="s">
        <v>78</v>
      </c>
      <c r="AY426" s="245" t="s">
        <v>182</v>
      </c>
    </row>
    <row r="427" spans="1:51" s="13" customFormat="1" ht="12">
      <c r="A427" s="13"/>
      <c r="B427" s="234"/>
      <c r="C427" s="235"/>
      <c r="D427" s="236" t="s">
        <v>191</v>
      </c>
      <c r="E427" s="237" t="s">
        <v>1</v>
      </c>
      <c r="F427" s="238" t="s">
        <v>403</v>
      </c>
      <c r="G427" s="235"/>
      <c r="H427" s="239">
        <v>8</v>
      </c>
      <c r="I427" s="240"/>
      <c r="J427" s="235"/>
      <c r="K427" s="235"/>
      <c r="L427" s="241"/>
      <c r="M427" s="242"/>
      <c r="N427" s="243"/>
      <c r="O427" s="243"/>
      <c r="P427" s="243"/>
      <c r="Q427" s="243"/>
      <c r="R427" s="243"/>
      <c r="S427" s="243"/>
      <c r="T427" s="24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5" t="s">
        <v>191</v>
      </c>
      <c r="AU427" s="245" t="s">
        <v>88</v>
      </c>
      <c r="AV427" s="13" t="s">
        <v>88</v>
      </c>
      <c r="AW427" s="13" t="s">
        <v>34</v>
      </c>
      <c r="AX427" s="13" t="s">
        <v>78</v>
      </c>
      <c r="AY427" s="245" t="s">
        <v>182</v>
      </c>
    </row>
    <row r="428" spans="1:51" s="13" customFormat="1" ht="12">
      <c r="A428" s="13"/>
      <c r="B428" s="234"/>
      <c r="C428" s="235"/>
      <c r="D428" s="236" t="s">
        <v>191</v>
      </c>
      <c r="E428" s="237" t="s">
        <v>1</v>
      </c>
      <c r="F428" s="238" t="s">
        <v>404</v>
      </c>
      <c r="G428" s="235"/>
      <c r="H428" s="239">
        <v>4</v>
      </c>
      <c r="I428" s="240"/>
      <c r="J428" s="235"/>
      <c r="K428" s="235"/>
      <c r="L428" s="241"/>
      <c r="M428" s="242"/>
      <c r="N428" s="243"/>
      <c r="O428" s="243"/>
      <c r="P428" s="243"/>
      <c r="Q428" s="243"/>
      <c r="R428" s="243"/>
      <c r="S428" s="243"/>
      <c r="T428" s="24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5" t="s">
        <v>191</v>
      </c>
      <c r="AU428" s="245" t="s">
        <v>88</v>
      </c>
      <c r="AV428" s="13" t="s">
        <v>88</v>
      </c>
      <c r="AW428" s="13" t="s">
        <v>34</v>
      </c>
      <c r="AX428" s="13" t="s">
        <v>78</v>
      </c>
      <c r="AY428" s="245" t="s">
        <v>182</v>
      </c>
    </row>
    <row r="429" spans="1:51" s="13" customFormat="1" ht="12">
      <c r="A429" s="13"/>
      <c r="B429" s="234"/>
      <c r="C429" s="235"/>
      <c r="D429" s="236" t="s">
        <v>191</v>
      </c>
      <c r="E429" s="237" t="s">
        <v>1</v>
      </c>
      <c r="F429" s="238" t="s">
        <v>405</v>
      </c>
      <c r="G429" s="235"/>
      <c r="H429" s="239">
        <v>4.5</v>
      </c>
      <c r="I429" s="240"/>
      <c r="J429" s="235"/>
      <c r="K429" s="235"/>
      <c r="L429" s="241"/>
      <c r="M429" s="242"/>
      <c r="N429" s="243"/>
      <c r="O429" s="243"/>
      <c r="P429" s="243"/>
      <c r="Q429" s="243"/>
      <c r="R429" s="243"/>
      <c r="S429" s="243"/>
      <c r="T429" s="24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5" t="s">
        <v>191</v>
      </c>
      <c r="AU429" s="245" t="s">
        <v>88</v>
      </c>
      <c r="AV429" s="13" t="s">
        <v>88</v>
      </c>
      <c r="AW429" s="13" t="s">
        <v>34</v>
      </c>
      <c r="AX429" s="13" t="s">
        <v>78</v>
      </c>
      <c r="AY429" s="245" t="s">
        <v>182</v>
      </c>
    </row>
    <row r="430" spans="1:51" s="13" customFormat="1" ht="12">
      <c r="A430" s="13"/>
      <c r="B430" s="234"/>
      <c r="C430" s="235"/>
      <c r="D430" s="236" t="s">
        <v>191</v>
      </c>
      <c r="E430" s="237" t="s">
        <v>1</v>
      </c>
      <c r="F430" s="238" t="s">
        <v>406</v>
      </c>
      <c r="G430" s="235"/>
      <c r="H430" s="239">
        <v>12</v>
      </c>
      <c r="I430" s="240"/>
      <c r="J430" s="235"/>
      <c r="K430" s="235"/>
      <c r="L430" s="241"/>
      <c r="M430" s="242"/>
      <c r="N430" s="243"/>
      <c r="O430" s="243"/>
      <c r="P430" s="243"/>
      <c r="Q430" s="243"/>
      <c r="R430" s="243"/>
      <c r="S430" s="243"/>
      <c r="T430" s="24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5" t="s">
        <v>191</v>
      </c>
      <c r="AU430" s="245" t="s">
        <v>88</v>
      </c>
      <c r="AV430" s="13" t="s">
        <v>88</v>
      </c>
      <c r="AW430" s="13" t="s">
        <v>34</v>
      </c>
      <c r="AX430" s="13" t="s">
        <v>78</v>
      </c>
      <c r="AY430" s="245" t="s">
        <v>182</v>
      </c>
    </row>
    <row r="431" spans="1:51" s="13" customFormat="1" ht="12">
      <c r="A431" s="13"/>
      <c r="B431" s="234"/>
      <c r="C431" s="235"/>
      <c r="D431" s="236" t="s">
        <v>191</v>
      </c>
      <c r="E431" s="237" t="s">
        <v>1</v>
      </c>
      <c r="F431" s="238" t="s">
        <v>407</v>
      </c>
      <c r="G431" s="235"/>
      <c r="H431" s="239">
        <v>14.85</v>
      </c>
      <c r="I431" s="240"/>
      <c r="J431" s="235"/>
      <c r="K431" s="235"/>
      <c r="L431" s="241"/>
      <c r="M431" s="242"/>
      <c r="N431" s="243"/>
      <c r="O431" s="243"/>
      <c r="P431" s="243"/>
      <c r="Q431" s="243"/>
      <c r="R431" s="243"/>
      <c r="S431" s="243"/>
      <c r="T431" s="24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5" t="s">
        <v>191</v>
      </c>
      <c r="AU431" s="245" t="s">
        <v>88</v>
      </c>
      <c r="AV431" s="13" t="s">
        <v>88</v>
      </c>
      <c r="AW431" s="13" t="s">
        <v>34</v>
      </c>
      <c r="AX431" s="13" t="s">
        <v>78</v>
      </c>
      <c r="AY431" s="245" t="s">
        <v>182</v>
      </c>
    </row>
    <row r="432" spans="1:51" s="13" customFormat="1" ht="12">
      <c r="A432" s="13"/>
      <c r="B432" s="234"/>
      <c r="C432" s="235"/>
      <c r="D432" s="236" t="s">
        <v>191</v>
      </c>
      <c r="E432" s="237" t="s">
        <v>1</v>
      </c>
      <c r="F432" s="238" t="s">
        <v>408</v>
      </c>
      <c r="G432" s="235"/>
      <c r="H432" s="239">
        <v>5.4</v>
      </c>
      <c r="I432" s="240"/>
      <c r="J432" s="235"/>
      <c r="K432" s="235"/>
      <c r="L432" s="241"/>
      <c r="M432" s="242"/>
      <c r="N432" s="243"/>
      <c r="O432" s="243"/>
      <c r="P432" s="243"/>
      <c r="Q432" s="243"/>
      <c r="R432" s="243"/>
      <c r="S432" s="243"/>
      <c r="T432" s="24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5" t="s">
        <v>191</v>
      </c>
      <c r="AU432" s="245" t="s">
        <v>88</v>
      </c>
      <c r="AV432" s="13" t="s">
        <v>88</v>
      </c>
      <c r="AW432" s="13" t="s">
        <v>34</v>
      </c>
      <c r="AX432" s="13" t="s">
        <v>78</v>
      </c>
      <c r="AY432" s="245" t="s">
        <v>182</v>
      </c>
    </row>
    <row r="433" spans="1:51" s="13" customFormat="1" ht="12">
      <c r="A433" s="13"/>
      <c r="B433" s="234"/>
      <c r="C433" s="235"/>
      <c r="D433" s="236" t="s">
        <v>191</v>
      </c>
      <c r="E433" s="237" t="s">
        <v>1</v>
      </c>
      <c r="F433" s="238" t="s">
        <v>409</v>
      </c>
      <c r="G433" s="235"/>
      <c r="H433" s="239">
        <v>4</v>
      </c>
      <c r="I433" s="240"/>
      <c r="J433" s="235"/>
      <c r="K433" s="235"/>
      <c r="L433" s="241"/>
      <c r="M433" s="242"/>
      <c r="N433" s="243"/>
      <c r="O433" s="243"/>
      <c r="P433" s="243"/>
      <c r="Q433" s="243"/>
      <c r="R433" s="243"/>
      <c r="S433" s="243"/>
      <c r="T433" s="24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5" t="s">
        <v>191</v>
      </c>
      <c r="AU433" s="245" t="s">
        <v>88</v>
      </c>
      <c r="AV433" s="13" t="s">
        <v>88</v>
      </c>
      <c r="AW433" s="13" t="s">
        <v>34</v>
      </c>
      <c r="AX433" s="13" t="s">
        <v>78</v>
      </c>
      <c r="AY433" s="245" t="s">
        <v>182</v>
      </c>
    </row>
    <row r="434" spans="1:51" s="13" customFormat="1" ht="12">
      <c r="A434" s="13"/>
      <c r="B434" s="234"/>
      <c r="C434" s="235"/>
      <c r="D434" s="236" t="s">
        <v>191</v>
      </c>
      <c r="E434" s="237" t="s">
        <v>1</v>
      </c>
      <c r="F434" s="238" t="s">
        <v>410</v>
      </c>
      <c r="G434" s="235"/>
      <c r="H434" s="239">
        <v>0.75</v>
      </c>
      <c r="I434" s="240"/>
      <c r="J434" s="235"/>
      <c r="K434" s="235"/>
      <c r="L434" s="241"/>
      <c r="M434" s="242"/>
      <c r="N434" s="243"/>
      <c r="O434" s="243"/>
      <c r="P434" s="243"/>
      <c r="Q434" s="243"/>
      <c r="R434" s="243"/>
      <c r="S434" s="243"/>
      <c r="T434" s="24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5" t="s">
        <v>191</v>
      </c>
      <c r="AU434" s="245" t="s">
        <v>88</v>
      </c>
      <c r="AV434" s="13" t="s">
        <v>88</v>
      </c>
      <c r="AW434" s="13" t="s">
        <v>34</v>
      </c>
      <c r="AX434" s="13" t="s">
        <v>78</v>
      </c>
      <c r="AY434" s="245" t="s">
        <v>182</v>
      </c>
    </row>
    <row r="435" spans="1:51" s="13" customFormat="1" ht="12">
      <c r="A435" s="13"/>
      <c r="B435" s="234"/>
      <c r="C435" s="235"/>
      <c r="D435" s="236" t="s">
        <v>191</v>
      </c>
      <c r="E435" s="237" t="s">
        <v>1</v>
      </c>
      <c r="F435" s="238" t="s">
        <v>411</v>
      </c>
      <c r="G435" s="235"/>
      <c r="H435" s="239">
        <v>3.8</v>
      </c>
      <c r="I435" s="240"/>
      <c r="J435" s="235"/>
      <c r="K435" s="235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191</v>
      </c>
      <c r="AU435" s="245" t="s">
        <v>88</v>
      </c>
      <c r="AV435" s="13" t="s">
        <v>88</v>
      </c>
      <c r="AW435" s="13" t="s">
        <v>34</v>
      </c>
      <c r="AX435" s="13" t="s">
        <v>78</v>
      </c>
      <c r="AY435" s="245" t="s">
        <v>182</v>
      </c>
    </row>
    <row r="436" spans="1:51" s="16" customFormat="1" ht="12">
      <c r="A436" s="16"/>
      <c r="B436" s="278"/>
      <c r="C436" s="279"/>
      <c r="D436" s="236" t="s">
        <v>191</v>
      </c>
      <c r="E436" s="280" t="s">
        <v>1</v>
      </c>
      <c r="F436" s="281" t="s">
        <v>297</v>
      </c>
      <c r="G436" s="279"/>
      <c r="H436" s="282">
        <v>131.8</v>
      </c>
      <c r="I436" s="283"/>
      <c r="J436" s="279"/>
      <c r="K436" s="279"/>
      <c r="L436" s="284"/>
      <c r="M436" s="285"/>
      <c r="N436" s="286"/>
      <c r="O436" s="286"/>
      <c r="P436" s="286"/>
      <c r="Q436" s="286"/>
      <c r="R436" s="286"/>
      <c r="S436" s="286"/>
      <c r="T436" s="287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T436" s="288" t="s">
        <v>191</v>
      </c>
      <c r="AU436" s="288" t="s">
        <v>88</v>
      </c>
      <c r="AV436" s="16" t="s">
        <v>200</v>
      </c>
      <c r="AW436" s="16" t="s">
        <v>34</v>
      </c>
      <c r="AX436" s="16" t="s">
        <v>78</v>
      </c>
      <c r="AY436" s="288" t="s">
        <v>182</v>
      </c>
    </row>
    <row r="437" spans="1:51" s="14" customFormat="1" ht="12">
      <c r="A437" s="14"/>
      <c r="B437" s="246"/>
      <c r="C437" s="247"/>
      <c r="D437" s="236" t="s">
        <v>191</v>
      </c>
      <c r="E437" s="248" t="s">
        <v>1</v>
      </c>
      <c r="F437" s="249" t="s">
        <v>195</v>
      </c>
      <c r="G437" s="247"/>
      <c r="H437" s="250">
        <v>764.7800000000001</v>
      </c>
      <c r="I437" s="251"/>
      <c r="J437" s="247"/>
      <c r="K437" s="247"/>
      <c r="L437" s="252"/>
      <c r="M437" s="253"/>
      <c r="N437" s="254"/>
      <c r="O437" s="254"/>
      <c r="P437" s="254"/>
      <c r="Q437" s="254"/>
      <c r="R437" s="254"/>
      <c r="S437" s="254"/>
      <c r="T437" s="25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6" t="s">
        <v>191</v>
      </c>
      <c r="AU437" s="256" t="s">
        <v>88</v>
      </c>
      <c r="AV437" s="14" t="s">
        <v>189</v>
      </c>
      <c r="AW437" s="14" t="s">
        <v>34</v>
      </c>
      <c r="AX437" s="14" t="s">
        <v>86</v>
      </c>
      <c r="AY437" s="256" t="s">
        <v>182</v>
      </c>
    </row>
    <row r="438" spans="1:65" s="2" customFormat="1" ht="24.15" customHeight="1">
      <c r="A438" s="39"/>
      <c r="B438" s="40"/>
      <c r="C438" s="257" t="s">
        <v>452</v>
      </c>
      <c r="D438" s="257" t="s">
        <v>204</v>
      </c>
      <c r="E438" s="258" t="s">
        <v>453</v>
      </c>
      <c r="F438" s="259" t="s">
        <v>454</v>
      </c>
      <c r="G438" s="260" t="s">
        <v>320</v>
      </c>
      <c r="H438" s="261">
        <v>430.185</v>
      </c>
      <c r="I438" s="262"/>
      <c r="J438" s="263">
        <f>ROUND(I438*H438,2)</f>
        <v>0</v>
      </c>
      <c r="K438" s="264"/>
      <c r="L438" s="265"/>
      <c r="M438" s="266" t="s">
        <v>1</v>
      </c>
      <c r="N438" s="267" t="s">
        <v>43</v>
      </c>
      <c r="O438" s="92"/>
      <c r="P438" s="230">
        <f>O438*H438</f>
        <v>0</v>
      </c>
      <c r="Q438" s="230">
        <v>3E-05</v>
      </c>
      <c r="R438" s="230">
        <f>Q438*H438</f>
        <v>0.01290555</v>
      </c>
      <c r="S438" s="230">
        <v>0</v>
      </c>
      <c r="T438" s="231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2" t="s">
        <v>207</v>
      </c>
      <c r="AT438" s="232" t="s">
        <v>204</v>
      </c>
      <c r="AU438" s="232" t="s">
        <v>88</v>
      </c>
      <c r="AY438" s="18" t="s">
        <v>182</v>
      </c>
      <c r="BE438" s="233">
        <f>IF(N438="základní",J438,0)</f>
        <v>0</v>
      </c>
      <c r="BF438" s="233">
        <f>IF(N438="snížená",J438,0)</f>
        <v>0</v>
      </c>
      <c r="BG438" s="233">
        <f>IF(N438="zákl. přenesená",J438,0)</f>
        <v>0</v>
      </c>
      <c r="BH438" s="233">
        <f>IF(N438="sníž. přenesená",J438,0)</f>
        <v>0</v>
      </c>
      <c r="BI438" s="233">
        <f>IF(N438="nulová",J438,0)</f>
        <v>0</v>
      </c>
      <c r="BJ438" s="18" t="s">
        <v>86</v>
      </c>
      <c r="BK438" s="233">
        <f>ROUND(I438*H438,2)</f>
        <v>0</v>
      </c>
      <c r="BL438" s="18" t="s">
        <v>189</v>
      </c>
      <c r="BM438" s="232" t="s">
        <v>455</v>
      </c>
    </row>
    <row r="439" spans="1:51" s="13" customFormat="1" ht="12">
      <c r="A439" s="13"/>
      <c r="B439" s="234"/>
      <c r="C439" s="235"/>
      <c r="D439" s="236" t="s">
        <v>191</v>
      </c>
      <c r="E439" s="237" t="s">
        <v>1</v>
      </c>
      <c r="F439" s="238" t="s">
        <v>456</v>
      </c>
      <c r="G439" s="235"/>
      <c r="H439" s="239">
        <v>430.185</v>
      </c>
      <c r="I439" s="240"/>
      <c r="J439" s="235"/>
      <c r="K439" s="235"/>
      <c r="L439" s="241"/>
      <c r="M439" s="242"/>
      <c r="N439" s="243"/>
      <c r="O439" s="243"/>
      <c r="P439" s="243"/>
      <c r="Q439" s="243"/>
      <c r="R439" s="243"/>
      <c r="S439" s="243"/>
      <c r="T439" s="24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5" t="s">
        <v>191</v>
      </c>
      <c r="AU439" s="245" t="s">
        <v>88</v>
      </c>
      <c r="AV439" s="13" t="s">
        <v>88</v>
      </c>
      <c r="AW439" s="13" t="s">
        <v>34</v>
      </c>
      <c r="AX439" s="13" t="s">
        <v>78</v>
      </c>
      <c r="AY439" s="245" t="s">
        <v>182</v>
      </c>
    </row>
    <row r="440" spans="1:51" s="14" customFormat="1" ht="12">
      <c r="A440" s="14"/>
      <c r="B440" s="246"/>
      <c r="C440" s="247"/>
      <c r="D440" s="236" t="s">
        <v>191</v>
      </c>
      <c r="E440" s="248" t="s">
        <v>1</v>
      </c>
      <c r="F440" s="249" t="s">
        <v>195</v>
      </c>
      <c r="G440" s="247"/>
      <c r="H440" s="250">
        <v>430.185</v>
      </c>
      <c r="I440" s="251"/>
      <c r="J440" s="247"/>
      <c r="K440" s="247"/>
      <c r="L440" s="252"/>
      <c r="M440" s="253"/>
      <c r="N440" s="254"/>
      <c r="O440" s="254"/>
      <c r="P440" s="254"/>
      <c r="Q440" s="254"/>
      <c r="R440" s="254"/>
      <c r="S440" s="254"/>
      <c r="T440" s="255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6" t="s">
        <v>191</v>
      </c>
      <c r="AU440" s="256" t="s">
        <v>88</v>
      </c>
      <c r="AV440" s="14" t="s">
        <v>189</v>
      </c>
      <c r="AW440" s="14" t="s">
        <v>34</v>
      </c>
      <c r="AX440" s="14" t="s">
        <v>86</v>
      </c>
      <c r="AY440" s="256" t="s">
        <v>182</v>
      </c>
    </row>
    <row r="441" spans="1:65" s="2" customFormat="1" ht="24.15" customHeight="1">
      <c r="A441" s="39"/>
      <c r="B441" s="40"/>
      <c r="C441" s="257" t="s">
        <v>457</v>
      </c>
      <c r="D441" s="257" t="s">
        <v>204</v>
      </c>
      <c r="E441" s="258" t="s">
        <v>458</v>
      </c>
      <c r="F441" s="259" t="s">
        <v>459</v>
      </c>
      <c r="G441" s="260" t="s">
        <v>320</v>
      </c>
      <c r="H441" s="261">
        <v>234.444</v>
      </c>
      <c r="I441" s="262"/>
      <c r="J441" s="263">
        <f>ROUND(I441*H441,2)</f>
        <v>0</v>
      </c>
      <c r="K441" s="264"/>
      <c r="L441" s="265"/>
      <c r="M441" s="266" t="s">
        <v>1</v>
      </c>
      <c r="N441" s="267" t="s">
        <v>43</v>
      </c>
      <c r="O441" s="92"/>
      <c r="P441" s="230">
        <f>O441*H441</f>
        <v>0</v>
      </c>
      <c r="Q441" s="230">
        <v>0.0003</v>
      </c>
      <c r="R441" s="230">
        <f>Q441*H441</f>
        <v>0.07033319999999998</v>
      </c>
      <c r="S441" s="230">
        <v>0</v>
      </c>
      <c r="T441" s="231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2" t="s">
        <v>207</v>
      </c>
      <c r="AT441" s="232" t="s">
        <v>204</v>
      </c>
      <c r="AU441" s="232" t="s">
        <v>88</v>
      </c>
      <c r="AY441" s="18" t="s">
        <v>182</v>
      </c>
      <c r="BE441" s="233">
        <f>IF(N441="základní",J441,0)</f>
        <v>0</v>
      </c>
      <c r="BF441" s="233">
        <f>IF(N441="snížená",J441,0)</f>
        <v>0</v>
      </c>
      <c r="BG441" s="233">
        <f>IF(N441="zákl. přenesená",J441,0)</f>
        <v>0</v>
      </c>
      <c r="BH441" s="233">
        <f>IF(N441="sníž. přenesená",J441,0)</f>
        <v>0</v>
      </c>
      <c r="BI441" s="233">
        <f>IF(N441="nulová",J441,0)</f>
        <v>0</v>
      </c>
      <c r="BJ441" s="18" t="s">
        <v>86</v>
      </c>
      <c r="BK441" s="233">
        <f>ROUND(I441*H441,2)</f>
        <v>0</v>
      </c>
      <c r="BL441" s="18" t="s">
        <v>189</v>
      </c>
      <c r="BM441" s="232" t="s">
        <v>460</v>
      </c>
    </row>
    <row r="442" spans="1:51" s="13" customFormat="1" ht="12">
      <c r="A442" s="13"/>
      <c r="B442" s="234"/>
      <c r="C442" s="235"/>
      <c r="D442" s="236" t="s">
        <v>191</v>
      </c>
      <c r="E442" s="237" t="s">
        <v>1</v>
      </c>
      <c r="F442" s="238" t="s">
        <v>461</v>
      </c>
      <c r="G442" s="235"/>
      <c r="H442" s="239">
        <v>234.444</v>
      </c>
      <c r="I442" s="240"/>
      <c r="J442" s="235"/>
      <c r="K442" s="235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191</v>
      </c>
      <c r="AU442" s="245" t="s">
        <v>88</v>
      </c>
      <c r="AV442" s="13" t="s">
        <v>88</v>
      </c>
      <c r="AW442" s="13" t="s">
        <v>34</v>
      </c>
      <c r="AX442" s="13" t="s">
        <v>78</v>
      </c>
      <c r="AY442" s="245" t="s">
        <v>182</v>
      </c>
    </row>
    <row r="443" spans="1:51" s="14" customFormat="1" ht="12">
      <c r="A443" s="14"/>
      <c r="B443" s="246"/>
      <c r="C443" s="247"/>
      <c r="D443" s="236" t="s">
        <v>191</v>
      </c>
      <c r="E443" s="248" t="s">
        <v>1</v>
      </c>
      <c r="F443" s="249" t="s">
        <v>195</v>
      </c>
      <c r="G443" s="247"/>
      <c r="H443" s="250">
        <v>234.444</v>
      </c>
      <c r="I443" s="251"/>
      <c r="J443" s="247"/>
      <c r="K443" s="247"/>
      <c r="L443" s="252"/>
      <c r="M443" s="253"/>
      <c r="N443" s="254"/>
      <c r="O443" s="254"/>
      <c r="P443" s="254"/>
      <c r="Q443" s="254"/>
      <c r="R443" s="254"/>
      <c r="S443" s="254"/>
      <c r="T443" s="25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6" t="s">
        <v>191</v>
      </c>
      <c r="AU443" s="256" t="s">
        <v>88</v>
      </c>
      <c r="AV443" s="14" t="s">
        <v>189</v>
      </c>
      <c r="AW443" s="14" t="s">
        <v>34</v>
      </c>
      <c r="AX443" s="14" t="s">
        <v>86</v>
      </c>
      <c r="AY443" s="256" t="s">
        <v>182</v>
      </c>
    </row>
    <row r="444" spans="1:65" s="2" customFormat="1" ht="24.15" customHeight="1">
      <c r="A444" s="39"/>
      <c r="B444" s="40"/>
      <c r="C444" s="257" t="s">
        <v>462</v>
      </c>
      <c r="D444" s="257" t="s">
        <v>204</v>
      </c>
      <c r="E444" s="258" t="s">
        <v>463</v>
      </c>
      <c r="F444" s="259" t="s">
        <v>464</v>
      </c>
      <c r="G444" s="260" t="s">
        <v>320</v>
      </c>
      <c r="H444" s="261">
        <v>138.39</v>
      </c>
      <c r="I444" s="262"/>
      <c r="J444" s="263">
        <f>ROUND(I444*H444,2)</f>
        <v>0</v>
      </c>
      <c r="K444" s="264"/>
      <c r="L444" s="265"/>
      <c r="M444" s="266" t="s">
        <v>1</v>
      </c>
      <c r="N444" s="267" t="s">
        <v>43</v>
      </c>
      <c r="O444" s="92"/>
      <c r="P444" s="230">
        <f>O444*H444</f>
        <v>0</v>
      </c>
      <c r="Q444" s="230">
        <v>0.0002</v>
      </c>
      <c r="R444" s="230">
        <f>Q444*H444</f>
        <v>0.027677999999999998</v>
      </c>
      <c r="S444" s="230">
        <v>0</v>
      </c>
      <c r="T444" s="231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2" t="s">
        <v>207</v>
      </c>
      <c r="AT444" s="232" t="s">
        <v>204</v>
      </c>
      <c r="AU444" s="232" t="s">
        <v>88</v>
      </c>
      <c r="AY444" s="18" t="s">
        <v>182</v>
      </c>
      <c r="BE444" s="233">
        <f>IF(N444="základní",J444,0)</f>
        <v>0</v>
      </c>
      <c r="BF444" s="233">
        <f>IF(N444="snížená",J444,0)</f>
        <v>0</v>
      </c>
      <c r="BG444" s="233">
        <f>IF(N444="zákl. přenesená",J444,0)</f>
        <v>0</v>
      </c>
      <c r="BH444" s="233">
        <f>IF(N444="sníž. přenesená",J444,0)</f>
        <v>0</v>
      </c>
      <c r="BI444" s="233">
        <f>IF(N444="nulová",J444,0)</f>
        <v>0</v>
      </c>
      <c r="BJ444" s="18" t="s">
        <v>86</v>
      </c>
      <c r="BK444" s="233">
        <f>ROUND(I444*H444,2)</f>
        <v>0</v>
      </c>
      <c r="BL444" s="18" t="s">
        <v>189</v>
      </c>
      <c r="BM444" s="232" t="s">
        <v>465</v>
      </c>
    </row>
    <row r="445" spans="1:51" s="13" customFormat="1" ht="12">
      <c r="A445" s="13"/>
      <c r="B445" s="234"/>
      <c r="C445" s="235"/>
      <c r="D445" s="236" t="s">
        <v>191</v>
      </c>
      <c r="E445" s="237" t="s">
        <v>1</v>
      </c>
      <c r="F445" s="238" t="s">
        <v>466</v>
      </c>
      <c r="G445" s="235"/>
      <c r="H445" s="239">
        <v>138.39</v>
      </c>
      <c r="I445" s="240"/>
      <c r="J445" s="235"/>
      <c r="K445" s="235"/>
      <c r="L445" s="241"/>
      <c r="M445" s="242"/>
      <c r="N445" s="243"/>
      <c r="O445" s="243"/>
      <c r="P445" s="243"/>
      <c r="Q445" s="243"/>
      <c r="R445" s="243"/>
      <c r="S445" s="243"/>
      <c r="T445" s="24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5" t="s">
        <v>191</v>
      </c>
      <c r="AU445" s="245" t="s">
        <v>88</v>
      </c>
      <c r="AV445" s="13" t="s">
        <v>88</v>
      </c>
      <c r="AW445" s="13" t="s">
        <v>34</v>
      </c>
      <c r="AX445" s="13" t="s">
        <v>78</v>
      </c>
      <c r="AY445" s="245" t="s">
        <v>182</v>
      </c>
    </row>
    <row r="446" spans="1:51" s="14" customFormat="1" ht="12">
      <c r="A446" s="14"/>
      <c r="B446" s="246"/>
      <c r="C446" s="247"/>
      <c r="D446" s="236" t="s">
        <v>191</v>
      </c>
      <c r="E446" s="248" t="s">
        <v>1</v>
      </c>
      <c r="F446" s="249" t="s">
        <v>195</v>
      </c>
      <c r="G446" s="247"/>
      <c r="H446" s="250">
        <v>138.39</v>
      </c>
      <c r="I446" s="251"/>
      <c r="J446" s="247"/>
      <c r="K446" s="247"/>
      <c r="L446" s="252"/>
      <c r="M446" s="253"/>
      <c r="N446" s="254"/>
      <c r="O446" s="254"/>
      <c r="P446" s="254"/>
      <c r="Q446" s="254"/>
      <c r="R446" s="254"/>
      <c r="S446" s="254"/>
      <c r="T446" s="255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6" t="s">
        <v>191</v>
      </c>
      <c r="AU446" s="256" t="s">
        <v>88</v>
      </c>
      <c r="AV446" s="14" t="s">
        <v>189</v>
      </c>
      <c r="AW446" s="14" t="s">
        <v>34</v>
      </c>
      <c r="AX446" s="14" t="s">
        <v>86</v>
      </c>
      <c r="AY446" s="256" t="s">
        <v>182</v>
      </c>
    </row>
    <row r="447" spans="1:65" s="2" customFormat="1" ht="24.15" customHeight="1">
      <c r="A447" s="39"/>
      <c r="B447" s="40"/>
      <c r="C447" s="220" t="s">
        <v>467</v>
      </c>
      <c r="D447" s="220" t="s">
        <v>185</v>
      </c>
      <c r="E447" s="221" t="s">
        <v>468</v>
      </c>
      <c r="F447" s="222" t="s">
        <v>469</v>
      </c>
      <c r="G447" s="223" t="s">
        <v>188</v>
      </c>
      <c r="H447" s="224">
        <v>936.839</v>
      </c>
      <c r="I447" s="225"/>
      <c r="J447" s="226">
        <f>ROUND(I447*H447,2)</f>
        <v>0</v>
      </c>
      <c r="K447" s="227"/>
      <c r="L447" s="45"/>
      <c r="M447" s="228" t="s">
        <v>1</v>
      </c>
      <c r="N447" s="229" t="s">
        <v>43</v>
      </c>
      <c r="O447" s="92"/>
      <c r="P447" s="230">
        <f>O447*H447</f>
        <v>0</v>
      </c>
      <c r="Q447" s="230">
        <v>0.0033</v>
      </c>
      <c r="R447" s="230">
        <f>Q447*H447</f>
        <v>3.0915687000000003</v>
      </c>
      <c r="S447" s="230">
        <v>0</v>
      </c>
      <c r="T447" s="231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2" t="s">
        <v>189</v>
      </c>
      <c r="AT447" s="232" t="s">
        <v>185</v>
      </c>
      <c r="AU447" s="232" t="s">
        <v>88</v>
      </c>
      <c r="AY447" s="18" t="s">
        <v>182</v>
      </c>
      <c r="BE447" s="233">
        <f>IF(N447="základní",J447,0)</f>
        <v>0</v>
      </c>
      <c r="BF447" s="233">
        <f>IF(N447="snížená",J447,0)</f>
        <v>0</v>
      </c>
      <c r="BG447" s="233">
        <f>IF(N447="zákl. přenesená",J447,0)</f>
        <v>0</v>
      </c>
      <c r="BH447" s="233">
        <f>IF(N447="sníž. přenesená",J447,0)</f>
        <v>0</v>
      </c>
      <c r="BI447" s="233">
        <f>IF(N447="nulová",J447,0)</f>
        <v>0</v>
      </c>
      <c r="BJ447" s="18" t="s">
        <v>86</v>
      </c>
      <c r="BK447" s="233">
        <f>ROUND(I447*H447,2)</f>
        <v>0</v>
      </c>
      <c r="BL447" s="18" t="s">
        <v>189</v>
      </c>
      <c r="BM447" s="232" t="s">
        <v>470</v>
      </c>
    </row>
    <row r="448" spans="1:51" s="13" customFormat="1" ht="12">
      <c r="A448" s="13"/>
      <c r="B448" s="234"/>
      <c r="C448" s="235"/>
      <c r="D448" s="236" t="s">
        <v>191</v>
      </c>
      <c r="E448" s="237" t="s">
        <v>1</v>
      </c>
      <c r="F448" s="238" t="s">
        <v>471</v>
      </c>
      <c r="G448" s="235"/>
      <c r="H448" s="239">
        <v>858.087</v>
      </c>
      <c r="I448" s="240"/>
      <c r="J448" s="235"/>
      <c r="K448" s="235"/>
      <c r="L448" s="241"/>
      <c r="M448" s="242"/>
      <c r="N448" s="243"/>
      <c r="O448" s="243"/>
      <c r="P448" s="243"/>
      <c r="Q448" s="243"/>
      <c r="R448" s="243"/>
      <c r="S448" s="243"/>
      <c r="T448" s="24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5" t="s">
        <v>191</v>
      </c>
      <c r="AU448" s="245" t="s">
        <v>88</v>
      </c>
      <c r="AV448" s="13" t="s">
        <v>88</v>
      </c>
      <c r="AW448" s="13" t="s">
        <v>34</v>
      </c>
      <c r="AX448" s="13" t="s">
        <v>78</v>
      </c>
      <c r="AY448" s="245" t="s">
        <v>182</v>
      </c>
    </row>
    <row r="449" spans="1:51" s="15" customFormat="1" ht="12">
      <c r="A449" s="15"/>
      <c r="B449" s="268"/>
      <c r="C449" s="269"/>
      <c r="D449" s="236" t="s">
        <v>191</v>
      </c>
      <c r="E449" s="270" t="s">
        <v>1</v>
      </c>
      <c r="F449" s="271" t="s">
        <v>383</v>
      </c>
      <c r="G449" s="269"/>
      <c r="H449" s="270" t="s">
        <v>1</v>
      </c>
      <c r="I449" s="272"/>
      <c r="J449" s="269"/>
      <c r="K449" s="269"/>
      <c r="L449" s="273"/>
      <c r="M449" s="274"/>
      <c r="N449" s="275"/>
      <c r="O449" s="275"/>
      <c r="P449" s="275"/>
      <c r="Q449" s="275"/>
      <c r="R449" s="275"/>
      <c r="S449" s="275"/>
      <c r="T449" s="276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77" t="s">
        <v>191</v>
      </c>
      <c r="AU449" s="277" t="s">
        <v>88</v>
      </c>
      <c r="AV449" s="15" t="s">
        <v>86</v>
      </c>
      <c r="AW449" s="15" t="s">
        <v>34</v>
      </c>
      <c r="AX449" s="15" t="s">
        <v>78</v>
      </c>
      <c r="AY449" s="277" t="s">
        <v>182</v>
      </c>
    </row>
    <row r="450" spans="1:51" s="13" customFormat="1" ht="12">
      <c r="A450" s="13"/>
      <c r="B450" s="234"/>
      <c r="C450" s="235"/>
      <c r="D450" s="236" t="s">
        <v>191</v>
      </c>
      <c r="E450" s="237" t="s">
        <v>1</v>
      </c>
      <c r="F450" s="238" t="s">
        <v>472</v>
      </c>
      <c r="G450" s="235"/>
      <c r="H450" s="239">
        <v>3.936</v>
      </c>
      <c r="I450" s="240"/>
      <c r="J450" s="235"/>
      <c r="K450" s="235"/>
      <c r="L450" s="241"/>
      <c r="M450" s="242"/>
      <c r="N450" s="243"/>
      <c r="O450" s="243"/>
      <c r="P450" s="243"/>
      <c r="Q450" s="243"/>
      <c r="R450" s="243"/>
      <c r="S450" s="243"/>
      <c r="T450" s="24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5" t="s">
        <v>191</v>
      </c>
      <c r="AU450" s="245" t="s">
        <v>88</v>
      </c>
      <c r="AV450" s="13" t="s">
        <v>88</v>
      </c>
      <c r="AW450" s="13" t="s">
        <v>34</v>
      </c>
      <c r="AX450" s="13" t="s">
        <v>78</v>
      </c>
      <c r="AY450" s="245" t="s">
        <v>182</v>
      </c>
    </row>
    <row r="451" spans="1:51" s="13" customFormat="1" ht="12">
      <c r="A451" s="13"/>
      <c r="B451" s="234"/>
      <c r="C451" s="235"/>
      <c r="D451" s="236" t="s">
        <v>191</v>
      </c>
      <c r="E451" s="237" t="s">
        <v>1</v>
      </c>
      <c r="F451" s="238" t="s">
        <v>473</v>
      </c>
      <c r="G451" s="235"/>
      <c r="H451" s="239">
        <v>17.92</v>
      </c>
      <c r="I451" s="240"/>
      <c r="J451" s="235"/>
      <c r="K451" s="235"/>
      <c r="L451" s="241"/>
      <c r="M451" s="242"/>
      <c r="N451" s="243"/>
      <c r="O451" s="243"/>
      <c r="P451" s="243"/>
      <c r="Q451" s="243"/>
      <c r="R451" s="243"/>
      <c r="S451" s="243"/>
      <c r="T451" s="24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5" t="s">
        <v>191</v>
      </c>
      <c r="AU451" s="245" t="s">
        <v>88</v>
      </c>
      <c r="AV451" s="13" t="s">
        <v>88</v>
      </c>
      <c r="AW451" s="13" t="s">
        <v>34</v>
      </c>
      <c r="AX451" s="13" t="s">
        <v>78</v>
      </c>
      <c r="AY451" s="245" t="s">
        <v>182</v>
      </c>
    </row>
    <row r="452" spans="1:51" s="13" customFormat="1" ht="12">
      <c r="A452" s="13"/>
      <c r="B452" s="234"/>
      <c r="C452" s="235"/>
      <c r="D452" s="236" t="s">
        <v>191</v>
      </c>
      <c r="E452" s="237" t="s">
        <v>1</v>
      </c>
      <c r="F452" s="238" t="s">
        <v>474</v>
      </c>
      <c r="G452" s="235"/>
      <c r="H452" s="239">
        <v>1.696</v>
      </c>
      <c r="I452" s="240"/>
      <c r="J452" s="235"/>
      <c r="K452" s="235"/>
      <c r="L452" s="241"/>
      <c r="M452" s="242"/>
      <c r="N452" s="243"/>
      <c r="O452" s="243"/>
      <c r="P452" s="243"/>
      <c r="Q452" s="243"/>
      <c r="R452" s="243"/>
      <c r="S452" s="243"/>
      <c r="T452" s="24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5" t="s">
        <v>191</v>
      </c>
      <c r="AU452" s="245" t="s">
        <v>88</v>
      </c>
      <c r="AV452" s="13" t="s">
        <v>88</v>
      </c>
      <c r="AW452" s="13" t="s">
        <v>34</v>
      </c>
      <c r="AX452" s="13" t="s">
        <v>78</v>
      </c>
      <c r="AY452" s="245" t="s">
        <v>182</v>
      </c>
    </row>
    <row r="453" spans="1:51" s="13" customFormat="1" ht="12">
      <c r="A453" s="13"/>
      <c r="B453" s="234"/>
      <c r="C453" s="235"/>
      <c r="D453" s="236" t="s">
        <v>191</v>
      </c>
      <c r="E453" s="237" t="s">
        <v>1</v>
      </c>
      <c r="F453" s="238" t="s">
        <v>475</v>
      </c>
      <c r="G453" s="235"/>
      <c r="H453" s="239">
        <v>1.408</v>
      </c>
      <c r="I453" s="240"/>
      <c r="J453" s="235"/>
      <c r="K453" s="235"/>
      <c r="L453" s="241"/>
      <c r="M453" s="242"/>
      <c r="N453" s="243"/>
      <c r="O453" s="243"/>
      <c r="P453" s="243"/>
      <c r="Q453" s="243"/>
      <c r="R453" s="243"/>
      <c r="S453" s="243"/>
      <c r="T453" s="24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5" t="s">
        <v>191</v>
      </c>
      <c r="AU453" s="245" t="s">
        <v>88</v>
      </c>
      <c r="AV453" s="13" t="s">
        <v>88</v>
      </c>
      <c r="AW453" s="13" t="s">
        <v>34</v>
      </c>
      <c r="AX453" s="13" t="s">
        <v>78</v>
      </c>
      <c r="AY453" s="245" t="s">
        <v>182</v>
      </c>
    </row>
    <row r="454" spans="1:51" s="13" customFormat="1" ht="12">
      <c r="A454" s="13"/>
      <c r="B454" s="234"/>
      <c r="C454" s="235"/>
      <c r="D454" s="236" t="s">
        <v>191</v>
      </c>
      <c r="E454" s="237" t="s">
        <v>1</v>
      </c>
      <c r="F454" s="238" t="s">
        <v>476</v>
      </c>
      <c r="G454" s="235"/>
      <c r="H454" s="239">
        <v>14.256</v>
      </c>
      <c r="I454" s="240"/>
      <c r="J454" s="235"/>
      <c r="K454" s="235"/>
      <c r="L454" s="241"/>
      <c r="M454" s="242"/>
      <c r="N454" s="243"/>
      <c r="O454" s="243"/>
      <c r="P454" s="243"/>
      <c r="Q454" s="243"/>
      <c r="R454" s="243"/>
      <c r="S454" s="243"/>
      <c r="T454" s="24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5" t="s">
        <v>191</v>
      </c>
      <c r="AU454" s="245" t="s">
        <v>88</v>
      </c>
      <c r="AV454" s="13" t="s">
        <v>88</v>
      </c>
      <c r="AW454" s="13" t="s">
        <v>34</v>
      </c>
      <c r="AX454" s="13" t="s">
        <v>78</v>
      </c>
      <c r="AY454" s="245" t="s">
        <v>182</v>
      </c>
    </row>
    <row r="455" spans="1:51" s="13" customFormat="1" ht="12">
      <c r="A455" s="13"/>
      <c r="B455" s="234"/>
      <c r="C455" s="235"/>
      <c r="D455" s="236" t="s">
        <v>191</v>
      </c>
      <c r="E455" s="237" t="s">
        <v>1</v>
      </c>
      <c r="F455" s="238" t="s">
        <v>477</v>
      </c>
      <c r="G455" s="235"/>
      <c r="H455" s="239">
        <v>1.728</v>
      </c>
      <c r="I455" s="240"/>
      <c r="J455" s="235"/>
      <c r="K455" s="235"/>
      <c r="L455" s="241"/>
      <c r="M455" s="242"/>
      <c r="N455" s="243"/>
      <c r="O455" s="243"/>
      <c r="P455" s="243"/>
      <c r="Q455" s="243"/>
      <c r="R455" s="243"/>
      <c r="S455" s="243"/>
      <c r="T455" s="24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5" t="s">
        <v>191</v>
      </c>
      <c r="AU455" s="245" t="s">
        <v>88</v>
      </c>
      <c r="AV455" s="13" t="s">
        <v>88</v>
      </c>
      <c r="AW455" s="13" t="s">
        <v>34</v>
      </c>
      <c r="AX455" s="13" t="s">
        <v>78</v>
      </c>
      <c r="AY455" s="245" t="s">
        <v>182</v>
      </c>
    </row>
    <row r="456" spans="1:51" s="13" customFormat="1" ht="12">
      <c r="A456" s="13"/>
      <c r="B456" s="234"/>
      <c r="C456" s="235"/>
      <c r="D456" s="236" t="s">
        <v>191</v>
      </c>
      <c r="E456" s="237" t="s">
        <v>1</v>
      </c>
      <c r="F456" s="238" t="s">
        <v>478</v>
      </c>
      <c r="G456" s="235"/>
      <c r="H456" s="239">
        <v>3.584</v>
      </c>
      <c r="I456" s="240"/>
      <c r="J456" s="235"/>
      <c r="K456" s="235"/>
      <c r="L456" s="241"/>
      <c r="M456" s="242"/>
      <c r="N456" s="243"/>
      <c r="O456" s="243"/>
      <c r="P456" s="243"/>
      <c r="Q456" s="243"/>
      <c r="R456" s="243"/>
      <c r="S456" s="243"/>
      <c r="T456" s="24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5" t="s">
        <v>191</v>
      </c>
      <c r="AU456" s="245" t="s">
        <v>88</v>
      </c>
      <c r="AV456" s="13" t="s">
        <v>88</v>
      </c>
      <c r="AW456" s="13" t="s">
        <v>34</v>
      </c>
      <c r="AX456" s="13" t="s">
        <v>78</v>
      </c>
      <c r="AY456" s="245" t="s">
        <v>182</v>
      </c>
    </row>
    <row r="457" spans="1:51" s="13" customFormat="1" ht="12">
      <c r="A457" s="13"/>
      <c r="B457" s="234"/>
      <c r="C457" s="235"/>
      <c r="D457" s="236" t="s">
        <v>191</v>
      </c>
      <c r="E457" s="237" t="s">
        <v>1</v>
      </c>
      <c r="F457" s="238" t="s">
        <v>479</v>
      </c>
      <c r="G457" s="235"/>
      <c r="H457" s="239">
        <v>2.944</v>
      </c>
      <c r="I457" s="240"/>
      <c r="J457" s="235"/>
      <c r="K457" s="235"/>
      <c r="L457" s="241"/>
      <c r="M457" s="242"/>
      <c r="N457" s="243"/>
      <c r="O457" s="243"/>
      <c r="P457" s="243"/>
      <c r="Q457" s="243"/>
      <c r="R457" s="243"/>
      <c r="S457" s="243"/>
      <c r="T457" s="244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5" t="s">
        <v>191</v>
      </c>
      <c r="AU457" s="245" t="s">
        <v>88</v>
      </c>
      <c r="AV457" s="13" t="s">
        <v>88</v>
      </c>
      <c r="AW457" s="13" t="s">
        <v>34</v>
      </c>
      <c r="AX457" s="13" t="s">
        <v>78</v>
      </c>
      <c r="AY457" s="245" t="s">
        <v>182</v>
      </c>
    </row>
    <row r="458" spans="1:51" s="13" customFormat="1" ht="12">
      <c r="A458" s="13"/>
      <c r="B458" s="234"/>
      <c r="C458" s="235"/>
      <c r="D458" s="236" t="s">
        <v>191</v>
      </c>
      <c r="E458" s="237" t="s">
        <v>1</v>
      </c>
      <c r="F458" s="238" t="s">
        <v>480</v>
      </c>
      <c r="G458" s="235"/>
      <c r="H458" s="239">
        <v>2.448</v>
      </c>
      <c r="I458" s="240"/>
      <c r="J458" s="235"/>
      <c r="K458" s="235"/>
      <c r="L458" s="241"/>
      <c r="M458" s="242"/>
      <c r="N458" s="243"/>
      <c r="O458" s="243"/>
      <c r="P458" s="243"/>
      <c r="Q458" s="243"/>
      <c r="R458" s="243"/>
      <c r="S458" s="243"/>
      <c r="T458" s="24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5" t="s">
        <v>191</v>
      </c>
      <c r="AU458" s="245" t="s">
        <v>88</v>
      </c>
      <c r="AV458" s="13" t="s">
        <v>88</v>
      </c>
      <c r="AW458" s="13" t="s">
        <v>34</v>
      </c>
      <c r="AX458" s="13" t="s">
        <v>78</v>
      </c>
      <c r="AY458" s="245" t="s">
        <v>182</v>
      </c>
    </row>
    <row r="459" spans="1:51" s="13" customFormat="1" ht="12">
      <c r="A459" s="13"/>
      <c r="B459" s="234"/>
      <c r="C459" s="235"/>
      <c r="D459" s="236" t="s">
        <v>191</v>
      </c>
      <c r="E459" s="237" t="s">
        <v>1</v>
      </c>
      <c r="F459" s="238" t="s">
        <v>481</v>
      </c>
      <c r="G459" s="235"/>
      <c r="H459" s="239">
        <v>5.76</v>
      </c>
      <c r="I459" s="240"/>
      <c r="J459" s="235"/>
      <c r="K459" s="235"/>
      <c r="L459" s="241"/>
      <c r="M459" s="242"/>
      <c r="N459" s="243"/>
      <c r="O459" s="243"/>
      <c r="P459" s="243"/>
      <c r="Q459" s="243"/>
      <c r="R459" s="243"/>
      <c r="S459" s="243"/>
      <c r="T459" s="24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5" t="s">
        <v>191</v>
      </c>
      <c r="AU459" s="245" t="s">
        <v>88</v>
      </c>
      <c r="AV459" s="13" t="s">
        <v>88</v>
      </c>
      <c r="AW459" s="13" t="s">
        <v>34</v>
      </c>
      <c r="AX459" s="13" t="s">
        <v>78</v>
      </c>
      <c r="AY459" s="245" t="s">
        <v>182</v>
      </c>
    </row>
    <row r="460" spans="1:51" s="13" customFormat="1" ht="12">
      <c r="A460" s="13"/>
      <c r="B460" s="234"/>
      <c r="C460" s="235"/>
      <c r="D460" s="236" t="s">
        <v>191</v>
      </c>
      <c r="E460" s="237" t="s">
        <v>1</v>
      </c>
      <c r="F460" s="238" t="s">
        <v>482</v>
      </c>
      <c r="G460" s="235"/>
      <c r="H460" s="239">
        <v>7.656</v>
      </c>
      <c r="I460" s="240"/>
      <c r="J460" s="235"/>
      <c r="K460" s="235"/>
      <c r="L460" s="241"/>
      <c r="M460" s="242"/>
      <c r="N460" s="243"/>
      <c r="O460" s="243"/>
      <c r="P460" s="243"/>
      <c r="Q460" s="243"/>
      <c r="R460" s="243"/>
      <c r="S460" s="243"/>
      <c r="T460" s="24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5" t="s">
        <v>191</v>
      </c>
      <c r="AU460" s="245" t="s">
        <v>88</v>
      </c>
      <c r="AV460" s="13" t="s">
        <v>88</v>
      </c>
      <c r="AW460" s="13" t="s">
        <v>34</v>
      </c>
      <c r="AX460" s="13" t="s">
        <v>78</v>
      </c>
      <c r="AY460" s="245" t="s">
        <v>182</v>
      </c>
    </row>
    <row r="461" spans="1:51" s="13" customFormat="1" ht="12">
      <c r="A461" s="13"/>
      <c r="B461" s="234"/>
      <c r="C461" s="235"/>
      <c r="D461" s="236" t="s">
        <v>191</v>
      </c>
      <c r="E461" s="237" t="s">
        <v>1</v>
      </c>
      <c r="F461" s="238" t="s">
        <v>483</v>
      </c>
      <c r="G461" s="235"/>
      <c r="H461" s="239">
        <v>2.304</v>
      </c>
      <c r="I461" s="240"/>
      <c r="J461" s="235"/>
      <c r="K461" s="235"/>
      <c r="L461" s="241"/>
      <c r="M461" s="242"/>
      <c r="N461" s="243"/>
      <c r="O461" s="243"/>
      <c r="P461" s="243"/>
      <c r="Q461" s="243"/>
      <c r="R461" s="243"/>
      <c r="S461" s="243"/>
      <c r="T461" s="24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5" t="s">
        <v>191</v>
      </c>
      <c r="AU461" s="245" t="s">
        <v>88</v>
      </c>
      <c r="AV461" s="13" t="s">
        <v>88</v>
      </c>
      <c r="AW461" s="13" t="s">
        <v>34</v>
      </c>
      <c r="AX461" s="13" t="s">
        <v>78</v>
      </c>
      <c r="AY461" s="245" t="s">
        <v>182</v>
      </c>
    </row>
    <row r="462" spans="1:51" s="13" customFormat="1" ht="12">
      <c r="A462" s="13"/>
      <c r="B462" s="234"/>
      <c r="C462" s="235"/>
      <c r="D462" s="236" t="s">
        <v>191</v>
      </c>
      <c r="E462" s="237" t="s">
        <v>1</v>
      </c>
      <c r="F462" s="238" t="s">
        <v>484</v>
      </c>
      <c r="G462" s="235"/>
      <c r="H462" s="239">
        <v>1.6</v>
      </c>
      <c r="I462" s="240"/>
      <c r="J462" s="235"/>
      <c r="K462" s="235"/>
      <c r="L462" s="241"/>
      <c r="M462" s="242"/>
      <c r="N462" s="243"/>
      <c r="O462" s="243"/>
      <c r="P462" s="243"/>
      <c r="Q462" s="243"/>
      <c r="R462" s="243"/>
      <c r="S462" s="243"/>
      <c r="T462" s="24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5" t="s">
        <v>191</v>
      </c>
      <c r="AU462" s="245" t="s">
        <v>88</v>
      </c>
      <c r="AV462" s="13" t="s">
        <v>88</v>
      </c>
      <c r="AW462" s="13" t="s">
        <v>34</v>
      </c>
      <c r="AX462" s="13" t="s">
        <v>78</v>
      </c>
      <c r="AY462" s="245" t="s">
        <v>182</v>
      </c>
    </row>
    <row r="463" spans="1:51" s="13" customFormat="1" ht="12">
      <c r="A463" s="13"/>
      <c r="B463" s="234"/>
      <c r="C463" s="235"/>
      <c r="D463" s="236" t="s">
        <v>191</v>
      </c>
      <c r="E463" s="237" t="s">
        <v>1</v>
      </c>
      <c r="F463" s="238" t="s">
        <v>485</v>
      </c>
      <c r="G463" s="235"/>
      <c r="H463" s="239">
        <v>0.52</v>
      </c>
      <c r="I463" s="240"/>
      <c r="J463" s="235"/>
      <c r="K463" s="235"/>
      <c r="L463" s="241"/>
      <c r="M463" s="242"/>
      <c r="N463" s="243"/>
      <c r="O463" s="243"/>
      <c r="P463" s="243"/>
      <c r="Q463" s="243"/>
      <c r="R463" s="243"/>
      <c r="S463" s="243"/>
      <c r="T463" s="24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5" t="s">
        <v>191</v>
      </c>
      <c r="AU463" s="245" t="s">
        <v>88</v>
      </c>
      <c r="AV463" s="13" t="s">
        <v>88</v>
      </c>
      <c r="AW463" s="13" t="s">
        <v>34</v>
      </c>
      <c r="AX463" s="13" t="s">
        <v>78</v>
      </c>
      <c r="AY463" s="245" t="s">
        <v>182</v>
      </c>
    </row>
    <row r="464" spans="1:51" s="13" customFormat="1" ht="12">
      <c r="A464" s="13"/>
      <c r="B464" s="234"/>
      <c r="C464" s="235"/>
      <c r="D464" s="236" t="s">
        <v>191</v>
      </c>
      <c r="E464" s="237" t="s">
        <v>1</v>
      </c>
      <c r="F464" s="238" t="s">
        <v>486</v>
      </c>
      <c r="G464" s="235"/>
      <c r="H464" s="239">
        <v>2.048</v>
      </c>
      <c r="I464" s="240"/>
      <c r="J464" s="235"/>
      <c r="K464" s="235"/>
      <c r="L464" s="241"/>
      <c r="M464" s="242"/>
      <c r="N464" s="243"/>
      <c r="O464" s="243"/>
      <c r="P464" s="243"/>
      <c r="Q464" s="243"/>
      <c r="R464" s="243"/>
      <c r="S464" s="243"/>
      <c r="T464" s="24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5" t="s">
        <v>191</v>
      </c>
      <c r="AU464" s="245" t="s">
        <v>88</v>
      </c>
      <c r="AV464" s="13" t="s">
        <v>88</v>
      </c>
      <c r="AW464" s="13" t="s">
        <v>34</v>
      </c>
      <c r="AX464" s="13" t="s">
        <v>78</v>
      </c>
      <c r="AY464" s="245" t="s">
        <v>182</v>
      </c>
    </row>
    <row r="465" spans="1:51" s="13" customFormat="1" ht="12">
      <c r="A465" s="13"/>
      <c r="B465" s="234"/>
      <c r="C465" s="235"/>
      <c r="D465" s="236" t="s">
        <v>191</v>
      </c>
      <c r="E465" s="237" t="s">
        <v>1</v>
      </c>
      <c r="F465" s="238" t="s">
        <v>487</v>
      </c>
      <c r="G465" s="235"/>
      <c r="H465" s="239">
        <v>2.88</v>
      </c>
      <c r="I465" s="240"/>
      <c r="J465" s="235"/>
      <c r="K465" s="235"/>
      <c r="L465" s="241"/>
      <c r="M465" s="242"/>
      <c r="N465" s="243"/>
      <c r="O465" s="243"/>
      <c r="P465" s="243"/>
      <c r="Q465" s="243"/>
      <c r="R465" s="243"/>
      <c r="S465" s="243"/>
      <c r="T465" s="24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5" t="s">
        <v>191</v>
      </c>
      <c r="AU465" s="245" t="s">
        <v>88</v>
      </c>
      <c r="AV465" s="13" t="s">
        <v>88</v>
      </c>
      <c r="AW465" s="13" t="s">
        <v>34</v>
      </c>
      <c r="AX465" s="13" t="s">
        <v>78</v>
      </c>
      <c r="AY465" s="245" t="s">
        <v>182</v>
      </c>
    </row>
    <row r="466" spans="1:51" s="13" customFormat="1" ht="12">
      <c r="A466" s="13"/>
      <c r="B466" s="234"/>
      <c r="C466" s="235"/>
      <c r="D466" s="236" t="s">
        <v>191</v>
      </c>
      <c r="E466" s="237" t="s">
        <v>1</v>
      </c>
      <c r="F466" s="238" t="s">
        <v>488</v>
      </c>
      <c r="G466" s="235"/>
      <c r="H466" s="239">
        <v>1.088</v>
      </c>
      <c r="I466" s="240"/>
      <c r="J466" s="235"/>
      <c r="K466" s="235"/>
      <c r="L466" s="241"/>
      <c r="M466" s="242"/>
      <c r="N466" s="243"/>
      <c r="O466" s="243"/>
      <c r="P466" s="243"/>
      <c r="Q466" s="243"/>
      <c r="R466" s="243"/>
      <c r="S466" s="243"/>
      <c r="T466" s="24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5" t="s">
        <v>191</v>
      </c>
      <c r="AU466" s="245" t="s">
        <v>88</v>
      </c>
      <c r="AV466" s="13" t="s">
        <v>88</v>
      </c>
      <c r="AW466" s="13" t="s">
        <v>34</v>
      </c>
      <c r="AX466" s="13" t="s">
        <v>78</v>
      </c>
      <c r="AY466" s="245" t="s">
        <v>182</v>
      </c>
    </row>
    <row r="467" spans="1:51" s="13" customFormat="1" ht="12">
      <c r="A467" s="13"/>
      <c r="B467" s="234"/>
      <c r="C467" s="235"/>
      <c r="D467" s="236" t="s">
        <v>191</v>
      </c>
      <c r="E467" s="237" t="s">
        <v>1</v>
      </c>
      <c r="F467" s="238" t="s">
        <v>489</v>
      </c>
      <c r="G467" s="235"/>
      <c r="H467" s="239">
        <v>0.848</v>
      </c>
      <c r="I467" s="240"/>
      <c r="J467" s="235"/>
      <c r="K467" s="235"/>
      <c r="L467" s="241"/>
      <c r="M467" s="242"/>
      <c r="N467" s="243"/>
      <c r="O467" s="243"/>
      <c r="P467" s="243"/>
      <c r="Q467" s="243"/>
      <c r="R467" s="243"/>
      <c r="S467" s="243"/>
      <c r="T467" s="244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5" t="s">
        <v>191</v>
      </c>
      <c r="AU467" s="245" t="s">
        <v>88</v>
      </c>
      <c r="AV467" s="13" t="s">
        <v>88</v>
      </c>
      <c r="AW467" s="13" t="s">
        <v>34</v>
      </c>
      <c r="AX467" s="13" t="s">
        <v>78</v>
      </c>
      <c r="AY467" s="245" t="s">
        <v>182</v>
      </c>
    </row>
    <row r="468" spans="1:51" s="13" customFormat="1" ht="12">
      <c r="A468" s="13"/>
      <c r="B468" s="234"/>
      <c r="C468" s="235"/>
      <c r="D468" s="236" t="s">
        <v>191</v>
      </c>
      <c r="E468" s="237" t="s">
        <v>1</v>
      </c>
      <c r="F468" s="238" t="s">
        <v>490</v>
      </c>
      <c r="G468" s="235"/>
      <c r="H468" s="239">
        <v>0.848</v>
      </c>
      <c r="I468" s="240"/>
      <c r="J468" s="235"/>
      <c r="K468" s="235"/>
      <c r="L468" s="241"/>
      <c r="M468" s="242"/>
      <c r="N468" s="243"/>
      <c r="O468" s="243"/>
      <c r="P468" s="243"/>
      <c r="Q468" s="243"/>
      <c r="R468" s="243"/>
      <c r="S468" s="243"/>
      <c r="T468" s="24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5" t="s">
        <v>191</v>
      </c>
      <c r="AU468" s="245" t="s">
        <v>88</v>
      </c>
      <c r="AV468" s="13" t="s">
        <v>88</v>
      </c>
      <c r="AW468" s="13" t="s">
        <v>34</v>
      </c>
      <c r="AX468" s="13" t="s">
        <v>78</v>
      </c>
      <c r="AY468" s="245" t="s">
        <v>182</v>
      </c>
    </row>
    <row r="469" spans="1:51" s="13" customFormat="1" ht="12">
      <c r="A469" s="13"/>
      <c r="B469" s="234"/>
      <c r="C469" s="235"/>
      <c r="D469" s="236" t="s">
        <v>191</v>
      </c>
      <c r="E469" s="237" t="s">
        <v>1</v>
      </c>
      <c r="F469" s="238" t="s">
        <v>491</v>
      </c>
      <c r="G469" s="235"/>
      <c r="H469" s="239">
        <v>2.32</v>
      </c>
      <c r="I469" s="240"/>
      <c r="J469" s="235"/>
      <c r="K469" s="235"/>
      <c r="L469" s="241"/>
      <c r="M469" s="242"/>
      <c r="N469" s="243"/>
      <c r="O469" s="243"/>
      <c r="P469" s="243"/>
      <c r="Q469" s="243"/>
      <c r="R469" s="243"/>
      <c r="S469" s="243"/>
      <c r="T469" s="24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5" t="s">
        <v>191</v>
      </c>
      <c r="AU469" s="245" t="s">
        <v>88</v>
      </c>
      <c r="AV469" s="13" t="s">
        <v>88</v>
      </c>
      <c r="AW469" s="13" t="s">
        <v>34</v>
      </c>
      <c r="AX469" s="13" t="s">
        <v>78</v>
      </c>
      <c r="AY469" s="245" t="s">
        <v>182</v>
      </c>
    </row>
    <row r="470" spans="1:51" s="13" customFormat="1" ht="12">
      <c r="A470" s="13"/>
      <c r="B470" s="234"/>
      <c r="C470" s="235"/>
      <c r="D470" s="236" t="s">
        <v>191</v>
      </c>
      <c r="E470" s="237" t="s">
        <v>1</v>
      </c>
      <c r="F470" s="238" t="s">
        <v>492</v>
      </c>
      <c r="G470" s="235"/>
      <c r="H470" s="239">
        <v>0.96</v>
      </c>
      <c r="I470" s="240"/>
      <c r="J470" s="235"/>
      <c r="K470" s="235"/>
      <c r="L470" s="241"/>
      <c r="M470" s="242"/>
      <c r="N470" s="243"/>
      <c r="O470" s="243"/>
      <c r="P470" s="243"/>
      <c r="Q470" s="243"/>
      <c r="R470" s="243"/>
      <c r="S470" s="243"/>
      <c r="T470" s="24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5" t="s">
        <v>191</v>
      </c>
      <c r="AU470" s="245" t="s">
        <v>88</v>
      </c>
      <c r="AV470" s="13" t="s">
        <v>88</v>
      </c>
      <c r="AW470" s="13" t="s">
        <v>34</v>
      </c>
      <c r="AX470" s="13" t="s">
        <v>78</v>
      </c>
      <c r="AY470" s="245" t="s">
        <v>182</v>
      </c>
    </row>
    <row r="471" spans="1:51" s="14" customFormat="1" ht="12">
      <c r="A471" s="14"/>
      <c r="B471" s="246"/>
      <c r="C471" s="247"/>
      <c r="D471" s="236" t="s">
        <v>191</v>
      </c>
      <c r="E471" s="248" t="s">
        <v>1</v>
      </c>
      <c r="F471" s="249" t="s">
        <v>195</v>
      </c>
      <c r="G471" s="247"/>
      <c r="H471" s="250">
        <v>936.8389999999997</v>
      </c>
      <c r="I471" s="251"/>
      <c r="J471" s="247"/>
      <c r="K471" s="247"/>
      <c r="L471" s="252"/>
      <c r="M471" s="253"/>
      <c r="N471" s="254"/>
      <c r="O471" s="254"/>
      <c r="P471" s="254"/>
      <c r="Q471" s="254"/>
      <c r="R471" s="254"/>
      <c r="S471" s="254"/>
      <c r="T471" s="25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6" t="s">
        <v>191</v>
      </c>
      <c r="AU471" s="256" t="s">
        <v>88</v>
      </c>
      <c r="AV471" s="14" t="s">
        <v>189</v>
      </c>
      <c r="AW471" s="14" t="s">
        <v>34</v>
      </c>
      <c r="AX471" s="14" t="s">
        <v>86</v>
      </c>
      <c r="AY471" s="256" t="s">
        <v>182</v>
      </c>
    </row>
    <row r="472" spans="1:65" s="2" customFormat="1" ht="24.15" customHeight="1">
      <c r="A472" s="39"/>
      <c r="B472" s="40"/>
      <c r="C472" s="220" t="s">
        <v>493</v>
      </c>
      <c r="D472" s="220" t="s">
        <v>185</v>
      </c>
      <c r="E472" s="221" t="s">
        <v>494</v>
      </c>
      <c r="F472" s="222" t="s">
        <v>495</v>
      </c>
      <c r="G472" s="223" t="s">
        <v>188</v>
      </c>
      <c r="H472" s="224">
        <v>938.038</v>
      </c>
      <c r="I472" s="225"/>
      <c r="J472" s="226">
        <f>ROUND(I472*H472,2)</f>
        <v>0</v>
      </c>
      <c r="K472" s="227"/>
      <c r="L472" s="45"/>
      <c r="M472" s="228" t="s">
        <v>1</v>
      </c>
      <c r="N472" s="229" t="s">
        <v>43</v>
      </c>
      <c r="O472" s="92"/>
      <c r="P472" s="230">
        <f>O472*H472</f>
        <v>0</v>
      </c>
      <c r="Q472" s="230">
        <v>0</v>
      </c>
      <c r="R472" s="230">
        <f>Q472*H472</f>
        <v>0</v>
      </c>
      <c r="S472" s="230">
        <v>0</v>
      </c>
      <c r="T472" s="231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2" t="s">
        <v>189</v>
      </c>
      <c r="AT472" s="232" t="s">
        <v>185</v>
      </c>
      <c r="AU472" s="232" t="s">
        <v>88</v>
      </c>
      <c r="AY472" s="18" t="s">
        <v>182</v>
      </c>
      <c r="BE472" s="233">
        <f>IF(N472="základní",J472,0)</f>
        <v>0</v>
      </c>
      <c r="BF472" s="233">
        <f>IF(N472="snížená",J472,0)</f>
        <v>0</v>
      </c>
      <c r="BG472" s="233">
        <f>IF(N472="zákl. přenesená",J472,0)</f>
        <v>0</v>
      </c>
      <c r="BH472" s="233">
        <f>IF(N472="sníž. přenesená",J472,0)</f>
        <v>0</v>
      </c>
      <c r="BI472" s="233">
        <f>IF(N472="nulová",J472,0)</f>
        <v>0</v>
      </c>
      <c r="BJ472" s="18" t="s">
        <v>86</v>
      </c>
      <c r="BK472" s="233">
        <f>ROUND(I472*H472,2)</f>
        <v>0</v>
      </c>
      <c r="BL472" s="18" t="s">
        <v>189</v>
      </c>
      <c r="BM472" s="232" t="s">
        <v>496</v>
      </c>
    </row>
    <row r="473" spans="1:51" s="15" customFormat="1" ht="12">
      <c r="A473" s="15"/>
      <c r="B473" s="268"/>
      <c r="C473" s="269"/>
      <c r="D473" s="236" t="s">
        <v>191</v>
      </c>
      <c r="E473" s="270" t="s">
        <v>1</v>
      </c>
      <c r="F473" s="271" t="s">
        <v>497</v>
      </c>
      <c r="G473" s="269"/>
      <c r="H473" s="270" t="s">
        <v>1</v>
      </c>
      <c r="I473" s="272"/>
      <c r="J473" s="269"/>
      <c r="K473" s="269"/>
      <c r="L473" s="273"/>
      <c r="M473" s="274"/>
      <c r="N473" s="275"/>
      <c r="O473" s="275"/>
      <c r="P473" s="275"/>
      <c r="Q473" s="275"/>
      <c r="R473" s="275"/>
      <c r="S473" s="275"/>
      <c r="T473" s="276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77" t="s">
        <v>191</v>
      </c>
      <c r="AU473" s="277" t="s">
        <v>88</v>
      </c>
      <c r="AV473" s="15" t="s">
        <v>86</v>
      </c>
      <c r="AW473" s="15" t="s">
        <v>34</v>
      </c>
      <c r="AX473" s="15" t="s">
        <v>78</v>
      </c>
      <c r="AY473" s="277" t="s">
        <v>182</v>
      </c>
    </row>
    <row r="474" spans="1:51" s="15" customFormat="1" ht="12">
      <c r="A474" s="15"/>
      <c r="B474" s="268"/>
      <c r="C474" s="269"/>
      <c r="D474" s="236" t="s">
        <v>191</v>
      </c>
      <c r="E474" s="270" t="s">
        <v>1</v>
      </c>
      <c r="F474" s="271" t="s">
        <v>266</v>
      </c>
      <c r="G474" s="269"/>
      <c r="H474" s="270" t="s">
        <v>1</v>
      </c>
      <c r="I474" s="272"/>
      <c r="J474" s="269"/>
      <c r="K474" s="269"/>
      <c r="L474" s="273"/>
      <c r="M474" s="274"/>
      <c r="N474" s="275"/>
      <c r="O474" s="275"/>
      <c r="P474" s="275"/>
      <c r="Q474" s="275"/>
      <c r="R474" s="275"/>
      <c r="S474" s="275"/>
      <c r="T474" s="276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77" t="s">
        <v>191</v>
      </c>
      <c r="AU474" s="277" t="s">
        <v>88</v>
      </c>
      <c r="AV474" s="15" t="s">
        <v>86</v>
      </c>
      <c r="AW474" s="15" t="s">
        <v>34</v>
      </c>
      <c r="AX474" s="15" t="s">
        <v>78</v>
      </c>
      <c r="AY474" s="277" t="s">
        <v>182</v>
      </c>
    </row>
    <row r="475" spans="1:51" s="13" customFormat="1" ht="12">
      <c r="A475" s="13"/>
      <c r="B475" s="234"/>
      <c r="C475" s="235"/>
      <c r="D475" s="236" t="s">
        <v>191</v>
      </c>
      <c r="E475" s="237" t="s">
        <v>1</v>
      </c>
      <c r="F475" s="238" t="s">
        <v>498</v>
      </c>
      <c r="G475" s="235"/>
      <c r="H475" s="239">
        <v>45.978</v>
      </c>
      <c r="I475" s="240"/>
      <c r="J475" s="235"/>
      <c r="K475" s="235"/>
      <c r="L475" s="241"/>
      <c r="M475" s="242"/>
      <c r="N475" s="243"/>
      <c r="O475" s="243"/>
      <c r="P475" s="243"/>
      <c r="Q475" s="243"/>
      <c r="R475" s="243"/>
      <c r="S475" s="243"/>
      <c r="T475" s="24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5" t="s">
        <v>191</v>
      </c>
      <c r="AU475" s="245" t="s">
        <v>88</v>
      </c>
      <c r="AV475" s="13" t="s">
        <v>88</v>
      </c>
      <c r="AW475" s="13" t="s">
        <v>34</v>
      </c>
      <c r="AX475" s="13" t="s">
        <v>78</v>
      </c>
      <c r="AY475" s="245" t="s">
        <v>182</v>
      </c>
    </row>
    <row r="476" spans="1:51" s="15" customFormat="1" ht="12">
      <c r="A476" s="15"/>
      <c r="B476" s="268"/>
      <c r="C476" s="269"/>
      <c r="D476" s="236" t="s">
        <v>191</v>
      </c>
      <c r="E476" s="270" t="s">
        <v>1</v>
      </c>
      <c r="F476" s="271" t="s">
        <v>298</v>
      </c>
      <c r="G476" s="269"/>
      <c r="H476" s="270" t="s">
        <v>1</v>
      </c>
      <c r="I476" s="272"/>
      <c r="J476" s="269"/>
      <c r="K476" s="269"/>
      <c r="L476" s="273"/>
      <c r="M476" s="274"/>
      <c r="N476" s="275"/>
      <c r="O476" s="275"/>
      <c r="P476" s="275"/>
      <c r="Q476" s="275"/>
      <c r="R476" s="275"/>
      <c r="S476" s="275"/>
      <c r="T476" s="276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77" t="s">
        <v>191</v>
      </c>
      <c r="AU476" s="277" t="s">
        <v>88</v>
      </c>
      <c r="AV476" s="15" t="s">
        <v>86</v>
      </c>
      <c r="AW476" s="15" t="s">
        <v>34</v>
      </c>
      <c r="AX476" s="15" t="s">
        <v>78</v>
      </c>
      <c r="AY476" s="277" t="s">
        <v>182</v>
      </c>
    </row>
    <row r="477" spans="1:51" s="13" customFormat="1" ht="12">
      <c r="A477" s="13"/>
      <c r="B477" s="234"/>
      <c r="C477" s="235"/>
      <c r="D477" s="236" t="s">
        <v>191</v>
      </c>
      <c r="E477" s="237" t="s">
        <v>1</v>
      </c>
      <c r="F477" s="238" t="s">
        <v>499</v>
      </c>
      <c r="G477" s="235"/>
      <c r="H477" s="239">
        <v>26.102</v>
      </c>
      <c r="I477" s="240"/>
      <c r="J477" s="235"/>
      <c r="K477" s="235"/>
      <c r="L477" s="241"/>
      <c r="M477" s="242"/>
      <c r="N477" s="243"/>
      <c r="O477" s="243"/>
      <c r="P477" s="243"/>
      <c r="Q477" s="243"/>
      <c r="R477" s="243"/>
      <c r="S477" s="243"/>
      <c r="T477" s="24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5" t="s">
        <v>191</v>
      </c>
      <c r="AU477" s="245" t="s">
        <v>88</v>
      </c>
      <c r="AV477" s="13" t="s">
        <v>88</v>
      </c>
      <c r="AW477" s="13" t="s">
        <v>34</v>
      </c>
      <c r="AX477" s="13" t="s">
        <v>78</v>
      </c>
      <c r="AY477" s="245" t="s">
        <v>182</v>
      </c>
    </row>
    <row r="478" spans="1:51" s="15" customFormat="1" ht="12">
      <c r="A478" s="15"/>
      <c r="B478" s="268"/>
      <c r="C478" s="269"/>
      <c r="D478" s="236" t="s">
        <v>191</v>
      </c>
      <c r="E478" s="270" t="s">
        <v>1</v>
      </c>
      <c r="F478" s="271" t="s">
        <v>500</v>
      </c>
      <c r="G478" s="269"/>
      <c r="H478" s="270" t="s">
        <v>1</v>
      </c>
      <c r="I478" s="272"/>
      <c r="J478" s="269"/>
      <c r="K478" s="269"/>
      <c r="L478" s="273"/>
      <c r="M478" s="274"/>
      <c r="N478" s="275"/>
      <c r="O478" s="275"/>
      <c r="P478" s="275"/>
      <c r="Q478" s="275"/>
      <c r="R478" s="275"/>
      <c r="S478" s="275"/>
      <c r="T478" s="276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77" t="s">
        <v>191</v>
      </c>
      <c r="AU478" s="277" t="s">
        <v>88</v>
      </c>
      <c r="AV478" s="15" t="s">
        <v>86</v>
      </c>
      <c r="AW478" s="15" t="s">
        <v>34</v>
      </c>
      <c r="AX478" s="15" t="s">
        <v>78</v>
      </c>
      <c r="AY478" s="277" t="s">
        <v>182</v>
      </c>
    </row>
    <row r="479" spans="1:51" s="13" customFormat="1" ht="12">
      <c r="A479" s="13"/>
      <c r="B479" s="234"/>
      <c r="C479" s="235"/>
      <c r="D479" s="236" t="s">
        <v>191</v>
      </c>
      <c r="E479" s="237" t="s">
        <v>1</v>
      </c>
      <c r="F479" s="238" t="s">
        <v>498</v>
      </c>
      <c r="G479" s="235"/>
      <c r="H479" s="239">
        <v>45.978</v>
      </c>
      <c r="I479" s="240"/>
      <c r="J479" s="235"/>
      <c r="K479" s="235"/>
      <c r="L479" s="241"/>
      <c r="M479" s="242"/>
      <c r="N479" s="243"/>
      <c r="O479" s="243"/>
      <c r="P479" s="243"/>
      <c r="Q479" s="243"/>
      <c r="R479" s="243"/>
      <c r="S479" s="243"/>
      <c r="T479" s="24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5" t="s">
        <v>191</v>
      </c>
      <c r="AU479" s="245" t="s">
        <v>88</v>
      </c>
      <c r="AV479" s="13" t="s">
        <v>88</v>
      </c>
      <c r="AW479" s="13" t="s">
        <v>34</v>
      </c>
      <c r="AX479" s="13" t="s">
        <v>78</v>
      </c>
      <c r="AY479" s="245" t="s">
        <v>182</v>
      </c>
    </row>
    <row r="480" spans="1:51" s="15" customFormat="1" ht="12">
      <c r="A480" s="15"/>
      <c r="B480" s="268"/>
      <c r="C480" s="269"/>
      <c r="D480" s="236" t="s">
        <v>191</v>
      </c>
      <c r="E480" s="270" t="s">
        <v>1</v>
      </c>
      <c r="F480" s="271" t="s">
        <v>269</v>
      </c>
      <c r="G480" s="269"/>
      <c r="H480" s="270" t="s">
        <v>1</v>
      </c>
      <c r="I480" s="272"/>
      <c r="J480" s="269"/>
      <c r="K480" s="269"/>
      <c r="L480" s="273"/>
      <c r="M480" s="274"/>
      <c r="N480" s="275"/>
      <c r="O480" s="275"/>
      <c r="P480" s="275"/>
      <c r="Q480" s="275"/>
      <c r="R480" s="275"/>
      <c r="S480" s="275"/>
      <c r="T480" s="276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77" t="s">
        <v>191</v>
      </c>
      <c r="AU480" s="277" t="s">
        <v>88</v>
      </c>
      <c r="AV480" s="15" t="s">
        <v>86</v>
      </c>
      <c r="AW480" s="15" t="s">
        <v>34</v>
      </c>
      <c r="AX480" s="15" t="s">
        <v>78</v>
      </c>
      <c r="AY480" s="277" t="s">
        <v>182</v>
      </c>
    </row>
    <row r="481" spans="1:51" s="13" customFormat="1" ht="12">
      <c r="A481" s="13"/>
      <c r="B481" s="234"/>
      <c r="C481" s="235"/>
      <c r="D481" s="236" t="s">
        <v>191</v>
      </c>
      <c r="E481" s="237" t="s">
        <v>1</v>
      </c>
      <c r="F481" s="238" t="s">
        <v>501</v>
      </c>
      <c r="G481" s="235"/>
      <c r="H481" s="239">
        <v>16.005</v>
      </c>
      <c r="I481" s="240"/>
      <c r="J481" s="235"/>
      <c r="K481" s="235"/>
      <c r="L481" s="241"/>
      <c r="M481" s="242"/>
      <c r="N481" s="243"/>
      <c r="O481" s="243"/>
      <c r="P481" s="243"/>
      <c r="Q481" s="243"/>
      <c r="R481" s="243"/>
      <c r="S481" s="243"/>
      <c r="T481" s="24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5" t="s">
        <v>191</v>
      </c>
      <c r="AU481" s="245" t="s">
        <v>88</v>
      </c>
      <c r="AV481" s="13" t="s">
        <v>88</v>
      </c>
      <c r="AW481" s="13" t="s">
        <v>34</v>
      </c>
      <c r="AX481" s="13" t="s">
        <v>78</v>
      </c>
      <c r="AY481" s="245" t="s">
        <v>182</v>
      </c>
    </row>
    <row r="482" spans="1:51" s="13" customFormat="1" ht="12">
      <c r="A482" s="13"/>
      <c r="B482" s="234"/>
      <c r="C482" s="235"/>
      <c r="D482" s="236" t="s">
        <v>191</v>
      </c>
      <c r="E482" s="237" t="s">
        <v>1</v>
      </c>
      <c r="F482" s="238" t="s">
        <v>502</v>
      </c>
      <c r="G482" s="235"/>
      <c r="H482" s="239">
        <v>14.694</v>
      </c>
      <c r="I482" s="240"/>
      <c r="J482" s="235"/>
      <c r="K482" s="235"/>
      <c r="L482" s="241"/>
      <c r="M482" s="242"/>
      <c r="N482" s="243"/>
      <c r="O482" s="243"/>
      <c r="P482" s="243"/>
      <c r="Q482" s="243"/>
      <c r="R482" s="243"/>
      <c r="S482" s="243"/>
      <c r="T482" s="24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5" t="s">
        <v>191</v>
      </c>
      <c r="AU482" s="245" t="s">
        <v>88</v>
      </c>
      <c r="AV482" s="13" t="s">
        <v>88</v>
      </c>
      <c r="AW482" s="13" t="s">
        <v>34</v>
      </c>
      <c r="AX482" s="13" t="s">
        <v>78</v>
      </c>
      <c r="AY482" s="245" t="s">
        <v>182</v>
      </c>
    </row>
    <row r="483" spans="1:51" s="13" customFormat="1" ht="12">
      <c r="A483" s="13"/>
      <c r="B483" s="234"/>
      <c r="C483" s="235"/>
      <c r="D483" s="236" t="s">
        <v>191</v>
      </c>
      <c r="E483" s="237" t="s">
        <v>1</v>
      </c>
      <c r="F483" s="238" t="s">
        <v>503</v>
      </c>
      <c r="G483" s="235"/>
      <c r="H483" s="239">
        <v>18.216</v>
      </c>
      <c r="I483" s="240"/>
      <c r="J483" s="235"/>
      <c r="K483" s="235"/>
      <c r="L483" s="241"/>
      <c r="M483" s="242"/>
      <c r="N483" s="243"/>
      <c r="O483" s="243"/>
      <c r="P483" s="243"/>
      <c r="Q483" s="243"/>
      <c r="R483" s="243"/>
      <c r="S483" s="243"/>
      <c r="T483" s="24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5" t="s">
        <v>191</v>
      </c>
      <c r="AU483" s="245" t="s">
        <v>88</v>
      </c>
      <c r="AV483" s="13" t="s">
        <v>88</v>
      </c>
      <c r="AW483" s="13" t="s">
        <v>34</v>
      </c>
      <c r="AX483" s="13" t="s">
        <v>78</v>
      </c>
      <c r="AY483" s="245" t="s">
        <v>182</v>
      </c>
    </row>
    <row r="484" spans="1:51" s="13" customFormat="1" ht="12">
      <c r="A484" s="13"/>
      <c r="B484" s="234"/>
      <c r="C484" s="235"/>
      <c r="D484" s="236" t="s">
        <v>191</v>
      </c>
      <c r="E484" s="237" t="s">
        <v>1</v>
      </c>
      <c r="F484" s="238" t="s">
        <v>503</v>
      </c>
      <c r="G484" s="235"/>
      <c r="H484" s="239">
        <v>18.216</v>
      </c>
      <c r="I484" s="240"/>
      <c r="J484" s="235"/>
      <c r="K484" s="235"/>
      <c r="L484" s="241"/>
      <c r="M484" s="242"/>
      <c r="N484" s="243"/>
      <c r="O484" s="243"/>
      <c r="P484" s="243"/>
      <c r="Q484" s="243"/>
      <c r="R484" s="243"/>
      <c r="S484" s="243"/>
      <c r="T484" s="24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5" t="s">
        <v>191</v>
      </c>
      <c r="AU484" s="245" t="s">
        <v>88</v>
      </c>
      <c r="AV484" s="13" t="s">
        <v>88</v>
      </c>
      <c r="AW484" s="13" t="s">
        <v>34</v>
      </c>
      <c r="AX484" s="13" t="s">
        <v>78</v>
      </c>
      <c r="AY484" s="245" t="s">
        <v>182</v>
      </c>
    </row>
    <row r="485" spans="1:51" s="13" customFormat="1" ht="12">
      <c r="A485" s="13"/>
      <c r="B485" s="234"/>
      <c r="C485" s="235"/>
      <c r="D485" s="236" t="s">
        <v>191</v>
      </c>
      <c r="E485" s="237" t="s">
        <v>1</v>
      </c>
      <c r="F485" s="238" t="s">
        <v>502</v>
      </c>
      <c r="G485" s="235"/>
      <c r="H485" s="239">
        <v>14.694</v>
      </c>
      <c r="I485" s="240"/>
      <c r="J485" s="235"/>
      <c r="K485" s="235"/>
      <c r="L485" s="241"/>
      <c r="M485" s="242"/>
      <c r="N485" s="243"/>
      <c r="O485" s="243"/>
      <c r="P485" s="243"/>
      <c r="Q485" s="243"/>
      <c r="R485" s="243"/>
      <c r="S485" s="243"/>
      <c r="T485" s="24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5" t="s">
        <v>191</v>
      </c>
      <c r="AU485" s="245" t="s">
        <v>88</v>
      </c>
      <c r="AV485" s="13" t="s">
        <v>88</v>
      </c>
      <c r="AW485" s="13" t="s">
        <v>34</v>
      </c>
      <c r="AX485" s="13" t="s">
        <v>78</v>
      </c>
      <c r="AY485" s="245" t="s">
        <v>182</v>
      </c>
    </row>
    <row r="486" spans="1:51" s="13" customFormat="1" ht="12">
      <c r="A486" s="13"/>
      <c r="B486" s="234"/>
      <c r="C486" s="235"/>
      <c r="D486" s="236" t="s">
        <v>191</v>
      </c>
      <c r="E486" s="237" t="s">
        <v>1</v>
      </c>
      <c r="F486" s="238" t="s">
        <v>501</v>
      </c>
      <c r="G486" s="235"/>
      <c r="H486" s="239">
        <v>16.005</v>
      </c>
      <c r="I486" s="240"/>
      <c r="J486" s="235"/>
      <c r="K486" s="235"/>
      <c r="L486" s="241"/>
      <c r="M486" s="242"/>
      <c r="N486" s="243"/>
      <c r="O486" s="243"/>
      <c r="P486" s="243"/>
      <c r="Q486" s="243"/>
      <c r="R486" s="243"/>
      <c r="S486" s="243"/>
      <c r="T486" s="24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5" t="s">
        <v>191</v>
      </c>
      <c r="AU486" s="245" t="s">
        <v>88</v>
      </c>
      <c r="AV486" s="13" t="s">
        <v>88</v>
      </c>
      <c r="AW486" s="13" t="s">
        <v>34</v>
      </c>
      <c r="AX486" s="13" t="s">
        <v>78</v>
      </c>
      <c r="AY486" s="245" t="s">
        <v>182</v>
      </c>
    </row>
    <row r="487" spans="1:51" s="15" customFormat="1" ht="12">
      <c r="A487" s="15"/>
      <c r="B487" s="268"/>
      <c r="C487" s="269"/>
      <c r="D487" s="236" t="s">
        <v>191</v>
      </c>
      <c r="E487" s="270" t="s">
        <v>1</v>
      </c>
      <c r="F487" s="271" t="s">
        <v>504</v>
      </c>
      <c r="G487" s="269"/>
      <c r="H487" s="270" t="s">
        <v>1</v>
      </c>
      <c r="I487" s="272"/>
      <c r="J487" s="269"/>
      <c r="K487" s="269"/>
      <c r="L487" s="273"/>
      <c r="M487" s="274"/>
      <c r="N487" s="275"/>
      <c r="O487" s="275"/>
      <c r="P487" s="275"/>
      <c r="Q487" s="275"/>
      <c r="R487" s="275"/>
      <c r="S487" s="275"/>
      <c r="T487" s="276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77" t="s">
        <v>191</v>
      </c>
      <c r="AU487" s="277" t="s">
        <v>88</v>
      </c>
      <c r="AV487" s="15" t="s">
        <v>86</v>
      </c>
      <c r="AW487" s="15" t="s">
        <v>34</v>
      </c>
      <c r="AX487" s="15" t="s">
        <v>78</v>
      </c>
      <c r="AY487" s="277" t="s">
        <v>182</v>
      </c>
    </row>
    <row r="488" spans="1:51" s="15" customFormat="1" ht="12">
      <c r="A488" s="15"/>
      <c r="B488" s="268"/>
      <c r="C488" s="269"/>
      <c r="D488" s="236" t="s">
        <v>191</v>
      </c>
      <c r="E488" s="270" t="s">
        <v>1</v>
      </c>
      <c r="F488" s="271" t="s">
        <v>266</v>
      </c>
      <c r="G488" s="269"/>
      <c r="H488" s="270" t="s">
        <v>1</v>
      </c>
      <c r="I488" s="272"/>
      <c r="J488" s="269"/>
      <c r="K488" s="269"/>
      <c r="L488" s="273"/>
      <c r="M488" s="274"/>
      <c r="N488" s="275"/>
      <c r="O488" s="275"/>
      <c r="P488" s="275"/>
      <c r="Q488" s="275"/>
      <c r="R488" s="275"/>
      <c r="S488" s="275"/>
      <c r="T488" s="276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77" t="s">
        <v>191</v>
      </c>
      <c r="AU488" s="277" t="s">
        <v>88</v>
      </c>
      <c r="AV488" s="15" t="s">
        <v>86</v>
      </c>
      <c r="AW488" s="15" t="s">
        <v>34</v>
      </c>
      <c r="AX488" s="15" t="s">
        <v>78</v>
      </c>
      <c r="AY488" s="277" t="s">
        <v>182</v>
      </c>
    </row>
    <row r="489" spans="1:51" s="13" customFormat="1" ht="12">
      <c r="A489" s="13"/>
      <c r="B489" s="234"/>
      <c r="C489" s="235"/>
      <c r="D489" s="236" t="s">
        <v>191</v>
      </c>
      <c r="E489" s="237" t="s">
        <v>1</v>
      </c>
      <c r="F489" s="238" t="s">
        <v>505</v>
      </c>
      <c r="G489" s="235"/>
      <c r="H489" s="239">
        <v>24.049</v>
      </c>
      <c r="I489" s="240"/>
      <c r="J489" s="235"/>
      <c r="K489" s="235"/>
      <c r="L489" s="241"/>
      <c r="M489" s="242"/>
      <c r="N489" s="243"/>
      <c r="O489" s="243"/>
      <c r="P489" s="243"/>
      <c r="Q489" s="243"/>
      <c r="R489" s="243"/>
      <c r="S489" s="243"/>
      <c r="T489" s="24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5" t="s">
        <v>191</v>
      </c>
      <c r="AU489" s="245" t="s">
        <v>88</v>
      </c>
      <c r="AV489" s="13" t="s">
        <v>88</v>
      </c>
      <c r="AW489" s="13" t="s">
        <v>34</v>
      </c>
      <c r="AX489" s="13" t="s">
        <v>78</v>
      </c>
      <c r="AY489" s="245" t="s">
        <v>182</v>
      </c>
    </row>
    <row r="490" spans="1:51" s="13" customFormat="1" ht="12">
      <c r="A490" s="13"/>
      <c r="B490" s="234"/>
      <c r="C490" s="235"/>
      <c r="D490" s="236" t="s">
        <v>191</v>
      </c>
      <c r="E490" s="237" t="s">
        <v>1</v>
      </c>
      <c r="F490" s="238" t="s">
        <v>506</v>
      </c>
      <c r="G490" s="235"/>
      <c r="H490" s="239">
        <v>36.504</v>
      </c>
      <c r="I490" s="240"/>
      <c r="J490" s="235"/>
      <c r="K490" s="235"/>
      <c r="L490" s="241"/>
      <c r="M490" s="242"/>
      <c r="N490" s="243"/>
      <c r="O490" s="243"/>
      <c r="P490" s="243"/>
      <c r="Q490" s="243"/>
      <c r="R490" s="243"/>
      <c r="S490" s="243"/>
      <c r="T490" s="24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5" t="s">
        <v>191</v>
      </c>
      <c r="AU490" s="245" t="s">
        <v>88</v>
      </c>
      <c r="AV490" s="13" t="s">
        <v>88</v>
      </c>
      <c r="AW490" s="13" t="s">
        <v>34</v>
      </c>
      <c r="AX490" s="13" t="s">
        <v>78</v>
      </c>
      <c r="AY490" s="245" t="s">
        <v>182</v>
      </c>
    </row>
    <row r="491" spans="1:51" s="13" customFormat="1" ht="12">
      <c r="A491" s="13"/>
      <c r="B491" s="234"/>
      <c r="C491" s="235"/>
      <c r="D491" s="236" t="s">
        <v>191</v>
      </c>
      <c r="E491" s="237" t="s">
        <v>1</v>
      </c>
      <c r="F491" s="238" t="s">
        <v>507</v>
      </c>
      <c r="G491" s="235"/>
      <c r="H491" s="239">
        <v>37.772</v>
      </c>
      <c r="I491" s="240"/>
      <c r="J491" s="235"/>
      <c r="K491" s="235"/>
      <c r="L491" s="241"/>
      <c r="M491" s="242"/>
      <c r="N491" s="243"/>
      <c r="O491" s="243"/>
      <c r="P491" s="243"/>
      <c r="Q491" s="243"/>
      <c r="R491" s="243"/>
      <c r="S491" s="243"/>
      <c r="T491" s="24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5" t="s">
        <v>191</v>
      </c>
      <c r="AU491" s="245" t="s">
        <v>88</v>
      </c>
      <c r="AV491" s="13" t="s">
        <v>88</v>
      </c>
      <c r="AW491" s="13" t="s">
        <v>34</v>
      </c>
      <c r="AX491" s="13" t="s">
        <v>78</v>
      </c>
      <c r="AY491" s="245" t="s">
        <v>182</v>
      </c>
    </row>
    <row r="492" spans="1:51" s="13" customFormat="1" ht="12">
      <c r="A492" s="13"/>
      <c r="B492" s="234"/>
      <c r="C492" s="235"/>
      <c r="D492" s="236" t="s">
        <v>191</v>
      </c>
      <c r="E492" s="237" t="s">
        <v>1</v>
      </c>
      <c r="F492" s="238" t="s">
        <v>296</v>
      </c>
      <c r="G492" s="235"/>
      <c r="H492" s="239">
        <v>10.878</v>
      </c>
      <c r="I492" s="240"/>
      <c r="J492" s="235"/>
      <c r="K492" s="235"/>
      <c r="L492" s="241"/>
      <c r="M492" s="242"/>
      <c r="N492" s="243"/>
      <c r="O492" s="243"/>
      <c r="P492" s="243"/>
      <c r="Q492" s="243"/>
      <c r="R492" s="243"/>
      <c r="S492" s="243"/>
      <c r="T492" s="24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5" t="s">
        <v>191</v>
      </c>
      <c r="AU492" s="245" t="s">
        <v>88</v>
      </c>
      <c r="AV492" s="13" t="s">
        <v>88</v>
      </c>
      <c r="AW492" s="13" t="s">
        <v>34</v>
      </c>
      <c r="AX492" s="13" t="s">
        <v>78</v>
      </c>
      <c r="AY492" s="245" t="s">
        <v>182</v>
      </c>
    </row>
    <row r="493" spans="1:51" s="16" customFormat="1" ht="12">
      <c r="A493" s="16"/>
      <c r="B493" s="278"/>
      <c r="C493" s="279"/>
      <c r="D493" s="236" t="s">
        <v>191</v>
      </c>
      <c r="E493" s="280" t="s">
        <v>1</v>
      </c>
      <c r="F493" s="281" t="s">
        <v>297</v>
      </c>
      <c r="G493" s="279"/>
      <c r="H493" s="282">
        <v>325.09099999999995</v>
      </c>
      <c r="I493" s="283"/>
      <c r="J493" s="279"/>
      <c r="K493" s="279"/>
      <c r="L493" s="284"/>
      <c r="M493" s="285"/>
      <c r="N493" s="286"/>
      <c r="O493" s="286"/>
      <c r="P493" s="286"/>
      <c r="Q493" s="286"/>
      <c r="R493" s="286"/>
      <c r="S493" s="286"/>
      <c r="T493" s="287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T493" s="288" t="s">
        <v>191</v>
      </c>
      <c r="AU493" s="288" t="s">
        <v>88</v>
      </c>
      <c r="AV493" s="16" t="s">
        <v>200</v>
      </c>
      <c r="AW493" s="16" t="s">
        <v>34</v>
      </c>
      <c r="AX493" s="16" t="s">
        <v>78</v>
      </c>
      <c r="AY493" s="288" t="s">
        <v>182</v>
      </c>
    </row>
    <row r="494" spans="1:51" s="15" customFormat="1" ht="12">
      <c r="A494" s="15"/>
      <c r="B494" s="268"/>
      <c r="C494" s="269"/>
      <c r="D494" s="236" t="s">
        <v>191</v>
      </c>
      <c r="E494" s="270" t="s">
        <v>1</v>
      </c>
      <c r="F494" s="271" t="s">
        <v>298</v>
      </c>
      <c r="G494" s="269"/>
      <c r="H494" s="270" t="s">
        <v>1</v>
      </c>
      <c r="I494" s="272"/>
      <c r="J494" s="269"/>
      <c r="K494" s="269"/>
      <c r="L494" s="273"/>
      <c r="M494" s="274"/>
      <c r="N494" s="275"/>
      <c r="O494" s="275"/>
      <c r="P494" s="275"/>
      <c r="Q494" s="275"/>
      <c r="R494" s="275"/>
      <c r="S494" s="275"/>
      <c r="T494" s="276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77" t="s">
        <v>191</v>
      </c>
      <c r="AU494" s="277" t="s">
        <v>88</v>
      </c>
      <c r="AV494" s="15" t="s">
        <v>86</v>
      </c>
      <c r="AW494" s="15" t="s">
        <v>34</v>
      </c>
      <c r="AX494" s="15" t="s">
        <v>78</v>
      </c>
      <c r="AY494" s="277" t="s">
        <v>182</v>
      </c>
    </row>
    <row r="495" spans="1:51" s="13" customFormat="1" ht="12">
      <c r="A495" s="13"/>
      <c r="B495" s="234"/>
      <c r="C495" s="235"/>
      <c r="D495" s="236" t="s">
        <v>191</v>
      </c>
      <c r="E495" s="237" t="s">
        <v>1</v>
      </c>
      <c r="F495" s="238" t="s">
        <v>508</v>
      </c>
      <c r="G495" s="235"/>
      <c r="H495" s="239">
        <v>27.378</v>
      </c>
      <c r="I495" s="240"/>
      <c r="J495" s="235"/>
      <c r="K495" s="235"/>
      <c r="L495" s="241"/>
      <c r="M495" s="242"/>
      <c r="N495" s="243"/>
      <c r="O495" s="243"/>
      <c r="P495" s="243"/>
      <c r="Q495" s="243"/>
      <c r="R495" s="243"/>
      <c r="S495" s="243"/>
      <c r="T495" s="24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5" t="s">
        <v>191</v>
      </c>
      <c r="AU495" s="245" t="s">
        <v>88</v>
      </c>
      <c r="AV495" s="13" t="s">
        <v>88</v>
      </c>
      <c r="AW495" s="13" t="s">
        <v>34</v>
      </c>
      <c r="AX495" s="13" t="s">
        <v>78</v>
      </c>
      <c r="AY495" s="245" t="s">
        <v>182</v>
      </c>
    </row>
    <row r="496" spans="1:51" s="13" customFormat="1" ht="12">
      <c r="A496" s="13"/>
      <c r="B496" s="234"/>
      <c r="C496" s="235"/>
      <c r="D496" s="236" t="s">
        <v>191</v>
      </c>
      <c r="E496" s="237" t="s">
        <v>1</v>
      </c>
      <c r="F496" s="238" t="s">
        <v>509</v>
      </c>
      <c r="G496" s="235"/>
      <c r="H496" s="239">
        <v>17.745</v>
      </c>
      <c r="I496" s="240"/>
      <c r="J496" s="235"/>
      <c r="K496" s="235"/>
      <c r="L496" s="241"/>
      <c r="M496" s="242"/>
      <c r="N496" s="243"/>
      <c r="O496" s="243"/>
      <c r="P496" s="243"/>
      <c r="Q496" s="243"/>
      <c r="R496" s="243"/>
      <c r="S496" s="243"/>
      <c r="T496" s="24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5" t="s">
        <v>191</v>
      </c>
      <c r="AU496" s="245" t="s">
        <v>88</v>
      </c>
      <c r="AV496" s="13" t="s">
        <v>88</v>
      </c>
      <c r="AW496" s="13" t="s">
        <v>34</v>
      </c>
      <c r="AX496" s="13" t="s">
        <v>78</v>
      </c>
      <c r="AY496" s="245" t="s">
        <v>182</v>
      </c>
    </row>
    <row r="497" spans="1:51" s="13" customFormat="1" ht="12">
      <c r="A497" s="13"/>
      <c r="B497" s="234"/>
      <c r="C497" s="235"/>
      <c r="D497" s="236" t="s">
        <v>191</v>
      </c>
      <c r="E497" s="237" t="s">
        <v>1</v>
      </c>
      <c r="F497" s="238" t="s">
        <v>306</v>
      </c>
      <c r="G497" s="235"/>
      <c r="H497" s="239">
        <v>146.016</v>
      </c>
      <c r="I497" s="240"/>
      <c r="J497" s="235"/>
      <c r="K497" s="235"/>
      <c r="L497" s="241"/>
      <c r="M497" s="242"/>
      <c r="N497" s="243"/>
      <c r="O497" s="243"/>
      <c r="P497" s="243"/>
      <c r="Q497" s="243"/>
      <c r="R497" s="243"/>
      <c r="S497" s="243"/>
      <c r="T497" s="24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5" t="s">
        <v>191</v>
      </c>
      <c r="AU497" s="245" t="s">
        <v>88</v>
      </c>
      <c r="AV497" s="13" t="s">
        <v>88</v>
      </c>
      <c r="AW497" s="13" t="s">
        <v>34</v>
      </c>
      <c r="AX497" s="13" t="s">
        <v>78</v>
      </c>
      <c r="AY497" s="245" t="s">
        <v>182</v>
      </c>
    </row>
    <row r="498" spans="1:51" s="13" customFormat="1" ht="12">
      <c r="A498" s="13"/>
      <c r="B498" s="234"/>
      <c r="C498" s="235"/>
      <c r="D498" s="236" t="s">
        <v>191</v>
      </c>
      <c r="E498" s="237" t="s">
        <v>1</v>
      </c>
      <c r="F498" s="238" t="s">
        <v>510</v>
      </c>
      <c r="G498" s="235"/>
      <c r="H498" s="239">
        <v>13.182</v>
      </c>
      <c r="I498" s="240"/>
      <c r="J498" s="235"/>
      <c r="K498" s="235"/>
      <c r="L498" s="241"/>
      <c r="M498" s="242"/>
      <c r="N498" s="243"/>
      <c r="O498" s="243"/>
      <c r="P498" s="243"/>
      <c r="Q498" s="243"/>
      <c r="R498" s="243"/>
      <c r="S498" s="243"/>
      <c r="T498" s="24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5" t="s">
        <v>191</v>
      </c>
      <c r="AU498" s="245" t="s">
        <v>88</v>
      </c>
      <c r="AV498" s="13" t="s">
        <v>88</v>
      </c>
      <c r="AW498" s="13" t="s">
        <v>34</v>
      </c>
      <c r="AX498" s="13" t="s">
        <v>78</v>
      </c>
      <c r="AY498" s="245" t="s">
        <v>182</v>
      </c>
    </row>
    <row r="499" spans="1:51" s="13" customFormat="1" ht="12">
      <c r="A499" s="13"/>
      <c r="B499" s="234"/>
      <c r="C499" s="235"/>
      <c r="D499" s="236" t="s">
        <v>191</v>
      </c>
      <c r="E499" s="237" t="s">
        <v>1</v>
      </c>
      <c r="F499" s="238" t="s">
        <v>509</v>
      </c>
      <c r="G499" s="235"/>
      <c r="H499" s="239">
        <v>17.745</v>
      </c>
      <c r="I499" s="240"/>
      <c r="J499" s="235"/>
      <c r="K499" s="235"/>
      <c r="L499" s="241"/>
      <c r="M499" s="242"/>
      <c r="N499" s="243"/>
      <c r="O499" s="243"/>
      <c r="P499" s="243"/>
      <c r="Q499" s="243"/>
      <c r="R499" s="243"/>
      <c r="S499" s="243"/>
      <c r="T499" s="24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5" t="s">
        <v>191</v>
      </c>
      <c r="AU499" s="245" t="s">
        <v>88</v>
      </c>
      <c r="AV499" s="13" t="s">
        <v>88</v>
      </c>
      <c r="AW499" s="13" t="s">
        <v>34</v>
      </c>
      <c r="AX499" s="13" t="s">
        <v>78</v>
      </c>
      <c r="AY499" s="245" t="s">
        <v>182</v>
      </c>
    </row>
    <row r="500" spans="1:51" s="13" customFormat="1" ht="12">
      <c r="A500" s="13"/>
      <c r="B500" s="234"/>
      <c r="C500" s="235"/>
      <c r="D500" s="236" t="s">
        <v>191</v>
      </c>
      <c r="E500" s="237" t="s">
        <v>1</v>
      </c>
      <c r="F500" s="238" t="s">
        <v>508</v>
      </c>
      <c r="G500" s="235"/>
      <c r="H500" s="239">
        <v>27.378</v>
      </c>
      <c r="I500" s="240"/>
      <c r="J500" s="235"/>
      <c r="K500" s="235"/>
      <c r="L500" s="241"/>
      <c r="M500" s="242"/>
      <c r="N500" s="243"/>
      <c r="O500" s="243"/>
      <c r="P500" s="243"/>
      <c r="Q500" s="243"/>
      <c r="R500" s="243"/>
      <c r="S500" s="243"/>
      <c r="T500" s="24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5" t="s">
        <v>191</v>
      </c>
      <c r="AU500" s="245" t="s">
        <v>88</v>
      </c>
      <c r="AV500" s="13" t="s">
        <v>88</v>
      </c>
      <c r="AW500" s="13" t="s">
        <v>34</v>
      </c>
      <c r="AX500" s="13" t="s">
        <v>78</v>
      </c>
      <c r="AY500" s="245" t="s">
        <v>182</v>
      </c>
    </row>
    <row r="501" spans="1:51" s="13" customFormat="1" ht="12">
      <c r="A501" s="13"/>
      <c r="B501" s="234"/>
      <c r="C501" s="235"/>
      <c r="D501" s="236" t="s">
        <v>191</v>
      </c>
      <c r="E501" s="237" t="s">
        <v>1</v>
      </c>
      <c r="F501" s="238" t="s">
        <v>511</v>
      </c>
      <c r="G501" s="235"/>
      <c r="H501" s="239">
        <v>11.331</v>
      </c>
      <c r="I501" s="240"/>
      <c r="J501" s="235"/>
      <c r="K501" s="235"/>
      <c r="L501" s="241"/>
      <c r="M501" s="242"/>
      <c r="N501" s="243"/>
      <c r="O501" s="243"/>
      <c r="P501" s="243"/>
      <c r="Q501" s="243"/>
      <c r="R501" s="243"/>
      <c r="S501" s="243"/>
      <c r="T501" s="24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5" t="s">
        <v>191</v>
      </c>
      <c r="AU501" s="245" t="s">
        <v>88</v>
      </c>
      <c r="AV501" s="13" t="s">
        <v>88</v>
      </c>
      <c r="AW501" s="13" t="s">
        <v>34</v>
      </c>
      <c r="AX501" s="13" t="s">
        <v>78</v>
      </c>
      <c r="AY501" s="245" t="s">
        <v>182</v>
      </c>
    </row>
    <row r="502" spans="1:51" s="13" customFormat="1" ht="12">
      <c r="A502" s="13"/>
      <c r="B502" s="234"/>
      <c r="C502" s="235"/>
      <c r="D502" s="236" t="s">
        <v>191</v>
      </c>
      <c r="E502" s="237" t="s">
        <v>1</v>
      </c>
      <c r="F502" s="238" t="s">
        <v>512</v>
      </c>
      <c r="G502" s="235"/>
      <c r="H502" s="239">
        <v>109.203</v>
      </c>
      <c r="I502" s="240"/>
      <c r="J502" s="235"/>
      <c r="K502" s="235"/>
      <c r="L502" s="241"/>
      <c r="M502" s="242"/>
      <c r="N502" s="243"/>
      <c r="O502" s="243"/>
      <c r="P502" s="243"/>
      <c r="Q502" s="243"/>
      <c r="R502" s="243"/>
      <c r="S502" s="243"/>
      <c r="T502" s="24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5" t="s">
        <v>191</v>
      </c>
      <c r="AU502" s="245" t="s">
        <v>88</v>
      </c>
      <c r="AV502" s="13" t="s">
        <v>88</v>
      </c>
      <c r="AW502" s="13" t="s">
        <v>34</v>
      </c>
      <c r="AX502" s="13" t="s">
        <v>78</v>
      </c>
      <c r="AY502" s="245" t="s">
        <v>182</v>
      </c>
    </row>
    <row r="503" spans="1:51" s="15" customFormat="1" ht="12">
      <c r="A503" s="15"/>
      <c r="B503" s="268"/>
      <c r="C503" s="269"/>
      <c r="D503" s="236" t="s">
        <v>191</v>
      </c>
      <c r="E503" s="270" t="s">
        <v>1</v>
      </c>
      <c r="F503" s="271" t="s">
        <v>269</v>
      </c>
      <c r="G503" s="269"/>
      <c r="H503" s="270" t="s">
        <v>1</v>
      </c>
      <c r="I503" s="272"/>
      <c r="J503" s="269"/>
      <c r="K503" s="269"/>
      <c r="L503" s="273"/>
      <c r="M503" s="274"/>
      <c r="N503" s="275"/>
      <c r="O503" s="275"/>
      <c r="P503" s="275"/>
      <c r="Q503" s="275"/>
      <c r="R503" s="275"/>
      <c r="S503" s="275"/>
      <c r="T503" s="276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77" t="s">
        <v>191</v>
      </c>
      <c r="AU503" s="277" t="s">
        <v>88</v>
      </c>
      <c r="AV503" s="15" t="s">
        <v>86</v>
      </c>
      <c r="AW503" s="15" t="s">
        <v>34</v>
      </c>
      <c r="AX503" s="15" t="s">
        <v>78</v>
      </c>
      <c r="AY503" s="277" t="s">
        <v>182</v>
      </c>
    </row>
    <row r="504" spans="1:51" s="13" customFormat="1" ht="12">
      <c r="A504" s="13"/>
      <c r="B504" s="234"/>
      <c r="C504" s="235"/>
      <c r="D504" s="236" t="s">
        <v>191</v>
      </c>
      <c r="E504" s="237" t="s">
        <v>1</v>
      </c>
      <c r="F504" s="238" t="s">
        <v>513</v>
      </c>
      <c r="G504" s="235"/>
      <c r="H504" s="239">
        <v>34.239</v>
      </c>
      <c r="I504" s="240"/>
      <c r="J504" s="235"/>
      <c r="K504" s="235"/>
      <c r="L504" s="241"/>
      <c r="M504" s="242"/>
      <c r="N504" s="243"/>
      <c r="O504" s="243"/>
      <c r="P504" s="243"/>
      <c r="Q504" s="243"/>
      <c r="R504" s="243"/>
      <c r="S504" s="243"/>
      <c r="T504" s="24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5" t="s">
        <v>191</v>
      </c>
      <c r="AU504" s="245" t="s">
        <v>88</v>
      </c>
      <c r="AV504" s="13" t="s">
        <v>88</v>
      </c>
      <c r="AW504" s="13" t="s">
        <v>34</v>
      </c>
      <c r="AX504" s="13" t="s">
        <v>78</v>
      </c>
      <c r="AY504" s="245" t="s">
        <v>182</v>
      </c>
    </row>
    <row r="505" spans="1:51" s="13" customFormat="1" ht="12">
      <c r="A505" s="13"/>
      <c r="B505" s="234"/>
      <c r="C505" s="235"/>
      <c r="D505" s="236" t="s">
        <v>191</v>
      </c>
      <c r="E505" s="237" t="s">
        <v>1</v>
      </c>
      <c r="F505" s="238" t="s">
        <v>514</v>
      </c>
      <c r="G505" s="235"/>
      <c r="H505" s="239">
        <v>31.434</v>
      </c>
      <c r="I505" s="240"/>
      <c r="J505" s="235"/>
      <c r="K505" s="235"/>
      <c r="L505" s="241"/>
      <c r="M505" s="242"/>
      <c r="N505" s="243"/>
      <c r="O505" s="243"/>
      <c r="P505" s="243"/>
      <c r="Q505" s="243"/>
      <c r="R505" s="243"/>
      <c r="S505" s="243"/>
      <c r="T505" s="24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5" t="s">
        <v>191</v>
      </c>
      <c r="AU505" s="245" t="s">
        <v>88</v>
      </c>
      <c r="AV505" s="13" t="s">
        <v>88</v>
      </c>
      <c r="AW505" s="13" t="s">
        <v>34</v>
      </c>
      <c r="AX505" s="13" t="s">
        <v>78</v>
      </c>
      <c r="AY505" s="245" t="s">
        <v>182</v>
      </c>
    </row>
    <row r="506" spans="1:51" s="13" customFormat="1" ht="12">
      <c r="A506" s="13"/>
      <c r="B506" s="234"/>
      <c r="C506" s="235"/>
      <c r="D506" s="236" t="s">
        <v>191</v>
      </c>
      <c r="E506" s="237" t="s">
        <v>1</v>
      </c>
      <c r="F506" s="238" t="s">
        <v>312</v>
      </c>
      <c r="G506" s="235"/>
      <c r="H506" s="239">
        <v>101.907</v>
      </c>
      <c r="I506" s="240"/>
      <c r="J506" s="235"/>
      <c r="K506" s="235"/>
      <c r="L506" s="241"/>
      <c r="M506" s="242"/>
      <c r="N506" s="243"/>
      <c r="O506" s="243"/>
      <c r="P506" s="243"/>
      <c r="Q506" s="243"/>
      <c r="R506" s="243"/>
      <c r="S506" s="243"/>
      <c r="T506" s="24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5" t="s">
        <v>191</v>
      </c>
      <c r="AU506" s="245" t="s">
        <v>88</v>
      </c>
      <c r="AV506" s="13" t="s">
        <v>88</v>
      </c>
      <c r="AW506" s="13" t="s">
        <v>34</v>
      </c>
      <c r="AX506" s="13" t="s">
        <v>78</v>
      </c>
      <c r="AY506" s="245" t="s">
        <v>182</v>
      </c>
    </row>
    <row r="507" spans="1:51" s="13" customFormat="1" ht="12">
      <c r="A507" s="13"/>
      <c r="B507" s="234"/>
      <c r="C507" s="235"/>
      <c r="D507" s="236" t="s">
        <v>191</v>
      </c>
      <c r="E507" s="237" t="s">
        <v>1</v>
      </c>
      <c r="F507" s="238" t="s">
        <v>515</v>
      </c>
      <c r="G507" s="235"/>
      <c r="H507" s="239">
        <v>13.723</v>
      </c>
      <c r="I507" s="240"/>
      <c r="J507" s="235"/>
      <c r="K507" s="235"/>
      <c r="L507" s="241"/>
      <c r="M507" s="242"/>
      <c r="N507" s="243"/>
      <c r="O507" s="243"/>
      <c r="P507" s="243"/>
      <c r="Q507" s="243"/>
      <c r="R507" s="243"/>
      <c r="S507" s="243"/>
      <c r="T507" s="244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5" t="s">
        <v>191</v>
      </c>
      <c r="AU507" s="245" t="s">
        <v>88</v>
      </c>
      <c r="AV507" s="13" t="s">
        <v>88</v>
      </c>
      <c r="AW507" s="13" t="s">
        <v>34</v>
      </c>
      <c r="AX507" s="13" t="s">
        <v>78</v>
      </c>
      <c r="AY507" s="245" t="s">
        <v>182</v>
      </c>
    </row>
    <row r="508" spans="1:51" s="13" customFormat="1" ht="12">
      <c r="A508" s="13"/>
      <c r="B508" s="234"/>
      <c r="C508" s="235"/>
      <c r="D508" s="236" t="s">
        <v>191</v>
      </c>
      <c r="E508" s="237" t="s">
        <v>1</v>
      </c>
      <c r="F508" s="238" t="s">
        <v>313</v>
      </c>
      <c r="G508" s="235"/>
      <c r="H508" s="239">
        <v>4.228</v>
      </c>
      <c r="I508" s="240"/>
      <c r="J508" s="235"/>
      <c r="K508" s="235"/>
      <c r="L508" s="241"/>
      <c r="M508" s="242"/>
      <c r="N508" s="243"/>
      <c r="O508" s="243"/>
      <c r="P508" s="243"/>
      <c r="Q508" s="243"/>
      <c r="R508" s="243"/>
      <c r="S508" s="243"/>
      <c r="T508" s="24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5" t="s">
        <v>191</v>
      </c>
      <c r="AU508" s="245" t="s">
        <v>88</v>
      </c>
      <c r="AV508" s="13" t="s">
        <v>88</v>
      </c>
      <c r="AW508" s="13" t="s">
        <v>34</v>
      </c>
      <c r="AX508" s="13" t="s">
        <v>78</v>
      </c>
      <c r="AY508" s="245" t="s">
        <v>182</v>
      </c>
    </row>
    <row r="509" spans="1:51" s="13" customFormat="1" ht="12">
      <c r="A509" s="13"/>
      <c r="B509" s="234"/>
      <c r="C509" s="235"/>
      <c r="D509" s="236" t="s">
        <v>191</v>
      </c>
      <c r="E509" s="237" t="s">
        <v>1</v>
      </c>
      <c r="F509" s="238" t="s">
        <v>313</v>
      </c>
      <c r="G509" s="235"/>
      <c r="H509" s="239">
        <v>4.228</v>
      </c>
      <c r="I509" s="240"/>
      <c r="J509" s="235"/>
      <c r="K509" s="235"/>
      <c r="L509" s="241"/>
      <c r="M509" s="242"/>
      <c r="N509" s="243"/>
      <c r="O509" s="243"/>
      <c r="P509" s="243"/>
      <c r="Q509" s="243"/>
      <c r="R509" s="243"/>
      <c r="S509" s="243"/>
      <c r="T509" s="24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5" t="s">
        <v>191</v>
      </c>
      <c r="AU509" s="245" t="s">
        <v>88</v>
      </c>
      <c r="AV509" s="13" t="s">
        <v>88</v>
      </c>
      <c r="AW509" s="13" t="s">
        <v>34</v>
      </c>
      <c r="AX509" s="13" t="s">
        <v>78</v>
      </c>
      <c r="AY509" s="245" t="s">
        <v>182</v>
      </c>
    </row>
    <row r="510" spans="1:51" s="13" customFormat="1" ht="12">
      <c r="A510" s="13"/>
      <c r="B510" s="234"/>
      <c r="C510" s="235"/>
      <c r="D510" s="236" t="s">
        <v>191</v>
      </c>
      <c r="E510" s="237" t="s">
        <v>1</v>
      </c>
      <c r="F510" s="238" t="s">
        <v>315</v>
      </c>
      <c r="G510" s="235"/>
      <c r="H510" s="239">
        <v>5</v>
      </c>
      <c r="I510" s="240"/>
      <c r="J510" s="235"/>
      <c r="K510" s="235"/>
      <c r="L510" s="241"/>
      <c r="M510" s="242"/>
      <c r="N510" s="243"/>
      <c r="O510" s="243"/>
      <c r="P510" s="243"/>
      <c r="Q510" s="243"/>
      <c r="R510" s="243"/>
      <c r="S510" s="243"/>
      <c r="T510" s="24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5" t="s">
        <v>191</v>
      </c>
      <c r="AU510" s="245" t="s">
        <v>88</v>
      </c>
      <c r="AV510" s="13" t="s">
        <v>88</v>
      </c>
      <c r="AW510" s="13" t="s">
        <v>34</v>
      </c>
      <c r="AX510" s="13" t="s">
        <v>78</v>
      </c>
      <c r="AY510" s="245" t="s">
        <v>182</v>
      </c>
    </row>
    <row r="511" spans="1:51" s="13" customFormat="1" ht="12">
      <c r="A511" s="13"/>
      <c r="B511" s="234"/>
      <c r="C511" s="235"/>
      <c r="D511" s="236" t="s">
        <v>191</v>
      </c>
      <c r="E511" s="237" t="s">
        <v>1</v>
      </c>
      <c r="F511" s="238" t="s">
        <v>514</v>
      </c>
      <c r="G511" s="235"/>
      <c r="H511" s="239">
        <v>31.434</v>
      </c>
      <c r="I511" s="240"/>
      <c r="J511" s="235"/>
      <c r="K511" s="235"/>
      <c r="L511" s="241"/>
      <c r="M511" s="242"/>
      <c r="N511" s="243"/>
      <c r="O511" s="243"/>
      <c r="P511" s="243"/>
      <c r="Q511" s="243"/>
      <c r="R511" s="243"/>
      <c r="S511" s="243"/>
      <c r="T511" s="244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5" t="s">
        <v>191</v>
      </c>
      <c r="AU511" s="245" t="s">
        <v>88</v>
      </c>
      <c r="AV511" s="13" t="s">
        <v>88</v>
      </c>
      <c r="AW511" s="13" t="s">
        <v>34</v>
      </c>
      <c r="AX511" s="13" t="s">
        <v>78</v>
      </c>
      <c r="AY511" s="245" t="s">
        <v>182</v>
      </c>
    </row>
    <row r="512" spans="1:51" s="13" customFormat="1" ht="12">
      <c r="A512" s="13"/>
      <c r="B512" s="234"/>
      <c r="C512" s="235"/>
      <c r="D512" s="236" t="s">
        <v>191</v>
      </c>
      <c r="E512" s="237" t="s">
        <v>1</v>
      </c>
      <c r="F512" s="238" t="s">
        <v>513</v>
      </c>
      <c r="G512" s="235"/>
      <c r="H512" s="239">
        <v>34.239</v>
      </c>
      <c r="I512" s="240"/>
      <c r="J512" s="235"/>
      <c r="K512" s="235"/>
      <c r="L512" s="241"/>
      <c r="M512" s="242"/>
      <c r="N512" s="243"/>
      <c r="O512" s="243"/>
      <c r="P512" s="243"/>
      <c r="Q512" s="243"/>
      <c r="R512" s="243"/>
      <c r="S512" s="243"/>
      <c r="T512" s="24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5" t="s">
        <v>191</v>
      </c>
      <c r="AU512" s="245" t="s">
        <v>88</v>
      </c>
      <c r="AV512" s="13" t="s">
        <v>88</v>
      </c>
      <c r="AW512" s="13" t="s">
        <v>34</v>
      </c>
      <c r="AX512" s="13" t="s">
        <v>78</v>
      </c>
      <c r="AY512" s="245" t="s">
        <v>182</v>
      </c>
    </row>
    <row r="513" spans="1:51" s="13" customFormat="1" ht="12">
      <c r="A513" s="13"/>
      <c r="B513" s="234"/>
      <c r="C513" s="235"/>
      <c r="D513" s="236" t="s">
        <v>191</v>
      </c>
      <c r="E513" s="237" t="s">
        <v>1</v>
      </c>
      <c r="F513" s="238" t="s">
        <v>516</v>
      </c>
      <c r="G513" s="235"/>
      <c r="H513" s="239">
        <v>11.34</v>
      </c>
      <c r="I513" s="240"/>
      <c r="J513" s="235"/>
      <c r="K513" s="235"/>
      <c r="L513" s="241"/>
      <c r="M513" s="242"/>
      <c r="N513" s="243"/>
      <c r="O513" s="243"/>
      <c r="P513" s="243"/>
      <c r="Q513" s="243"/>
      <c r="R513" s="243"/>
      <c r="S513" s="243"/>
      <c r="T513" s="24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5" t="s">
        <v>191</v>
      </c>
      <c r="AU513" s="245" t="s">
        <v>88</v>
      </c>
      <c r="AV513" s="13" t="s">
        <v>88</v>
      </c>
      <c r="AW513" s="13" t="s">
        <v>34</v>
      </c>
      <c r="AX513" s="13" t="s">
        <v>78</v>
      </c>
      <c r="AY513" s="245" t="s">
        <v>182</v>
      </c>
    </row>
    <row r="514" spans="1:51" s="13" customFormat="1" ht="12">
      <c r="A514" s="13"/>
      <c r="B514" s="234"/>
      <c r="C514" s="235"/>
      <c r="D514" s="236" t="s">
        <v>191</v>
      </c>
      <c r="E514" s="237" t="s">
        <v>1</v>
      </c>
      <c r="F514" s="238" t="s">
        <v>517</v>
      </c>
      <c r="G514" s="235"/>
      <c r="H514" s="239">
        <v>2.7</v>
      </c>
      <c r="I514" s="240"/>
      <c r="J514" s="235"/>
      <c r="K514" s="235"/>
      <c r="L514" s="241"/>
      <c r="M514" s="242"/>
      <c r="N514" s="243"/>
      <c r="O514" s="243"/>
      <c r="P514" s="243"/>
      <c r="Q514" s="243"/>
      <c r="R514" s="243"/>
      <c r="S514" s="243"/>
      <c r="T514" s="24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5" t="s">
        <v>191</v>
      </c>
      <c r="AU514" s="245" t="s">
        <v>88</v>
      </c>
      <c r="AV514" s="13" t="s">
        <v>88</v>
      </c>
      <c r="AW514" s="13" t="s">
        <v>34</v>
      </c>
      <c r="AX514" s="13" t="s">
        <v>78</v>
      </c>
      <c r="AY514" s="245" t="s">
        <v>182</v>
      </c>
    </row>
    <row r="515" spans="1:51" s="15" customFormat="1" ht="12">
      <c r="A515" s="15"/>
      <c r="B515" s="268"/>
      <c r="C515" s="269"/>
      <c r="D515" s="236" t="s">
        <v>191</v>
      </c>
      <c r="E515" s="270" t="s">
        <v>1</v>
      </c>
      <c r="F515" s="271" t="s">
        <v>518</v>
      </c>
      <c r="G515" s="269"/>
      <c r="H515" s="270" t="s">
        <v>1</v>
      </c>
      <c r="I515" s="272"/>
      <c r="J515" s="269"/>
      <c r="K515" s="269"/>
      <c r="L515" s="273"/>
      <c r="M515" s="274"/>
      <c r="N515" s="275"/>
      <c r="O515" s="275"/>
      <c r="P515" s="275"/>
      <c r="Q515" s="275"/>
      <c r="R515" s="275"/>
      <c r="S515" s="275"/>
      <c r="T515" s="276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7" t="s">
        <v>191</v>
      </c>
      <c r="AU515" s="277" t="s">
        <v>88</v>
      </c>
      <c r="AV515" s="15" t="s">
        <v>86</v>
      </c>
      <c r="AW515" s="15" t="s">
        <v>34</v>
      </c>
      <c r="AX515" s="15" t="s">
        <v>78</v>
      </c>
      <c r="AY515" s="277" t="s">
        <v>182</v>
      </c>
    </row>
    <row r="516" spans="1:51" s="15" customFormat="1" ht="12">
      <c r="A516" s="15"/>
      <c r="B516" s="268"/>
      <c r="C516" s="269"/>
      <c r="D516" s="236" t="s">
        <v>191</v>
      </c>
      <c r="E516" s="270" t="s">
        <v>1</v>
      </c>
      <c r="F516" s="271" t="s">
        <v>218</v>
      </c>
      <c r="G516" s="269"/>
      <c r="H516" s="270" t="s">
        <v>1</v>
      </c>
      <c r="I516" s="272"/>
      <c r="J516" s="269"/>
      <c r="K516" s="269"/>
      <c r="L516" s="273"/>
      <c r="M516" s="274"/>
      <c r="N516" s="275"/>
      <c r="O516" s="275"/>
      <c r="P516" s="275"/>
      <c r="Q516" s="275"/>
      <c r="R516" s="275"/>
      <c r="S516" s="275"/>
      <c r="T516" s="276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77" t="s">
        <v>191</v>
      </c>
      <c r="AU516" s="277" t="s">
        <v>88</v>
      </c>
      <c r="AV516" s="15" t="s">
        <v>86</v>
      </c>
      <c r="AW516" s="15" t="s">
        <v>34</v>
      </c>
      <c r="AX516" s="15" t="s">
        <v>78</v>
      </c>
      <c r="AY516" s="277" t="s">
        <v>182</v>
      </c>
    </row>
    <row r="517" spans="1:51" s="13" customFormat="1" ht="12">
      <c r="A517" s="13"/>
      <c r="B517" s="234"/>
      <c r="C517" s="235"/>
      <c r="D517" s="236" t="s">
        <v>191</v>
      </c>
      <c r="E517" s="237" t="s">
        <v>1</v>
      </c>
      <c r="F517" s="238" t="s">
        <v>519</v>
      </c>
      <c r="G517" s="235"/>
      <c r="H517" s="239">
        <v>4.95</v>
      </c>
      <c r="I517" s="240"/>
      <c r="J517" s="235"/>
      <c r="K517" s="235"/>
      <c r="L517" s="241"/>
      <c r="M517" s="242"/>
      <c r="N517" s="243"/>
      <c r="O517" s="243"/>
      <c r="P517" s="243"/>
      <c r="Q517" s="243"/>
      <c r="R517" s="243"/>
      <c r="S517" s="243"/>
      <c r="T517" s="24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5" t="s">
        <v>191</v>
      </c>
      <c r="AU517" s="245" t="s">
        <v>88</v>
      </c>
      <c r="AV517" s="13" t="s">
        <v>88</v>
      </c>
      <c r="AW517" s="13" t="s">
        <v>34</v>
      </c>
      <c r="AX517" s="13" t="s">
        <v>78</v>
      </c>
      <c r="AY517" s="245" t="s">
        <v>182</v>
      </c>
    </row>
    <row r="518" spans="1:51" s="15" customFormat="1" ht="12">
      <c r="A518" s="15"/>
      <c r="B518" s="268"/>
      <c r="C518" s="269"/>
      <c r="D518" s="236" t="s">
        <v>191</v>
      </c>
      <c r="E518" s="270" t="s">
        <v>1</v>
      </c>
      <c r="F518" s="271" t="s">
        <v>220</v>
      </c>
      <c r="G518" s="269"/>
      <c r="H518" s="270" t="s">
        <v>1</v>
      </c>
      <c r="I518" s="272"/>
      <c r="J518" s="269"/>
      <c r="K518" s="269"/>
      <c r="L518" s="273"/>
      <c r="M518" s="274"/>
      <c r="N518" s="275"/>
      <c r="O518" s="275"/>
      <c r="P518" s="275"/>
      <c r="Q518" s="275"/>
      <c r="R518" s="275"/>
      <c r="S518" s="275"/>
      <c r="T518" s="276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7" t="s">
        <v>191</v>
      </c>
      <c r="AU518" s="277" t="s">
        <v>88</v>
      </c>
      <c r="AV518" s="15" t="s">
        <v>86</v>
      </c>
      <c r="AW518" s="15" t="s">
        <v>34</v>
      </c>
      <c r="AX518" s="15" t="s">
        <v>78</v>
      </c>
      <c r="AY518" s="277" t="s">
        <v>182</v>
      </c>
    </row>
    <row r="519" spans="1:51" s="13" customFormat="1" ht="12">
      <c r="A519" s="13"/>
      <c r="B519" s="234"/>
      <c r="C519" s="235"/>
      <c r="D519" s="236" t="s">
        <v>191</v>
      </c>
      <c r="E519" s="237" t="s">
        <v>1</v>
      </c>
      <c r="F519" s="238" t="s">
        <v>520</v>
      </c>
      <c r="G519" s="235"/>
      <c r="H519" s="239">
        <v>1.125</v>
      </c>
      <c r="I519" s="240"/>
      <c r="J519" s="235"/>
      <c r="K519" s="235"/>
      <c r="L519" s="241"/>
      <c r="M519" s="242"/>
      <c r="N519" s="243"/>
      <c r="O519" s="243"/>
      <c r="P519" s="243"/>
      <c r="Q519" s="243"/>
      <c r="R519" s="243"/>
      <c r="S519" s="243"/>
      <c r="T519" s="24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5" t="s">
        <v>191</v>
      </c>
      <c r="AU519" s="245" t="s">
        <v>88</v>
      </c>
      <c r="AV519" s="13" t="s">
        <v>88</v>
      </c>
      <c r="AW519" s="13" t="s">
        <v>34</v>
      </c>
      <c r="AX519" s="13" t="s">
        <v>78</v>
      </c>
      <c r="AY519" s="245" t="s">
        <v>182</v>
      </c>
    </row>
    <row r="520" spans="1:51" s="13" customFormat="1" ht="12">
      <c r="A520" s="13"/>
      <c r="B520" s="234"/>
      <c r="C520" s="235"/>
      <c r="D520" s="236" t="s">
        <v>191</v>
      </c>
      <c r="E520" s="237" t="s">
        <v>1</v>
      </c>
      <c r="F520" s="238" t="s">
        <v>521</v>
      </c>
      <c r="G520" s="235"/>
      <c r="H520" s="239">
        <v>1.71</v>
      </c>
      <c r="I520" s="240"/>
      <c r="J520" s="235"/>
      <c r="K520" s="235"/>
      <c r="L520" s="241"/>
      <c r="M520" s="242"/>
      <c r="N520" s="243"/>
      <c r="O520" s="243"/>
      <c r="P520" s="243"/>
      <c r="Q520" s="243"/>
      <c r="R520" s="243"/>
      <c r="S520" s="243"/>
      <c r="T520" s="24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5" t="s">
        <v>191</v>
      </c>
      <c r="AU520" s="245" t="s">
        <v>88</v>
      </c>
      <c r="AV520" s="13" t="s">
        <v>88</v>
      </c>
      <c r="AW520" s="13" t="s">
        <v>34</v>
      </c>
      <c r="AX520" s="13" t="s">
        <v>78</v>
      </c>
      <c r="AY520" s="245" t="s">
        <v>182</v>
      </c>
    </row>
    <row r="521" spans="1:51" s="13" customFormat="1" ht="12">
      <c r="A521" s="13"/>
      <c r="B521" s="234"/>
      <c r="C521" s="235"/>
      <c r="D521" s="236" t="s">
        <v>191</v>
      </c>
      <c r="E521" s="237" t="s">
        <v>1</v>
      </c>
      <c r="F521" s="238" t="s">
        <v>522</v>
      </c>
      <c r="G521" s="235"/>
      <c r="H521" s="239">
        <v>0.25</v>
      </c>
      <c r="I521" s="240"/>
      <c r="J521" s="235"/>
      <c r="K521" s="235"/>
      <c r="L521" s="241"/>
      <c r="M521" s="242"/>
      <c r="N521" s="243"/>
      <c r="O521" s="243"/>
      <c r="P521" s="243"/>
      <c r="Q521" s="243"/>
      <c r="R521" s="243"/>
      <c r="S521" s="243"/>
      <c r="T521" s="24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5" t="s">
        <v>191</v>
      </c>
      <c r="AU521" s="245" t="s">
        <v>88</v>
      </c>
      <c r="AV521" s="13" t="s">
        <v>88</v>
      </c>
      <c r="AW521" s="13" t="s">
        <v>34</v>
      </c>
      <c r="AX521" s="13" t="s">
        <v>78</v>
      </c>
      <c r="AY521" s="245" t="s">
        <v>182</v>
      </c>
    </row>
    <row r="522" spans="1:51" s="13" customFormat="1" ht="12">
      <c r="A522" s="13"/>
      <c r="B522" s="234"/>
      <c r="C522" s="235"/>
      <c r="D522" s="236" t="s">
        <v>191</v>
      </c>
      <c r="E522" s="237" t="s">
        <v>1</v>
      </c>
      <c r="F522" s="238" t="s">
        <v>523</v>
      </c>
      <c r="G522" s="235"/>
      <c r="H522" s="239">
        <v>-4.32</v>
      </c>
      <c r="I522" s="240"/>
      <c r="J522" s="235"/>
      <c r="K522" s="235"/>
      <c r="L522" s="241"/>
      <c r="M522" s="242"/>
      <c r="N522" s="243"/>
      <c r="O522" s="243"/>
      <c r="P522" s="243"/>
      <c r="Q522" s="243"/>
      <c r="R522" s="243"/>
      <c r="S522" s="243"/>
      <c r="T522" s="24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5" t="s">
        <v>191</v>
      </c>
      <c r="AU522" s="245" t="s">
        <v>88</v>
      </c>
      <c r="AV522" s="13" t="s">
        <v>88</v>
      </c>
      <c r="AW522" s="13" t="s">
        <v>34</v>
      </c>
      <c r="AX522" s="13" t="s">
        <v>78</v>
      </c>
      <c r="AY522" s="245" t="s">
        <v>182</v>
      </c>
    </row>
    <row r="523" spans="1:51" s="13" customFormat="1" ht="12">
      <c r="A523" s="13"/>
      <c r="B523" s="234"/>
      <c r="C523" s="235"/>
      <c r="D523" s="236" t="s">
        <v>191</v>
      </c>
      <c r="E523" s="237" t="s">
        <v>1</v>
      </c>
      <c r="F523" s="238" t="s">
        <v>524</v>
      </c>
      <c r="G523" s="235"/>
      <c r="H523" s="239">
        <v>-1.62</v>
      </c>
      <c r="I523" s="240"/>
      <c r="J523" s="235"/>
      <c r="K523" s="235"/>
      <c r="L523" s="241"/>
      <c r="M523" s="242"/>
      <c r="N523" s="243"/>
      <c r="O523" s="243"/>
      <c r="P523" s="243"/>
      <c r="Q523" s="243"/>
      <c r="R523" s="243"/>
      <c r="S523" s="243"/>
      <c r="T523" s="24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5" t="s">
        <v>191</v>
      </c>
      <c r="AU523" s="245" t="s">
        <v>88</v>
      </c>
      <c r="AV523" s="13" t="s">
        <v>88</v>
      </c>
      <c r="AW523" s="13" t="s">
        <v>34</v>
      </c>
      <c r="AX523" s="13" t="s">
        <v>78</v>
      </c>
      <c r="AY523" s="245" t="s">
        <v>182</v>
      </c>
    </row>
    <row r="524" spans="1:51" s="13" customFormat="1" ht="12">
      <c r="A524" s="13"/>
      <c r="B524" s="234"/>
      <c r="C524" s="235"/>
      <c r="D524" s="236" t="s">
        <v>191</v>
      </c>
      <c r="E524" s="237" t="s">
        <v>1</v>
      </c>
      <c r="F524" s="238" t="s">
        <v>525</v>
      </c>
      <c r="G524" s="235"/>
      <c r="H524" s="239">
        <v>-4.05</v>
      </c>
      <c r="I524" s="240"/>
      <c r="J524" s="235"/>
      <c r="K524" s="235"/>
      <c r="L524" s="241"/>
      <c r="M524" s="242"/>
      <c r="N524" s="243"/>
      <c r="O524" s="243"/>
      <c r="P524" s="243"/>
      <c r="Q524" s="243"/>
      <c r="R524" s="243"/>
      <c r="S524" s="243"/>
      <c r="T524" s="24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5" t="s">
        <v>191</v>
      </c>
      <c r="AU524" s="245" t="s">
        <v>88</v>
      </c>
      <c r="AV524" s="13" t="s">
        <v>88</v>
      </c>
      <c r="AW524" s="13" t="s">
        <v>34</v>
      </c>
      <c r="AX524" s="13" t="s">
        <v>78</v>
      </c>
      <c r="AY524" s="245" t="s">
        <v>182</v>
      </c>
    </row>
    <row r="525" spans="1:51" s="13" customFormat="1" ht="12">
      <c r="A525" s="13"/>
      <c r="B525" s="234"/>
      <c r="C525" s="235"/>
      <c r="D525" s="236" t="s">
        <v>191</v>
      </c>
      <c r="E525" s="237" t="s">
        <v>1</v>
      </c>
      <c r="F525" s="238" t="s">
        <v>526</v>
      </c>
      <c r="G525" s="235"/>
      <c r="H525" s="239">
        <v>-13.32</v>
      </c>
      <c r="I525" s="240"/>
      <c r="J525" s="235"/>
      <c r="K525" s="235"/>
      <c r="L525" s="241"/>
      <c r="M525" s="242"/>
      <c r="N525" s="243"/>
      <c r="O525" s="243"/>
      <c r="P525" s="243"/>
      <c r="Q525" s="243"/>
      <c r="R525" s="243"/>
      <c r="S525" s="243"/>
      <c r="T525" s="24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5" t="s">
        <v>191</v>
      </c>
      <c r="AU525" s="245" t="s">
        <v>88</v>
      </c>
      <c r="AV525" s="13" t="s">
        <v>88</v>
      </c>
      <c r="AW525" s="13" t="s">
        <v>34</v>
      </c>
      <c r="AX525" s="13" t="s">
        <v>78</v>
      </c>
      <c r="AY525" s="245" t="s">
        <v>182</v>
      </c>
    </row>
    <row r="526" spans="1:51" s="13" customFormat="1" ht="12">
      <c r="A526" s="13"/>
      <c r="B526" s="234"/>
      <c r="C526" s="235"/>
      <c r="D526" s="236" t="s">
        <v>191</v>
      </c>
      <c r="E526" s="237" t="s">
        <v>1</v>
      </c>
      <c r="F526" s="238" t="s">
        <v>527</v>
      </c>
      <c r="G526" s="235"/>
      <c r="H526" s="239">
        <v>0.075</v>
      </c>
      <c r="I526" s="240"/>
      <c r="J526" s="235"/>
      <c r="K526" s="235"/>
      <c r="L526" s="241"/>
      <c r="M526" s="242"/>
      <c r="N526" s="243"/>
      <c r="O526" s="243"/>
      <c r="P526" s="243"/>
      <c r="Q526" s="243"/>
      <c r="R526" s="243"/>
      <c r="S526" s="243"/>
      <c r="T526" s="24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5" t="s">
        <v>191</v>
      </c>
      <c r="AU526" s="245" t="s">
        <v>88</v>
      </c>
      <c r="AV526" s="13" t="s">
        <v>88</v>
      </c>
      <c r="AW526" s="13" t="s">
        <v>34</v>
      </c>
      <c r="AX526" s="13" t="s">
        <v>78</v>
      </c>
      <c r="AY526" s="245" t="s">
        <v>182</v>
      </c>
    </row>
    <row r="527" spans="1:51" s="13" customFormat="1" ht="12">
      <c r="A527" s="13"/>
      <c r="B527" s="234"/>
      <c r="C527" s="235"/>
      <c r="D527" s="236" t="s">
        <v>191</v>
      </c>
      <c r="E527" s="237" t="s">
        <v>1</v>
      </c>
      <c r="F527" s="238" t="s">
        <v>528</v>
      </c>
      <c r="G527" s="235"/>
      <c r="H527" s="239">
        <v>-1.215</v>
      </c>
      <c r="I527" s="240"/>
      <c r="J527" s="235"/>
      <c r="K527" s="235"/>
      <c r="L527" s="241"/>
      <c r="M527" s="242"/>
      <c r="N527" s="243"/>
      <c r="O527" s="243"/>
      <c r="P527" s="243"/>
      <c r="Q527" s="243"/>
      <c r="R527" s="243"/>
      <c r="S527" s="243"/>
      <c r="T527" s="24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5" t="s">
        <v>191</v>
      </c>
      <c r="AU527" s="245" t="s">
        <v>88</v>
      </c>
      <c r="AV527" s="13" t="s">
        <v>88</v>
      </c>
      <c r="AW527" s="13" t="s">
        <v>34</v>
      </c>
      <c r="AX527" s="13" t="s">
        <v>78</v>
      </c>
      <c r="AY527" s="245" t="s">
        <v>182</v>
      </c>
    </row>
    <row r="528" spans="1:51" s="13" customFormat="1" ht="12">
      <c r="A528" s="13"/>
      <c r="B528" s="234"/>
      <c r="C528" s="235"/>
      <c r="D528" s="236" t="s">
        <v>191</v>
      </c>
      <c r="E528" s="237" t="s">
        <v>1</v>
      </c>
      <c r="F528" s="238" t="s">
        <v>529</v>
      </c>
      <c r="G528" s="235"/>
      <c r="H528" s="239">
        <v>-2.22</v>
      </c>
      <c r="I528" s="240"/>
      <c r="J528" s="235"/>
      <c r="K528" s="235"/>
      <c r="L528" s="241"/>
      <c r="M528" s="242"/>
      <c r="N528" s="243"/>
      <c r="O528" s="243"/>
      <c r="P528" s="243"/>
      <c r="Q528" s="243"/>
      <c r="R528" s="243"/>
      <c r="S528" s="243"/>
      <c r="T528" s="24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5" t="s">
        <v>191</v>
      </c>
      <c r="AU528" s="245" t="s">
        <v>88</v>
      </c>
      <c r="AV528" s="13" t="s">
        <v>88</v>
      </c>
      <c r="AW528" s="13" t="s">
        <v>34</v>
      </c>
      <c r="AX528" s="13" t="s">
        <v>78</v>
      </c>
      <c r="AY528" s="245" t="s">
        <v>182</v>
      </c>
    </row>
    <row r="529" spans="1:51" s="13" customFormat="1" ht="12">
      <c r="A529" s="13"/>
      <c r="B529" s="234"/>
      <c r="C529" s="235"/>
      <c r="D529" s="236" t="s">
        <v>191</v>
      </c>
      <c r="E529" s="237" t="s">
        <v>1</v>
      </c>
      <c r="F529" s="238" t="s">
        <v>530</v>
      </c>
      <c r="G529" s="235"/>
      <c r="H529" s="239">
        <v>-0.055</v>
      </c>
      <c r="I529" s="240"/>
      <c r="J529" s="235"/>
      <c r="K529" s="235"/>
      <c r="L529" s="241"/>
      <c r="M529" s="242"/>
      <c r="N529" s="243"/>
      <c r="O529" s="243"/>
      <c r="P529" s="243"/>
      <c r="Q529" s="243"/>
      <c r="R529" s="243"/>
      <c r="S529" s="243"/>
      <c r="T529" s="24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5" t="s">
        <v>191</v>
      </c>
      <c r="AU529" s="245" t="s">
        <v>88</v>
      </c>
      <c r="AV529" s="13" t="s">
        <v>88</v>
      </c>
      <c r="AW529" s="13" t="s">
        <v>34</v>
      </c>
      <c r="AX529" s="13" t="s">
        <v>78</v>
      </c>
      <c r="AY529" s="245" t="s">
        <v>182</v>
      </c>
    </row>
    <row r="530" spans="1:51" s="13" customFormat="1" ht="12">
      <c r="A530" s="13"/>
      <c r="B530" s="234"/>
      <c r="C530" s="235"/>
      <c r="D530" s="236" t="s">
        <v>191</v>
      </c>
      <c r="E530" s="237" t="s">
        <v>1</v>
      </c>
      <c r="F530" s="238" t="s">
        <v>522</v>
      </c>
      <c r="G530" s="235"/>
      <c r="H530" s="239">
        <v>0.25</v>
      </c>
      <c r="I530" s="240"/>
      <c r="J530" s="235"/>
      <c r="K530" s="235"/>
      <c r="L530" s="241"/>
      <c r="M530" s="242"/>
      <c r="N530" s="243"/>
      <c r="O530" s="243"/>
      <c r="P530" s="243"/>
      <c r="Q530" s="243"/>
      <c r="R530" s="243"/>
      <c r="S530" s="243"/>
      <c r="T530" s="24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5" t="s">
        <v>191</v>
      </c>
      <c r="AU530" s="245" t="s">
        <v>88</v>
      </c>
      <c r="AV530" s="13" t="s">
        <v>88</v>
      </c>
      <c r="AW530" s="13" t="s">
        <v>34</v>
      </c>
      <c r="AX530" s="13" t="s">
        <v>78</v>
      </c>
      <c r="AY530" s="245" t="s">
        <v>182</v>
      </c>
    </row>
    <row r="531" spans="1:51" s="13" customFormat="1" ht="12">
      <c r="A531" s="13"/>
      <c r="B531" s="234"/>
      <c r="C531" s="235"/>
      <c r="D531" s="236" t="s">
        <v>191</v>
      </c>
      <c r="E531" s="237" t="s">
        <v>1</v>
      </c>
      <c r="F531" s="238" t="s">
        <v>531</v>
      </c>
      <c r="G531" s="235"/>
      <c r="H531" s="239">
        <v>0.15</v>
      </c>
      <c r="I531" s="240"/>
      <c r="J531" s="235"/>
      <c r="K531" s="235"/>
      <c r="L531" s="241"/>
      <c r="M531" s="242"/>
      <c r="N531" s="243"/>
      <c r="O531" s="243"/>
      <c r="P531" s="243"/>
      <c r="Q531" s="243"/>
      <c r="R531" s="243"/>
      <c r="S531" s="243"/>
      <c r="T531" s="24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5" t="s">
        <v>191</v>
      </c>
      <c r="AU531" s="245" t="s">
        <v>88</v>
      </c>
      <c r="AV531" s="13" t="s">
        <v>88</v>
      </c>
      <c r="AW531" s="13" t="s">
        <v>34</v>
      </c>
      <c r="AX531" s="13" t="s">
        <v>78</v>
      </c>
      <c r="AY531" s="245" t="s">
        <v>182</v>
      </c>
    </row>
    <row r="532" spans="1:51" s="15" customFormat="1" ht="12">
      <c r="A532" s="15"/>
      <c r="B532" s="268"/>
      <c r="C532" s="269"/>
      <c r="D532" s="236" t="s">
        <v>191</v>
      </c>
      <c r="E532" s="270" t="s">
        <v>1</v>
      </c>
      <c r="F532" s="271" t="s">
        <v>235</v>
      </c>
      <c r="G532" s="269"/>
      <c r="H532" s="270" t="s">
        <v>1</v>
      </c>
      <c r="I532" s="272"/>
      <c r="J532" s="269"/>
      <c r="K532" s="269"/>
      <c r="L532" s="273"/>
      <c r="M532" s="274"/>
      <c r="N532" s="275"/>
      <c r="O532" s="275"/>
      <c r="P532" s="275"/>
      <c r="Q532" s="275"/>
      <c r="R532" s="275"/>
      <c r="S532" s="275"/>
      <c r="T532" s="276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77" t="s">
        <v>191</v>
      </c>
      <c r="AU532" s="277" t="s">
        <v>88</v>
      </c>
      <c r="AV532" s="15" t="s">
        <v>86</v>
      </c>
      <c r="AW532" s="15" t="s">
        <v>34</v>
      </c>
      <c r="AX532" s="15" t="s">
        <v>78</v>
      </c>
      <c r="AY532" s="277" t="s">
        <v>182</v>
      </c>
    </row>
    <row r="533" spans="1:51" s="13" customFormat="1" ht="12">
      <c r="A533" s="13"/>
      <c r="B533" s="234"/>
      <c r="C533" s="235"/>
      <c r="D533" s="236" t="s">
        <v>191</v>
      </c>
      <c r="E533" s="237" t="s">
        <v>1</v>
      </c>
      <c r="F533" s="238" t="s">
        <v>532</v>
      </c>
      <c r="G533" s="235"/>
      <c r="H533" s="239">
        <v>-0.36</v>
      </c>
      <c r="I533" s="240"/>
      <c r="J533" s="235"/>
      <c r="K533" s="235"/>
      <c r="L533" s="241"/>
      <c r="M533" s="242"/>
      <c r="N533" s="243"/>
      <c r="O533" s="243"/>
      <c r="P533" s="243"/>
      <c r="Q533" s="243"/>
      <c r="R533" s="243"/>
      <c r="S533" s="243"/>
      <c r="T533" s="24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5" t="s">
        <v>191</v>
      </c>
      <c r="AU533" s="245" t="s">
        <v>88</v>
      </c>
      <c r="AV533" s="13" t="s">
        <v>88</v>
      </c>
      <c r="AW533" s="13" t="s">
        <v>34</v>
      </c>
      <c r="AX533" s="13" t="s">
        <v>78</v>
      </c>
      <c r="AY533" s="245" t="s">
        <v>182</v>
      </c>
    </row>
    <row r="534" spans="1:51" s="13" customFormat="1" ht="12">
      <c r="A534" s="13"/>
      <c r="B534" s="234"/>
      <c r="C534" s="235"/>
      <c r="D534" s="236" t="s">
        <v>191</v>
      </c>
      <c r="E534" s="237" t="s">
        <v>1</v>
      </c>
      <c r="F534" s="238" t="s">
        <v>533</v>
      </c>
      <c r="G534" s="235"/>
      <c r="H534" s="239">
        <v>-12.4</v>
      </c>
      <c r="I534" s="240"/>
      <c r="J534" s="235"/>
      <c r="K534" s="235"/>
      <c r="L534" s="241"/>
      <c r="M534" s="242"/>
      <c r="N534" s="243"/>
      <c r="O534" s="243"/>
      <c r="P534" s="243"/>
      <c r="Q534" s="243"/>
      <c r="R534" s="243"/>
      <c r="S534" s="243"/>
      <c r="T534" s="24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5" t="s">
        <v>191</v>
      </c>
      <c r="AU534" s="245" t="s">
        <v>88</v>
      </c>
      <c r="AV534" s="13" t="s">
        <v>88</v>
      </c>
      <c r="AW534" s="13" t="s">
        <v>34</v>
      </c>
      <c r="AX534" s="13" t="s">
        <v>78</v>
      </c>
      <c r="AY534" s="245" t="s">
        <v>182</v>
      </c>
    </row>
    <row r="535" spans="1:51" s="13" customFormat="1" ht="12">
      <c r="A535" s="13"/>
      <c r="B535" s="234"/>
      <c r="C535" s="235"/>
      <c r="D535" s="236" t="s">
        <v>191</v>
      </c>
      <c r="E535" s="237" t="s">
        <v>1</v>
      </c>
      <c r="F535" s="238" t="s">
        <v>534</v>
      </c>
      <c r="G535" s="235"/>
      <c r="H535" s="239">
        <v>-0.453</v>
      </c>
      <c r="I535" s="240"/>
      <c r="J535" s="235"/>
      <c r="K535" s="235"/>
      <c r="L535" s="241"/>
      <c r="M535" s="242"/>
      <c r="N535" s="243"/>
      <c r="O535" s="243"/>
      <c r="P535" s="243"/>
      <c r="Q535" s="243"/>
      <c r="R535" s="243"/>
      <c r="S535" s="243"/>
      <c r="T535" s="24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5" t="s">
        <v>191</v>
      </c>
      <c r="AU535" s="245" t="s">
        <v>88</v>
      </c>
      <c r="AV535" s="13" t="s">
        <v>88</v>
      </c>
      <c r="AW535" s="13" t="s">
        <v>34</v>
      </c>
      <c r="AX535" s="13" t="s">
        <v>78</v>
      </c>
      <c r="AY535" s="245" t="s">
        <v>182</v>
      </c>
    </row>
    <row r="536" spans="1:51" s="14" customFormat="1" ht="12">
      <c r="A536" s="14"/>
      <c r="B536" s="246"/>
      <c r="C536" s="247"/>
      <c r="D536" s="236" t="s">
        <v>191</v>
      </c>
      <c r="E536" s="248" t="s">
        <v>1</v>
      </c>
      <c r="F536" s="249" t="s">
        <v>195</v>
      </c>
      <c r="G536" s="247"/>
      <c r="H536" s="250">
        <v>938.038</v>
      </c>
      <c r="I536" s="251"/>
      <c r="J536" s="247"/>
      <c r="K536" s="247"/>
      <c r="L536" s="252"/>
      <c r="M536" s="253"/>
      <c r="N536" s="254"/>
      <c r="O536" s="254"/>
      <c r="P536" s="254"/>
      <c r="Q536" s="254"/>
      <c r="R536" s="254"/>
      <c r="S536" s="254"/>
      <c r="T536" s="25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6" t="s">
        <v>191</v>
      </c>
      <c r="AU536" s="256" t="s">
        <v>88</v>
      </c>
      <c r="AV536" s="14" t="s">
        <v>189</v>
      </c>
      <c r="AW536" s="14" t="s">
        <v>34</v>
      </c>
      <c r="AX536" s="14" t="s">
        <v>86</v>
      </c>
      <c r="AY536" s="256" t="s">
        <v>182</v>
      </c>
    </row>
    <row r="537" spans="1:65" s="2" customFormat="1" ht="24.15" customHeight="1">
      <c r="A537" s="39"/>
      <c r="B537" s="40"/>
      <c r="C537" s="220" t="s">
        <v>535</v>
      </c>
      <c r="D537" s="220" t="s">
        <v>185</v>
      </c>
      <c r="E537" s="221" t="s">
        <v>536</v>
      </c>
      <c r="F537" s="222" t="s">
        <v>537</v>
      </c>
      <c r="G537" s="223" t="s">
        <v>188</v>
      </c>
      <c r="H537" s="224">
        <v>249.653</v>
      </c>
      <c r="I537" s="225"/>
      <c r="J537" s="226">
        <f>ROUND(I537*H537,2)</f>
        <v>0</v>
      </c>
      <c r="K537" s="227"/>
      <c r="L537" s="45"/>
      <c r="M537" s="228" t="s">
        <v>1</v>
      </c>
      <c r="N537" s="229" t="s">
        <v>43</v>
      </c>
      <c r="O537" s="92"/>
      <c r="P537" s="230">
        <f>O537*H537</f>
        <v>0</v>
      </c>
      <c r="Q537" s="230">
        <v>0</v>
      </c>
      <c r="R537" s="230">
        <f>Q537*H537</f>
        <v>0</v>
      </c>
      <c r="S537" s="230">
        <v>0</v>
      </c>
      <c r="T537" s="231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2" t="s">
        <v>189</v>
      </c>
      <c r="AT537" s="232" t="s">
        <v>185</v>
      </c>
      <c r="AU537" s="232" t="s">
        <v>88</v>
      </c>
      <c r="AY537" s="18" t="s">
        <v>182</v>
      </c>
      <c r="BE537" s="233">
        <f>IF(N537="základní",J537,0)</f>
        <v>0</v>
      </c>
      <c r="BF537" s="233">
        <f>IF(N537="snížená",J537,0)</f>
        <v>0</v>
      </c>
      <c r="BG537" s="233">
        <f>IF(N537="zákl. přenesená",J537,0)</f>
        <v>0</v>
      </c>
      <c r="BH537" s="233">
        <f>IF(N537="sníž. přenesená",J537,0)</f>
        <v>0</v>
      </c>
      <c r="BI537" s="233">
        <f>IF(N537="nulová",J537,0)</f>
        <v>0</v>
      </c>
      <c r="BJ537" s="18" t="s">
        <v>86</v>
      </c>
      <c r="BK537" s="233">
        <f>ROUND(I537*H537,2)</f>
        <v>0</v>
      </c>
      <c r="BL537" s="18" t="s">
        <v>189</v>
      </c>
      <c r="BM537" s="232" t="s">
        <v>538</v>
      </c>
    </row>
    <row r="538" spans="1:51" s="13" customFormat="1" ht="12">
      <c r="A538" s="13"/>
      <c r="B538" s="234"/>
      <c r="C538" s="235"/>
      <c r="D538" s="236" t="s">
        <v>191</v>
      </c>
      <c r="E538" s="237" t="s">
        <v>1</v>
      </c>
      <c r="F538" s="238" t="s">
        <v>241</v>
      </c>
      <c r="G538" s="235"/>
      <c r="H538" s="239">
        <v>6.12</v>
      </c>
      <c r="I538" s="240"/>
      <c r="J538" s="235"/>
      <c r="K538" s="235"/>
      <c r="L538" s="241"/>
      <c r="M538" s="242"/>
      <c r="N538" s="243"/>
      <c r="O538" s="243"/>
      <c r="P538" s="243"/>
      <c r="Q538" s="243"/>
      <c r="R538" s="243"/>
      <c r="S538" s="243"/>
      <c r="T538" s="24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5" t="s">
        <v>191</v>
      </c>
      <c r="AU538" s="245" t="s">
        <v>88</v>
      </c>
      <c r="AV538" s="13" t="s">
        <v>88</v>
      </c>
      <c r="AW538" s="13" t="s">
        <v>34</v>
      </c>
      <c r="AX538" s="13" t="s">
        <v>78</v>
      </c>
      <c r="AY538" s="245" t="s">
        <v>182</v>
      </c>
    </row>
    <row r="539" spans="1:51" s="13" customFormat="1" ht="12">
      <c r="A539" s="13"/>
      <c r="B539" s="234"/>
      <c r="C539" s="235"/>
      <c r="D539" s="236" t="s">
        <v>191</v>
      </c>
      <c r="E539" s="237" t="s">
        <v>1</v>
      </c>
      <c r="F539" s="238" t="s">
        <v>242</v>
      </c>
      <c r="G539" s="235"/>
      <c r="H539" s="239">
        <v>61.5</v>
      </c>
      <c r="I539" s="240"/>
      <c r="J539" s="235"/>
      <c r="K539" s="235"/>
      <c r="L539" s="241"/>
      <c r="M539" s="242"/>
      <c r="N539" s="243"/>
      <c r="O539" s="243"/>
      <c r="P539" s="243"/>
      <c r="Q539" s="243"/>
      <c r="R539" s="243"/>
      <c r="S539" s="243"/>
      <c r="T539" s="24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5" t="s">
        <v>191</v>
      </c>
      <c r="AU539" s="245" t="s">
        <v>88</v>
      </c>
      <c r="AV539" s="13" t="s">
        <v>88</v>
      </c>
      <c r="AW539" s="13" t="s">
        <v>34</v>
      </c>
      <c r="AX539" s="13" t="s">
        <v>78</v>
      </c>
      <c r="AY539" s="245" t="s">
        <v>182</v>
      </c>
    </row>
    <row r="540" spans="1:51" s="13" customFormat="1" ht="12">
      <c r="A540" s="13"/>
      <c r="B540" s="234"/>
      <c r="C540" s="235"/>
      <c r="D540" s="236" t="s">
        <v>191</v>
      </c>
      <c r="E540" s="237" t="s">
        <v>1</v>
      </c>
      <c r="F540" s="238" t="s">
        <v>243</v>
      </c>
      <c r="G540" s="235"/>
      <c r="H540" s="239">
        <v>4.92</v>
      </c>
      <c r="I540" s="240"/>
      <c r="J540" s="235"/>
      <c r="K540" s="235"/>
      <c r="L540" s="241"/>
      <c r="M540" s="242"/>
      <c r="N540" s="243"/>
      <c r="O540" s="243"/>
      <c r="P540" s="243"/>
      <c r="Q540" s="243"/>
      <c r="R540" s="243"/>
      <c r="S540" s="243"/>
      <c r="T540" s="24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5" t="s">
        <v>191</v>
      </c>
      <c r="AU540" s="245" t="s">
        <v>88</v>
      </c>
      <c r="AV540" s="13" t="s">
        <v>88</v>
      </c>
      <c r="AW540" s="13" t="s">
        <v>34</v>
      </c>
      <c r="AX540" s="13" t="s">
        <v>78</v>
      </c>
      <c r="AY540" s="245" t="s">
        <v>182</v>
      </c>
    </row>
    <row r="541" spans="1:51" s="13" customFormat="1" ht="12">
      <c r="A541" s="13"/>
      <c r="B541" s="234"/>
      <c r="C541" s="235"/>
      <c r="D541" s="236" t="s">
        <v>191</v>
      </c>
      <c r="E541" s="237" t="s">
        <v>1</v>
      </c>
      <c r="F541" s="238" t="s">
        <v>244</v>
      </c>
      <c r="G541" s="235"/>
      <c r="H541" s="239">
        <v>2.4</v>
      </c>
      <c r="I541" s="240"/>
      <c r="J541" s="235"/>
      <c r="K541" s="235"/>
      <c r="L541" s="241"/>
      <c r="M541" s="242"/>
      <c r="N541" s="243"/>
      <c r="O541" s="243"/>
      <c r="P541" s="243"/>
      <c r="Q541" s="243"/>
      <c r="R541" s="243"/>
      <c r="S541" s="243"/>
      <c r="T541" s="24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5" t="s">
        <v>191</v>
      </c>
      <c r="AU541" s="245" t="s">
        <v>88</v>
      </c>
      <c r="AV541" s="13" t="s">
        <v>88</v>
      </c>
      <c r="AW541" s="13" t="s">
        <v>34</v>
      </c>
      <c r="AX541" s="13" t="s">
        <v>78</v>
      </c>
      <c r="AY541" s="245" t="s">
        <v>182</v>
      </c>
    </row>
    <row r="542" spans="1:51" s="13" customFormat="1" ht="12">
      <c r="A542" s="13"/>
      <c r="B542" s="234"/>
      <c r="C542" s="235"/>
      <c r="D542" s="236" t="s">
        <v>191</v>
      </c>
      <c r="E542" s="237" t="s">
        <v>1</v>
      </c>
      <c r="F542" s="238" t="s">
        <v>245</v>
      </c>
      <c r="G542" s="235"/>
      <c r="H542" s="239">
        <v>43.74</v>
      </c>
      <c r="I542" s="240"/>
      <c r="J542" s="235"/>
      <c r="K542" s="235"/>
      <c r="L542" s="241"/>
      <c r="M542" s="242"/>
      <c r="N542" s="243"/>
      <c r="O542" s="243"/>
      <c r="P542" s="243"/>
      <c r="Q542" s="243"/>
      <c r="R542" s="243"/>
      <c r="S542" s="243"/>
      <c r="T542" s="244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5" t="s">
        <v>191</v>
      </c>
      <c r="AU542" s="245" t="s">
        <v>88</v>
      </c>
      <c r="AV542" s="13" t="s">
        <v>88</v>
      </c>
      <c r="AW542" s="13" t="s">
        <v>34</v>
      </c>
      <c r="AX542" s="13" t="s">
        <v>78</v>
      </c>
      <c r="AY542" s="245" t="s">
        <v>182</v>
      </c>
    </row>
    <row r="543" spans="1:51" s="13" customFormat="1" ht="12">
      <c r="A543" s="13"/>
      <c r="B543" s="234"/>
      <c r="C543" s="235"/>
      <c r="D543" s="236" t="s">
        <v>191</v>
      </c>
      <c r="E543" s="237" t="s">
        <v>1</v>
      </c>
      <c r="F543" s="238" t="s">
        <v>246</v>
      </c>
      <c r="G543" s="235"/>
      <c r="H543" s="239">
        <v>6.48</v>
      </c>
      <c r="I543" s="240"/>
      <c r="J543" s="235"/>
      <c r="K543" s="235"/>
      <c r="L543" s="241"/>
      <c r="M543" s="242"/>
      <c r="N543" s="243"/>
      <c r="O543" s="243"/>
      <c r="P543" s="243"/>
      <c r="Q543" s="243"/>
      <c r="R543" s="243"/>
      <c r="S543" s="243"/>
      <c r="T543" s="24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5" t="s">
        <v>191</v>
      </c>
      <c r="AU543" s="245" t="s">
        <v>88</v>
      </c>
      <c r="AV543" s="13" t="s">
        <v>88</v>
      </c>
      <c r="AW543" s="13" t="s">
        <v>34</v>
      </c>
      <c r="AX543" s="13" t="s">
        <v>78</v>
      </c>
      <c r="AY543" s="245" t="s">
        <v>182</v>
      </c>
    </row>
    <row r="544" spans="1:51" s="13" customFormat="1" ht="12">
      <c r="A544" s="13"/>
      <c r="B544" s="234"/>
      <c r="C544" s="235"/>
      <c r="D544" s="236" t="s">
        <v>191</v>
      </c>
      <c r="E544" s="237" t="s">
        <v>1</v>
      </c>
      <c r="F544" s="238" t="s">
        <v>247</v>
      </c>
      <c r="G544" s="235"/>
      <c r="H544" s="239">
        <v>14.4</v>
      </c>
      <c r="I544" s="240"/>
      <c r="J544" s="235"/>
      <c r="K544" s="235"/>
      <c r="L544" s="241"/>
      <c r="M544" s="242"/>
      <c r="N544" s="243"/>
      <c r="O544" s="243"/>
      <c r="P544" s="243"/>
      <c r="Q544" s="243"/>
      <c r="R544" s="243"/>
      <c r="S544" s="243"/>
      <c r="T544" s="24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5" t="s">
        <v>191</v>
      </c>
      <c r="AU544" s="245" t="s">
        <v>88</v>
      </c>
      <c r="AV544" s="13" t="s">
        <v>88</v>
      </c>
      <c r="AW544" s="13" t="s">
        <v>34</v>
      </c>
      <c r="AX544" s="13" t="s">
        <v>78</v>
      </c>
      <c r="AY544" s="245" t="s">
        <v>182</v>
      </c>
    </row>
    <row r="545" spans="1:51" s="13" customFormat="1" ht="12">
      <c r="A545" s="13"/>
      <c r="B545" s="234"/>
      <c r="C545" s="235"/>
      <c r="D545" s="236" t="s">
        <v>191</v>
      </c>
      <c r="E545" s="237" t="s">
        <v>1</v>
      </c>
      <c r="F545" s="238" t="s">
        <v>248</v>
      </c>
      <c r="G545" s="235"/>
      <c r="H545" s="239">
        <v>7.2</v>
      </c>
      <c r="I545" s="240"/>
      <c r="J545" s="235"/>
      <c r="K545" s="235"/>
      <c r="L545" s="241"/>
      <c r="M545" s="242"/>
      <c r="N545" s="243"/>
      <c r="O545" s="243"/>
      <c r="P545" s="243"/>
      <c r="Q545" s="243"/>
      <c r="R545" s="243"/>
      <c r="S545" s="243"/>
      <c r="T545" s="24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5" t="s">
        <v>191</v>
      </c>
      <c r="AU545" s="245" t="s">
        <v>88</v>
      </c>
      <c r="AV545" s="13" t="s">
        <v>88</v>
      </c>
      <c r="AW545" s="13" t="s">
        <v>34</v>
      </c>
      <c r="AX545" s="13" t="s">
        <v>78</v>
      </c>
      <c r="AY545" s="245" t="s">
        <v>182</v>
      </c>
    </row>
    <row r="546" spans="1:51" s="13" customFormat="1" ht="12">
      <c r="A546" s="13"/>
      <c r="B546" s="234"/>
      <c r="C546" s="235"/>
      <c r="D546" s="236" t="s">
        <v>191</v>
      </c>
      <c r="E546" s="237" t="s">
        <v>1</v>
      </c>
      <c r="F546" s="238" t="s">
        <v>249</v>
      </c>
      <c r="G546" s="235"/>
      <c r="H546" s="239">
        <v>8.1</v>
      </c>
      <c r="I546" s="240"/>
      <c r="J546" s="235"/>
      <c r="K546" s="235"/>
      <c r="L546" s="241"/>
      <c r="M546" s="242"/>
      <c r="N546" s="243"/>
      <c r="O546" s="243"/>
      <c r="P546" s="243"/>
      <c r="Q546" s="243"/>
      <c r="R546" s="243"/>
      <c r="S546" s="243"/>
      <c r="T546" s="24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5" t="s">
        <v>191</v>
      </c>
      <c r="AU546" s="245" t="s">
        <v>88</v>
      </c>
      <c r="AV546" s="13" t="s">
        <v>88</v>
      </c>
      <c r="AW546" s="13" t="s">
        <v>34</v>
      </c>
      <c r="AX546" s="13" t="s">
        <v>78</v>
      </c>
      <c r="AY546" s="245" t="s">
        <v>182</v>
      </c>
    </row>
    <row r="547" spans="1:51" s="13" customFormat="1" ht="12">
      <c r="A547" s="13"/>
      <c r="B547" s="234"/>
      <c r="C547" s="235"/>
      <c r="D547" s="236" t="s">
        <v>191</v>
      </c>
      <c r="E547" s="237" t="s">
        <v>1</v>
      </c>
      <c r="F547" s="238" t="s">
        <v>250</v>
      </c>
      <c r="G547" s="235"/>
      <c r="H547" s="239">
        <v>18</v>
      </c>
      <c r="I547" s="240"/>
      <c r="J547" s="235"/>
      <c r="K547" s="235"/>
      <c r="L547" s="241"/>
      <c r="M547" s="242"/>
      <c r="N547" s="243"/>
      <c r="O547" s="243"/>
      <c r="P547" s="243"/>
      <c r="Q547" s="243"/>
      <c r="R547" s="243"/>
      <c r="S547" s="243"/>
      <c r="T547" s="24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5" t="s">
        <v>191</v>
      </c>
      <c r="AU547" s="245" t="s">
        <v>88</v>
      </c>
      <c r="AV547" s="13" t="s">
        <v>88</v>
      </c>
      <c r="AW547" s="13" t="s">
        <v>34</v>
      </c>
      <c r="AX547" s="13" t="s">
        <v>78</v>
      </c>
      <c r="AY547" s="245" t="s">
        <v>182</v>
      </c>
    </row>
    <row r="548" spans="1:51" s="13" customFormat="1" ht="12">
      <c r="A548" s="13"/>
      <c r="B548" s="234"/>
      <c r="C548" s="235"/>
      <c r="D548" s="236" t="s">
        <v>191</v>
      </c>
      <c r="E548" s="237" t="s">
        <v>1</v>
      </c>
      <c r="F548" s="238" t="s">
        <v>251</v>
      </c>
      <c r="G548" s="235"/>
      <c r="H548" s="239">
        <v>22.275</v>
      </c>
      <c r="I548" s="240"/>
      <c r="J548" s="235"/>
      <c r="K548" s="235"/>
      <c r="L548" s="241"/>
      <c r="M548" s="242"/>
      <c r="N548" s="243"/>
      <c r="O548" s="243"/>
      <c r="P548" s="243"/>
      <c r="Q548" s="243"/>
      <c r="R548" s="243"/>
      <c r="S548" s="243"/>
      <c r="T548" s="24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5" t="s">
        <v>191</v>
      </c>
      <c r="AU548" s="245" t="s">
        <v>88</v>
      </c>
      <c r="AV548" s="13" t="s">
        <v>88</v>
      </c>
      <c r="AW548" s="13" t="s">
        <v>34</v>
      </c>
      <c r="AX548" s="13" t="s">
        <v>78</v>
      </c>
      <c r="AY548" s="245" t="s">
        <v>182</v>
      </c>
    </row>
    <row r="549" spans="1:51" s="13" customFormat="1" ht="12">
      <c r="A549" s="13"/>
      <c r="B549" s="234"/>
      <c r="C549" s="235"/>
      <c r="D549" s="236" t="s">
        <v>191</v>
      </c>
      <c r="E549" s="237" t="s">
        <v>1</v>
      </c>
      <c r="F549" s="238" t="s">
        <v>252</v>
      </c>
      <c r="G549" s="235"/>
      <c r="H549" s="239">
        <v>8.1</v>
      </c>
      <c r="I549" s="240"/>
      <c r="J549" s="235"/>
      <c r="K549" s="235"/>
      <c r="L549" s="241"/>
      <c r="M549" s="242"/>
      <c r="N549" s="243"/>
      <c r="O549" s="243"/>
      <c r="P549" s="243"/>
      <c r="Q549" s="243"/>
      <c r="R549" s="243"/>
      <c r="S549" s="243"/>
      <c r="T549" s="24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5" t="s">
        <v>191</v>
      </c>
      <c r="AU549" s="245" t="s">
        <v>88</v>
      </c>
      <c r="AV549" s="13" t="s">
        <v>88</v>
      </c>
      <c r="AW549" s="13" t="s">
        <v>34</v>
      </c>
      <c r="AX549" s="13" t="s">
        <v>78</v>
      </c>
      <c r="AY549" s="245" t="s">
        <v>182</v>
      </c>
    </row>
    <row r="550" spans="1:51" s="13" customFormat="1" ht="12">
      <c r="A550" s="13"/>
      <c r="B550" s="234"/>
      <c r="C550" s="235"/>
      <c r="D550" s="236" t="s">
        <v>191</v>
      </c>
      <c r="E550" s="237" t="s">
        <v>1</v>
      </c>
      <c r="F550" s="238" t="s">
        <v>253</v>
      </c>
      <c r="G550" s="235"/>
      <c r="H550" s="239">
        <v>6</v>
      </c>
      <c r="I550" s="240"/>
      <c r="J550" s="235"/>
      <c r="K550" s="235"/>
      <c r="L550" s="241"/>
      <c r="M550" s="242"/>
      <c r="N550" s="243"/>
      <c r="O550" s="243"/>
      <c r="P550" s="243"/>
      <c r="Q550" s="243"/>
      <c r="R550" s="243"/>
      <c r="S550" s="243"/>
      <c r="T550" s="24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5" t="s">
        <v>191</v>
      </c>
      <c r="AU550" s="245" t="s">
        <v>88</v>
      </c>
      <c r="AV550" s="13" t="s">
        <v>88</v>
      </c>
      <c r="AW550" s="13" t="s">
        <v>34</v>
      </c>
      <c r="AX550" s="13" t="s">
        <v>78</v>
      </c>
      <c r="AY550" s="245" t="s">
        <v>182</v>
      </c>
    </row>
    <row r="551" spans="1:51" s="13" customFormat="1" ht="12">
      <c r="A551" s="13"/>
      <c r="B551" s="234"/>
      <c r="C551" s="235"/>
      <c r="D551" s="236" t="s">
        <v>191</v>
      </c>
      <c r="E551" s="237" t="s">
        <v>1</v>
      </c>
      <c r="F551" s="238" t="s">
        <v>254</v>
      </c>
      <c r="G551" s="235"/>
      <c r="H551" s="239">
        <v>0.938</v>
      </c>
      <c r="I551" s="240"/>
      <c r="J551" s="235"/>
      <c r="K551" s="235"/>
      <c r="L551" s="241"/>
      <c r="M551" s="242"/>
      <c r="N551" s="243"/>
      <c r="O551" s="243"/>
      <c r="P551" s="243"/>
      <c r="Q551" s="243"/>
      <c r="R551" s="243"/>
      <c r="S551" s="243"/>
      <c r="T551" s="244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5" t="s">
        <v>191</v>
      </c>
      <c r="AU551" s="245" t="s">
        <v>88</v>
      </c>
      <c r="AV551" s="13" t="s">
        <v>88</v>
      </c>
      <c r="AW551" s="13" t="s">
        <v>34</v>
      </c>
      <c r="AX551" s="13" t="s">
        <v>78</v>
      </c>
      <c r="AY551" s="245" t="s">
        <v>182</v>
      </c>
    </row>
    <row r="552" spans="1:51" s="13" customFormat="1" ht="12">
      <c r="A552" s="13"/>
      <c r="B552" s="234"/>
      <c r="C552" s="235"/>
      <c r="D552" s="236" t="s">
        <v>191</v>
      </c>
      <c r="E552" s="237" t="s">
        <v>1</v>
      </c>
      <c r="F552" s="238" t="s">
        <v>255</v>
      </c>
      <c r="G552" s="235"/>
      <c r="H552" s="239">
        <v>8.55</v>
      </c>
      <c r="I552" s="240"/>
      <c r="J552" s="235"/>
      <c r="K552" s="235"/>
      <c r="L552" s="241"/>
      <c r="M552" s="242"/>
      <c r="N552" s="243"/>
      <c r="O552" s="243"/>
      <c r="P552" s="243"/>
      <c r="Q552" s="243"/>
      <c r="R552" s="243"/>
      <c r="S552" s="243"/>
      <c r="T552" s="24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5" t="s">
        <v>191</v>
      </c>
      <c r="AU552" s="245" t="s">
        <v>88</v>
      </c>
      <c r="AV552" s="13" t="s">
        <v>88</v>
      </c>
      <c r="AW552" s="13" t="s">
        <v>34</v>
      </c>
      <c r="AX552" s="13" t="s">
        <v>78</v>
      </c>
      <c r="AY552" s="245" t="s">
        <v>182</v>
      </c>
    </row>
    <row r="553" spans="1:51" s="13" customFormat="1" ht="12">
      <c r="A553" s="13"/>
      <c r="B553" s="234"/>
      <c r="C553" s="235"/>
      <c r="D553" s="236" t="s">
        <v>191</v>
      </c>
      <c r="E553" s="237" t="s">
        <v>1</v>
      </c>
      <c r="F553" s="238" t="s">
        <v>256</v>
      </c>
      <c r="G553" s="235"/>
      <c r="H553" s="239">
        <v>8</v>
      </c>
      <c r="I553" s="240"/>
      <c r="J553" s="235"/>
      <c r="K553" s="235"/>
      <c r="L553" s="241"/>
      <c r="M553" s="242"/>
      <c r="N553" s="243"/>
      <c r="O553" s="243"/>
      <c r="P553" s="243"/>
      <c r="Q553" s="243"/>
      <c r="R553" s="243"/>
      <c r="S553" s="243"/>
      <c r="T553" s="24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5" t="s">
        <v>191</v>
      </c>
      <c r="AU553" s="245" t="s">
        <v>88</v>
      </c>
      <c r="AV553" s="13" t="s">
        <v>88</v>
      </c>
      <c r="AW553" s="13" t="s">
        <v>34</v>
      </c>
      <c r="AX553" s="13" t="s">
        <v>78</v>
      </c>
      <c r="AY553" s="245" t="s">
        <v>182</v>
      </c>
    </row>
    <row r="554" spans="1:51" s="13" customFormat="1" ht="12">
      <c r="A554" s="13"/>
      <c r="B554" s="234"/>
      <c r="C554" s="235"/>
      <c r="D554" s="236" t="s">
        <v>191</v>
      </c>
      <c r="E554" s="237" t="s">
        <v>1</v>
      </c>
      <c r="F554" s="238" t="s">
        <v>257</v>
      </c>
      <c r="G554" s="235"/>
      <c r="H554" s="239">
        <v>5.28</v>
      </c>
      <c r="I554" s="240"/>
      <c r="J554" s="235"/>
      <c r="K554" s="235"/>
      <c r="L554" s="241"/>
      <c r="M554" s="242"/>
      <c r="N554" s="243"/>
      <c r="O554" s="243"/>
      <c r="P554" s="243"/>
      <c r="Q554" s="243"/>
      <c r="R554" s="243"/>
      <c r="S554" s="243"/>
      <c r="T554" s="24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5" t="s">
        <v>191</v>
      </c>
      <c r="AU554" s="245" t="s">
        <v>88</v>
      </c>
      <c r="AV554" s="13" t="s">
        <v>88</v>
      </c>
      <c r="AW554" s="13" t="s">
        <v>34</v>
      </c>
      <c r="AX554" s="13" t="s">
        <v>78</v>
      </c>
      <c r="AY554" s="245" t="s">
        <v>182</v>
      </c>
    </row>
    <row r="555" spans="1:51" s="13" customFormat="1" ht="12">
      <c r="A555" s="13"/>
      <c r="B555" s="234"/>
      <c r="C555" s="235"/>
      <c r="D555" s="236" t="s">
        <v>191</v>
      </c>
      <c r="E555" s="237" t="s">
        <v>1</v>
      </c>
      <c r="F555" s="238" t="s">
        <v>258</v>
      </c>
      <c r="G555" s="235"/>
      <c r="H555" s="239">
        <v>2.31</v>
      </c>
      <c r="I555" s="240"/>
      <c r="J555" s="235"/>
      <c r="K555" s="235"/>
      <c r="L555" s="241"/>
      <c r="M555" s="242"/>
      <c r="N555" s="243"/>
      <c r="O555" s="243"/>
      <c r="P555" s="243"/>
      <c r="Q555" s="243"/>
      <c r="R555" s="243"/>
      <c r="S555" s="243"/>
      <c r="T555" s="24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5" t="s">
        <v>191</v>
      </c>
      <c r="AU555" s="245" t="s">
        <v>88</v>
      </c>
      <c r="AV555" s="13" t="s">
        <v>88</v>
      </c>
      <c r="AW555" s="13" t="s">
        <v>34</v>
      </c>
      <c r="AX555" s="13" t="s">
        <v>78</v>
      </c>
      <c r="AY555" s="245" t="s">
        <v>182</v>
      </c>
    </row>
    <row r="556" spans="1:51" s="13" customFormat="1" ht="12">
      <c r="A556" s="13"/>
      <c r="B556" s="234"/>
      <c r="C556" s="235"/>
      <c r="D556" s="236" t="s">
        <v>191</v>
      </c>
      <c r="E556" s="237" t="s">
        <v>1</v>
      </c>
      <c r="F556" s="238" t="s">
        <v>259</v>
      </c>
      <c r="G556" s="235"/>
      <c r="H556" s="239">
        <v>2.31</v>
      </c>
      <c r="I556" s="240"/>
      <c r="J556" s="235"/>
      <c r="K556" s="235"/>
      <c r="L556" s="241"/>
      <c r="M556" s="242"/>
      <c r="N556" s="243"/>
      <c r="O556" s="243"/>
      <c r="P556" s="243"/>
      <c r="Q556" s="243"/>
      <c r="R556" s="243"/>
      <c r="S556" s="243"/>
      <c r="T556" s="24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5" t="s">
        <v>191</v>
      </c>
      <c r="AU556" s="245" t="s">
        <v>88</v>
      </c>
      <c r="AV556" s="13" t="s">
        <v>88</v>
      </c>
      <c r="AW556" s="13" t="s">
        <v>34</v>
      </c>
      <c r="AX556" s="13" t="s">
        <v>78</v>
      </c>
      <c r="AY556" s="245" t="s">
        <v>182</v>
      </c>
    </row>
    <row r="557" spans="1:51" s="13" customFormat="1" ht="12">
      <c r="A557" s="13"/>
      <c r="B557" s="234"/>
      <c r="C557" s="235"/>
      <c r="D557" s="236" t="s">
        <v>191</v>
      </c>
      <c r="E557" s="237" t="s">
        <v>1</v>
      </c>
      <c r="F557" s="238" t="s">
        <v>260</v>
      </c>
      <c r="G557" s="235"/>
      <c r="H557" s="239">
        <v>10.335</v>
      </c>
      <c r="I557" s="240"/>
      <c r="J557" s="235"/>
      <c r="K557" s="235"/>
      <c r="L557" s="241"/>
      <c r="M557" s="242"/>
      <c r="N557" s="243"/>
      <c r="O557" s="243"/>
      <c r="P557" s="243"/>
      <c r="Q557" s="243"/>
      <c r="R557" s="243"/>
      <c r="S557" s="243"/>
      <c r="T557" s="244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5" t="s">
        <v>191</v>
      </c>
      <c r="AU557" s="245" t="s">
        <v>88</v>
      </c>
      <c r="AV557" s="13" t="s">
        <v>88</v>
      </c>
      <c r="AW557" s="13" t="s">
        <v>34</v>
      </c>
      <c r="AX557" s="13" t="s">
        <v>78</v>
      </c>
      <c r="AY557" s="245" t="s">
        <v>182</v>
      </c>
    </row>
    <row r="558" spans="1:51" s="13" customFormat="1" ht="12">
      <c r="A558" s="13"/>
      <c r="B558" s="234"/>
      <c r="C558" s="235"/>
      <c r="D558" s="236" t="s">
        <v>191</v>
      </c>
      <c r="E558" s="237" t="s">
        <v>1</v>
      </c>
      <c r="F558" s="238" t="s">
        <v>261</v>
      </c>
      <c r="G558" s="235"/>
      <c r="H558" s="239">
        <v>2.695</v>
      </c>
      <c r="I558" s="240"/>
      <c r="J558" s="235"/>
      <c r="K558" s="235"/>
      <c r="L558" s="241"/>
      <c r="M558" s="242"/>
      <c r="N558" s="243"/>
      <c r="O558" s="243"/>
      <c r="P558" s="243"/>
      <c r="Q558" s="243"/>
      <c r="R558" s="243"/>
      <c r="S558" s="243"/>
      <c r="T558" s="244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5" t="s">
        <v>191</v>
      </c>
      <c r="AU558" s="245" t="s">
        <v>88</v>
      </c>
      <c r="AV558" s="13" t="s">
        <v>88</v>
      </c>
      <c r="AW558" s="13" t="s">
        <v>34</v>
      </c>
      <c r="AX558" s="13" t="s">
        <v>78</v>
      </c>
      <c r="AY558" s="245" t="s">
        <v>182</v>
      </c>
    </row>
    <row r="559" spans="1:51" s="14" customFormat="1" ht="12">
      <c r="A559" s="14"/>
      <c r="B559" s="246"/>
      <c r="C559" s="247"/>
      <c r="D559" s="236" t="s">
        <v>191</v>
      </c>
      <c r="E559" s="248" t="s">
        <v>1</v>
      </c>
      <c r="F559" s="249" t="s">
        <v>195</v>
      </c>
      <c r="G559" s="247"/>
      <c r="H559" s="250">
        <v>249.653</v>
      </c>
      <c r="I559" s="251"/>
      <c r="J559" s="247"/>
      <c r="K559" s="247"/>
      <c r="L559" s="252"/>
      <c r="M559" s="253"/>
      <c r="N559" s="254"/>
      <c r="O559" s="254"/>
      <c r="P559" s="254"/>
      <c r="Q559" s="254"/>
      <c r="R559" s="254"/>
      <c r="S559" s="254"/>
      <c r="T559" s="255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6" t="s">
        <v>191</v>
      </c>
      <c r="AU559" s="256" t="s">
        <v>88</v>
      </c>
      <c r="AV559" s="14" t="s">
        <v>189</v>
      </c>
      <c r="AW559" s="14" t="s">
        <v>34</v>
      </c>
      <c r="AX559" s="14" t="s">
        <v>86</v>
      </c>
      <c r="AY559" s="256" t="s">
        <v>182</v>
      </c>
    </row>
    <row r="560" spans="1:65" s="2" customFormat="1" ht="24.15" customHeight="1">
      <c r="A560" s="39"/>
      <c r="B560" s="40"/>
      <c r="C560" s="220" t="s">
        <v>539</v>
      </c>
      <c r="D560" s="220" t="s">
        <v>185</v>
      </c>
      <c r="E560" s="221" t="s">
        <v>540</v>
      </c>
      <c r="F560" s="222" t="s">
        <v>541</v>
      </c>
      <c r="G560" s="223" t="s">
        <v>542</v>
      </c>
      <c r="H560" s="224">
        <v>1.563</v>
      </c>
      <c r="I560" s="225"/>
      <c r="J560" s="226">
        <f>ROUND(I560*H560,2)</f>
        <v>0</v>
      </c>
      <c r="K560" s="227"/>
      <c r="L560" s="45"/>
      <c r="M560" s="228" t="s">
        <v>1</v>
      </c>
      <c r="N560" s="229" t="s">
        <v>43</v>
      </c>
      <c r="O560" s="92"/>
      <c r="P560" s="230">
        <f>O560*H560</f>
        <v>0</v>
      </c>
      <c r="Q560" s="230">
        <v>2.30102</v>
      </c>
      <c r="R560" s="230">
        <f>Q560*H560</f>
        <v>3.5964942599999996</v>
      </c>
      <c r="S560" s="230">
        <v>0</v>
      </c>
      <c r="T560" s="231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2" t="s">
        <v>189</v>
      </c>
      <c r="AT560" s="232" t="s">
        <v>185</v>
      </c>
      <c r="AU560" s="232" t="s">
        <v>88</v>
      </c>
      <c r="AY560" s="18" t="s">
        <v>182</v>
      </c>
      <c r="BE560" s="233">
        <f>IF(N560="základní",J560,0)</f>
        <v>0</v>
      </c>
      <c r="BF560" s="233">
        <f>IF(N560="snížená",J560,0)</f>
        <v>0</v>
      </c>
      <c r="BG560" s="233">
        <f>IF(N560="zákl. přenesená",J560,0)</f>
        <v>0</v>
      </c>
      <c r="BH560" s="233">
        <f>IF(N560="sníž. přenesená",J560,0)</f>
        <v>0</v>
      </c>
      <c r="BI560" s="233">
        <f>IF(N560="nulová",J560,0)</f>
        <v>0</v>
      </c>
      <c r="BJ560" s="18" t="s">
        <v>86</v>
      </c>
      <c r="BK560" s="233">
        <f>ROUND(I560*H560,2)</f>
        <v>0</v>
      </c>
      <c r="BL560" s="18" t="s">
        <v>189</v>
      </c>
      <c r="BM560" s="232" t="s">
        <v>543</v>
      </c>
    </row>
    <row r="561" spans="1:51" s="15" customFormat="1" ht="12">
      <c r="A561" s="15"/>
      <c r="B561" s="268"/>
      <c r="C561" s="269"/>
      <c r="D561" s="236" t="s">
        <v>191</v>
      </c>
      <c r="E561" s="270" t="s">
        <v>1</v>
      </c>
      <c r="F561" s="271" t="s">
        <v>220</v>
      </c>
      <c r="G561" s="269"/>
      <c r="H561" s="270" t="s">
        <v>1</v>
      </c>
      <c r="I561" s="272"/>
      <c r="J561" s="269"/>
      <c r="K561" s="269"/>
      <c r="L561" s="273"/>
      <c r="M561" s="274"/>
      <c r="N561" s="275"/>
      <c r="O561" s="275"/>
      <c r="P561" s="275"/>
      <c r="Q561" s="275"/>
      <c r="R561" s="275"/>
      <c r="S561" s="275"/>
      <c r="T561" s="276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77" t="s">
        <v>191</v>
      </c>
      <c r="AU561" s="277" t="s">
        <v>88</v>
      </c>
      <c r="AV561" s="15" t="s">
        <v>86</v>
      </c>
      <c r="AW561" s="15" t="s">
        <v>34</v>
      </c>
      <c r="AX561" s="15" t="s">
        <v>78</v>
      </c>
      <c r="AY561" s="277" t="s">
        <v>182</v>
      </c>
    </row>
    <row r="562" spans="1:51" s="15" customFormat="1" ht="12">
      <c r="A562" s="15"/>
      <c r="B562" s="268"/>
      <c r="C562" s="269"/>
      <c r="D562" s="236" t="s">
        <v>191</v>
      </c>
      <c r="E562" s="270" t="s">
        <v>1</v>
      </c>
      <c r="F562" s="271" t="s">
        <v>544</v>
      </c>
      <c r="G562" s="269"/>
      <c r="H562" s="270" t="s">
        <v>1</v>
      </c>
      <c r="I562" s="272"/>
      <c r="J562" s="269"/>
      <c r="K562" s="269"/>
      <c r="L562" s="273"/>
      <c r="M562" s="274"/>
      <c r="N562" s="275"/>
      <c r="O562" s="275"/>
      <c r="P562" s="275"/>
      <c r="Q562" s="275"/>
      <c r="R562" s="275"/>
      <c r="S562" s="275"/>
      <c r="T562" s="276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77" t="s">
        <v>191</v>
      </c>
      <c r="AU562" s="277" t="s">
        <v>88</v>
      </c>
      <c r="AV562" s="15" t="s">
        <v>86</v>
      </c>
      <c r="AW562" s="15" t="s">
        <v>34</v>
      </c>
      <c r="AX562" s="15" t="s">
        <v>78</v>
      </c>
      <c r="AY562" s="277" t="s">
        <v>182</v>
      </c>
    </row>
    <row r="563" spans="1:51" s="15" customFormat="1" ht="12">
      <c r="A563" s="15"/>
      <c r="B563" s="268"/>
      <c r="C563" s="269"/>
      <c r="D563" s="236" t="s">
        <v>191</v>
      </c>
      <c r="E563" s="270" t="s">
        <v>1</v>
      </c>
      <c r="F563" s="271" t="s">
        <v>545</v>
      </c>
      <c r="G563" s="269"/>
      <c r="H563" s="270" t="s">
        <v>1</v>
      </c>
      <c r="I563" s="272"/>
      <c r="J563" s="269"/>
      <c r="K563" s="269"/>
      <c r="L563" s="273"/>
      <c r="M563" s="274"/>
      <c r="N563" s="275"/>
      <c r="O563" s="275"/>
      <c r="P563" s="275"/>
      <c r="Q563" s="275"/>
      <c r="R563" s="275"/>
      <c r="S563" s="275"/>
      <c r="T563" s="276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77" t="s">
        <v>191</v>
      </c>
      <c r="AU563" s="277" t="s">
        <v>88</v>
      </c>
      <c r="AV563" s="15" t="s">
        <v>86</v>
      </c>
      <c r="AW563" s="15" t="s">
        <v>34</v>
      </c>
      <c r="AX563" s="15" t="s">
        <v>78</v>
      </c>
      <c r="AY563" s="277" t="s">
        <v>182</v>
      </c>
    </row>
    <row r="564" spans="1:51" s="13" customFormat="1" ht="12">
      <c r="A564" s="13"/>
      <c r="B564" s="234"/>
      <c r="C564" s="235"/>
      <c r="D564" s="236" t="s">
        <v>191</v>
      </c>
      <c r="E564" s="237" t="s">
        <v>1</v>
      </c>
      <c r="F564" s="238" t="s">
        <v>546</v>
      </c>
      <c r="G564" s="235"/>
      <c r="H564" s="239">
        <v>1.563</v>
      </c>
      <c r="I564" s="240"/>
      <c r="J564" s="235"/>
      <c r="K564" s="235"/>
      <c r="L564" s="241"/>
      <c r="M564" s="242"/>
      <c r="N564" s="243"/>
      <c r="O564" s="243"/>
      <c r="P564" s="243"/>
      <c r="Q564" s="243"/>
      <c r="R564" s="243"/>
      <c r="S564" s="243"/>
      <c r="T564" s="24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5" t="s">
        <v>191</v>
      </c>
      <c r="AU564" s="245" t="s">
        <v>88</v>
      </c>
      <c r="AV564" s="13" t="s">
        <v>88</v>
      </c>
      <c r="AW564" s="13" t="s">
        <v>34</v>
      </c>
      <c r="AX564" s="13" t="s">
        <v>78</v>
      </c>
      <c r="AY564" s="245" t="s">
        <v>182</v>
      </c>
    </row>
    <row r="565" spans="1:51" s="14" customFormat="1" ht="12">
      <c r="A565" s="14"/>
      <c r="B565" s="246"/>
      <c r="C565" s="247"/>
      <c r="D565" s="236" t="s">
        <v>191</v>
      </c>
      <c r="E565" s="248" t="s">
        <v>1</v>
      </c>
      <c r="F565" s="249" t="s">
        <v>195</v>
      </c>
      <c r="G565" s="247"/>
      <c r="H565" s="250">
        <v>1.563</v>
      </c>
      <c r="I565" s="251"/>
      <c r="J565" s="247"/>
      <c r="K565" s="247"/>
      <c r="L565" s="252"/>
      <c r="M565" s="253"/>
      <c r="N565" s="254"/>
      <c r="O565" s="254"/>
      <c r="P565" s="254"/>
      <c r="Q565" s="254"/>
      <c r="R565" s="254"/>
      <c r="S565" s="254"/>
      <c r="T565" s="255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6" t="s">
        <v>191</v>
      </c>
      <c r="AU565" s="256" t="s">
        <v>88</v>
      </c>
      <c r="AV565" s="14" t="s">
        <v>189</v>
      </c>
      <c r="AW565" s="14" t="s">
        <v>34</v>
      </c>
      <c r="AX565" s="14" t="s">
        <v>86</v>
      </c>
      <c r="AY565" s="256" t="s">
        <v>182</v>
      </c>
    </row>
    <row r="566" spans="1:65" s="2" customFormat="1" ht="24.15" customHeight="1">
      <c r="A566" s="39"/>
      <c r="B566" s="40"/>
      <c r="C566" s="220" t="s">
        <v>547</v>
      </c>
      <c r="D566" s="220" t="s">
        <v>185</v>
      </c>
      <c r="E566" s="221" t="s">
        <v>548</v>
      </c>
      <c r="F566" s="222" t="s">
        <v>549</v>
      </c>
      <c r="G566" s="223" t="s">
        <v>542</v>
      </c>
      <c r="H566" s="224">
        <v>12.742</v>
      </c>
      <c r="I566" s="225"/>
      <c r="J566" s="226">
        <f>ROUND(I566*H566,2)</f>
        <v>0</v>
      </c>
      <c r="K566" s="227"/>
      <c r="L566" s="45"/>
      <c r="M566" s="228" t="s">
        <v>1</v>
      </c>
      <c r="N566" s="229" t="s">
        <v>43</v>
      </c>
      <c r="O566" s="92"/>
      <c r="P566" s="230">
        <f>O566*H566</f>
        <v>0</v>
      </c>
      <c r="Q566" s="230">
        <v>0</v>
      </c>
      <c r="R566" s="230">
        <f>Q566*H566</f>
        <v>0</v>
      </c>
      <c r="S566" s="230">
        <v>0</v>
      </c>
      <c r="T566" s="231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2" t="s">
        <v>189</v>
      </c>
      <c r="AT566" s="232" t="s">
        <v>185</v>
      </c>
      <c r="AU566" s="232" t="s">
        <v>88</v>
      </c>
      <c r="AY566" s="18" t="s">
        <v>182</v>
      </c>
      <c r="BE566" s="233">
        <f>IF(N566="základní",J566,0)</f>
        <v>0</v>
      </c>
      <c r="BF566" s="233">
        <f>IF(N566="snížená",J566,0)</f>
        <v>0</v>
      </c>
      <c r="BG566" s="233">
        <f>IF(N566="zákl. přenesená",J566,0)</f>
        <v>0</v>
      </c>
      <c r="BH566" s="233">
        <f>IF(N566="sníž. přenesená",J566,0)</f>
        <v>0</v>
      </c>
      <c r="BI566" s="233">
        <f>IF(N566="nulová",J566,0)</f>
        <v>0</v>
      </c>
      <c r="BJ566" s="18" t="s">
        <v>86</v>
      </c>
      <c r="BK566" s="233">
        <f>ROUND(I566*H566,2)</f>
        <v>0</v>
      </c>
      <c r="BL566" s="18" t="s">
        <v>189</v>
      </c>
      <c r="BM566" s="232" t="s">
        <v>550</v>
      </c>
    </row>
    <row r="567" spans="1:51" s="15" customFormat="1" ht="12">
      <c r="A567" s="15"/>
      <c r="B567" s="268"/>
      <c r="C567" s="269"/>
      <c r="D567" s="236" t="s">
        <v>191</v>
      </c>
      <c r="E567" s="270" t="s">
        <v>1</v>
      </c>
      <c r="F567" s="271" t="s">
        <v>220</v>
      </c>
      <c r="G567" s="269"/>
      <c r="H567" s="270" t="s">
        <v>1</v>
      </c>
      <c r="I567" s="272"/>
      <c r="J567" s="269"/>
      <c r="K567" s="269"/>
      <c r="L567" s="273"/>
      <c r="M567" s="274"/>
      <c r="N567" s="275"/>
      <c r="O567" s="275"/>
      <c r="P567" s="275"/>
      <c r="Q567" s="275"/>
      <c r="R567" s="275"/>
      <c r="S567" s="275"/>
      <c r="T567" s="276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77" t="s">
        <v>191</v>
      </c>
      <c r="AU567" s="277" t="s">
        <v>88</v>
      </c>
      <c r="AV567" s="15" t="s">
        <v>86</v>
      </c>
      <c r="AW567" s="15" t="s">
        <v>34</v>
      </c>
      <c r="AX567" s="15" t="s">
        <v>78</v>
      </c>
      <c r="AY567" s="277" t="s">
        <v>182</v>
      </c>
    </row>
    <row r="568" spans="1:51" s="15" customFormat="1" ht="12">
      <c r="A568" s="15"/>
      <c r="B568" s="268"/>
      <c r="C568" s="269"/>
      <c r="D568" s="236" t="s">
        <v>191</v>
      </c>
      <c r="E568" s="270" t="s">
        <v>1</v>
      </c>
      <c r="F568" s="271" t="s">
        <v>551</v>
      </c>
      <c r="G568" s="269"/>
      <c r="H568" s="270" t="s">
        <v>1</v>
      </c>
      <c r="I568" s="272"/>
      <c r="J568" s="269"/>
      <c r="K568" s="269"/>
      <c r="L568" s="273"/>
      <c r="M568" s="274"/>
      <c r="N568" s="275"/>
      <c r="O568" s="275"/>
      <c r="P568" s="275"/>
      <c r="Q568" s="275"/>
      <c r="R568" s="275"/>
      <c r="S568" s="275"/>
      <c r="T568" s="276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77" t="s">
        <v>191</v>
      </c>
      <c r="AU568" s="277" t="s">
        <v>88</v>
      </c>
      <c r="AV568" s="15" t="s">
        <v>86</v>
      </c>
      <c r="AW568" s="15" t="s">
        <v>34</v>
      </c>
      <c r="AX568" s="15" t="s">
        <v>78</v>
      </c>
      <c r="AY568" s="277" t="s">
        <v>182</v>
      </c>
    </row>
    <row r="569" spans="1:51" s="15" customFormat="1" ht="12">
      <c r="A569" s="15"/>
      <c r="B569" s="268"/>
      <c r="C569" s="269"/>
      <c r="D569" s="236" t="s">
        <v>191</v>
      </c>
      <c r="E569" s="270" t="s">
        <v>1</v>
      </c>
      <c r="F569" s="271" t="s">
        <v>552</v>
      </c>
      <c r="G569" s="269"/>
      <c r="H569" s="270" t="s">
        <v>1</v>
      </c>
      <c r="I569" s="272"/>
      <c r="J569" s="269"/>
      <c r="K569" s="269"/>
      <c r="L569" s="273"/>
      <c r="M569" s="274"/>
      <c r="N569" s="275"/>
      <c r="O569" s="275"/>
      <c r="P569" s="275"/>
      <c r="Q569" s="275"/>
      <c r="R569" s="275"/>
      <c r="S569" s="275"/>
      <c r="T569" s="276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77" t="s">
        <v>191</v>
      </c>
      <c r="AU569" s="277" t="s">
        <v>88</v>
      </c>
      <c r="AV569" s="15" t="s">
        <v>86</v>
      </c>
      <c r="AW569" s="15" t="s">
        <v>34</v>
      </c>
      <c r="AX569" s="15" t="s">
        <v>78</v>
      </c>
      <c r="AY569" s="277" t="s">
        <v>182</v>
      </c>
    </row>
    <row r="570" spans="1:51" s="13" customFormat="1" ht="12">
      <c r="A570" s="13"/>
      <c r="B570" s="234"/>
      <c r="C570" s="235"/>
      <c r="D570" s="236" t="s">
        <v>191</v>
      </c>
      <c r="E570" s="237" t="s">
        <v>1</v>
      </c>
      <c r="F570" s="238" t="s">
        <v>553</v>
      </c>
      <c r="G570" s="235"/>
      <c r="H570" s="239">
        <v>12.742</v>
      </c>
      <c r="I570" s="240"/>
      <c r="J570" s="235"/>
      <c r="K570" s="235"/>
      <c r="L570" s="241"/>
      <c r="M570" s="242"/>
      <c r="N570" s="243"/>
      <c r="O570" s="243"/>
      <c r="P570" s="243"/>
      <c r="Q570" s="243"/>
      <c r="R570" s="243"/>
      <c r="S570" s="243"/>
      <c r="T570" s="24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5" t="s">
        <v>191</v>
      </c>
      <c r="AU570" s="245" t="s">
        <v>88</v>
      </c>
      <c r="AV570" s="13" t="s">
        <v>88</v>
      </c>
      <c r="AW570" s="13" t="s">
        <v>34</v>
      </c>
      <c r="AX570" s="13" t="s">
        <v>78</v>
      </c>
      <c r="AY570" s="245" t="s">
        <v>182</v>
      </c>
    </row>
    <row r="571" spans="1:51" s="14" customFormat="1" ht="12">
      <c r="A571" s="14"/>
      <c r="B571" s="246"/>
      <c r="C571" s="247"/>
      <c r="D571" s="236" t="s">
        <v>191</v>
      </c>
      <c r="E571" s="248" t="s">
        <v>1</v>
      </c>
      <c r="F571" s="249" t="s">
        <v>195</v>
      </c>
      <c r="G571" s="247"/>
      <c r="H571" s="250">
        <v>12.742</v>
      </c>
      <c r="I571" s="251"/>
      <c r="J571" s="247"/>
      <c r="K571" s="247"/>
      <c r="L571" s="252"/>
      <c r="M571" s="253"/>
      <c r="N571" s="254"/>
      <c r="O571" s="254"/>
      <c r="P571" s="254"/>
      <c r="Q571" s="254"/>
      <c r="R571" s="254"/>
      <c r="S571" s="254"/>
      <c r="T571" s="255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6" t="s">
        <v>191</v>
      </c>
      <c r="AU571" s="256" t="s">
        <v>88</v>
      </c>
      <c r="AV571" s="14" t="s">
        <v>189</v>
      </c>
      <c r="AW571" s="14" t="s">
        <v>34</v>
      </c>
      <c r="AX571" s="14" t="s">
        <v>86</v>
      </c>
      <c r="AY571" s="256" t="s">
        <v>182</v>
      </c>
    </row>
    <row r="572" spans="1:65" s="2" customFormat="1" ht="24.15" customHeight="1">
      <c r="A572" s="39"/>
      <c r="B572" s="40"/>
      <c r="C572" s="220" t="s">
        <v>554</v>
      </c>
      <c r="D572" s="220" t="s">
        <v>185</v>
      </c>
      <c r="E572" s="221" t="s">
        <v>555</v>
      </c>
      <c r="F572" s="222" t="s">
        <v>556</v>
      </c>
      <c r="G572" s="223" t="s">
        <v>542</v>
      </c>
      <c r="H572" s="224">
        <v>12.742</v>
      </c>
      <c r="I572" s="225"/>
      <c r="J572" s="226">
        <f>ROUND(I572*H572,2)</f>
        <v>0</v>
      </c>
      <c r="K572" s="227"/>
      <c r="L572" s="45"/>
      <c r="M572" s="228" t="s">
        <v>1</v>
      </c>
      <c r="N572" s="229" t="s">
        <v>43</v>
      </c>
      <c r="O572" s="92"/>
      <c r="P572" s="230">
        <f>O572*H572</f>
        <v>0</v>
      </c>
      <c r="Q572" s="230">
        <v>0.927</v>
      </c>
      <c r="R572" s="230">
        <f>Q572*H572</f>
        <v>11.811834000000001</v>
      </c>
      <c r="S572" s="230">
        <v>0</v>
      </c>
      <c r="T572" s="231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2" t="s">
        <v>189</v>
      </c>
      <c r="AT572" s="232" t="s">
        <v>185</v>
      </c>
      <c r="AU572" s="232" t="s">
        <v>88</v>
      </c>
      <c r="AY572" s="18" t="s">
        <v>182</v>
      </c>
      <c r="BE572" s="233">
        <f>IF(N572="základní",J572,0)</f>
        <v>0</v>
      </c>
      <c r="BF572" s="233">
        <f>IF(N572="snížená",J572,0)</f>
        <v>0</v>
      </c>
      <c r="BG572" s="233">
        <f>IF(N572="zákl. přenesená",J572,0)</f>
        <v>0</v>
      </c>
      <c r="BH572" s="233">
        <f>IF(N572="sníž. přenesená",J572,0)</f>
        <v>0</v>
      </c>
      <c r="BI572" s="233">
        <f>IF(N572="nulová",J572,0)</f>
        <v>0</v>
      </c>
      <c r="BJ572" s="18" t="s">
        <v>86</v>
      </c>
      <c r="BK572" s="233">
        <f>ROUND(I572*H572,2)</f>
        <v>0</v>
      </c>
      <c r="BL572" s="18" t="s">
        <v>189</v>
      </c>
      <c r="BM572" s="232" t="s">
        <v>557</v>
      </c>
    </row>
    <row r="573" spans="1:51" s="15" customFormat="1" ht="12">
      <c r="A573" s="15"/>
      <c r="B573" s="268"/>
      <c r="C573" s="269"/>
      <c r="D573" s="236" t="s">
        <v>191</v>
      </c>
      <c r="E573" s="270" t="s">
        <v>1</v>
      </c>
      <c r="F573" s="271" t="s">
        <v>551</v>
      </c>
      <c r="G573" s="269"/>
      <c r="H573" s="270" t="s">
        <v>1</v>
      </c>
      <c r="I573" s="272"/>
      <c r="J573" s="269"/>
      <c r="K573" s="269"/>
      <c r="L573" s="273"/>
      <c r="M573" s="274"/>
      <c r="N573" s="275"/>
      <c r="O573" s="275"/>
      <c r="P573" s="275"/>
      <c r="Q573" s="275"/>
      <c r="R573" s="275"/>
      <c r="S573" s="275"/>
      <c r="T573" s="276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77" t="s">
        <v>191</v>
      </c>
      <c r="AU573" s="277" t="s">
        <v>88</v>
      </c>
      <c r="AV573" s="15" t="s">
        <v>86</v>
      </c>
      <c r="AW573" s="15" t="s">
        <v>34</v>
      </c>
      <c r="AX573" s="15" t="s">
        <v>78</v>
      </c>
      <c r="AY573" s="277" t="s">
        <v>182</v>
      </c>
    </row>
    <row r="574" spans="1:51" s="15" customFormat="1" ht="12">
      <c r="A574" s="15"/>
      <c r="B574" s="268"/>
      <c r="C574" s="269"/>
      <c r="D574" s="236" t="s">
        <v>191</v>
      </c>
      <c r="E574" s="270" t="s">
        <v>1</v>
      </c>
      <c r="F574" s="271" t="s">
        <v>552</v>
      </c>
      <c r="G574" s="269"/>
      <c r="H574" s="270" t="s">
        <v>1</v>
      </c>
      <c r="I574" s="272"/>
      <c r="J574" s="269"/>
      <c r="K574" s="269"/>
      <c r="L574" s="273"/>
      <c r="M574" s="274"/>
      <c r="N574" s="275"/>
      <c r="O574" s="275"/>
      <c r="P574" s="275"/>
      <c r="Q574" s="275"/>
      <c r="R574" s="275"/>
      <c r="S574" s="275"/>
      <c r="T574" s="276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77" t="s">
        <v>191</v>
      </c>
      <c r="AU574" s="277" t="s">
        <v>88</v>
      </c>
      <c r="AV574" s="15" t="s">
        <v>86</v>
      </c>
      <c r="AW574" s="15" t="s">
        <v>34</v>
      </c>
      <c r="AX574" s="15" t="s">
        <v>78</v>
      </c>
      <c r="AY574" s="277" t="s">
        <v>182</v>
      </c>
    </row>
    <row r="575" spans="1:51" s="13" customFormat="1" ht="12">
      <c r="A575" s="13"/>
      <c r="B575" s="234"/>
      <c r="C575" s="235"/>
      <c r="D575" s="236" t="s">
        <v>191</v>
      </c>
      <c r="E575" s="237" t="s">
        <v>1</v>
      </c>
      <c r="F575" s="238" t="s">
        <v>553</v>
      </c>
      <c r="G575" s="235"/>
      <c r="H575" s="239">
        <v>12.742</v>
      </c>
      <c r="I575" s="240"/>
      <c r="J575" s="235"/>
      <c r="K575" s="235"/>
      <c r="L575" s="241"/>
      <c r="M575" s="242"/>
      <c r="N575" s="243"/>
      <c r="O575" s="243"/>
      <c r="P575" s="243"/>
      <c r="Q575" s="243"/>
      <c r="R575" s="243"/>
      <c r="S575" s="243"/>
      <c r="T575" s="24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5" t="s">
        <v>191</v>
      </c>
      <c r="AU575" s="245" t="s">
        <v>88</v>
      </c>
      <c r="AV575" s="13" t="s">
        <v>88</v>
      </c>
      <c r="AW575" s="13" t="s">
        <v>34</v>
      </c>
      <c r="AX575" s="13" t="s">
        <v>78</v>
      </c>
      <c r="AY575" s="245" t="s">
        <v>182</v>
      </c>
    </row>
    <row r="576" spans="1:51" s="14" customFormat="1" ht="12">
      <c r="A576" s="14"/>
      <c r="B576" s="246"/>
      <c r="C576" s="247"/>
      <c r="D576" s="236" t="s">
        <v>191</v>
      </c>
      <c r="E576" s="248" t="s">
        <v>1</v>
      </c>
      <c r="F576" s="249" t="s">
        <v>195</v>
      </c>
      <c r="G576" s="247"/>
      <c r="H576" s="250">
        <v>12.742</v>
      </c>
      <c r="I576" s="251"/>
      <c r="J576" s="247"/>
      <c r="K576" s="247"/>
      <c r="L576" s="252"/>
      <c r="M576" s="253"/>
      <c r="N576" s="254"/>
      <c r="O576" s="254"/>
      <c r="P576" s="254"/>
      <c r="Q576" s="254"/>
      <c r="R576" s="254"/>
      <c r="S576" s="254"/>
      <c r="T576" s="255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6" t="s">
        <v>191</v>
      </c>
      <c r="AU576" s="256" t="s">
        <v>88</v>
      </c>
      <c r="AV576" s="14" t="s">
        <v>189</v>
      </c>
      <c r="AW576" s="14" t="s">
        <v>34</v>
      </c>
      <c r="AX576" s="14" t="s">
        <v>86</v>
      </c>
      <c r="AY576" s="256" t="s">
        <v>182</v>
      </c>
    </row>
    <row r="577" spans="1:65" s="2" customFormat="1" ht="16.5" customHeight="1">
      <c r="A577" s="39"/>
      <c r="B577" s="40"/>
      <c r="C577" s="220" t="s">
        <v>558</v>
      </c>
      <c r="D577" s="220" t="s">
        <v>185</v>
      </c>
      <c r="E577" s="221" t="s">
        <v>559</v>
      </c>
      <c r="F577" s="222" t="s">
        <v>560</v>
      </c>
      <c r="G577" s="223" t="s">
        <v>188</v>
      </c>
      <c r="H577" s="224">
        <v>1.448</v>
      </c>
      <c r="I577" s="225"/>
      <c r="J577" s="226">
        <f>ROUND(I577*H577,2)</f>
        <v>0</v>
      </c>
      <c r="K577" s="227"/>
      <c r="L577" s="45"/>
      <c r="M577" s="228" t="s">
        <v>1</v>
      </c>
      <c r="N577" s="229" t="s">
        <v>43</v>
      </c>
      <c r="O577" s="92"/>
      <c r="P577" s="230">
        <f>O577*H577</f>
        <v>0</v>
      </c>
      <c r="Q577" s="230">
        <v>0.01607</v>
      </c>
      <c r="R577" s="230">
        <f>Q577*H577</f>
        <v>0.02326936</v>
      </c>
      <c r="S577" s="230">
        <v>0</v>
      </c>
      <c r="T577" s="231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2" t="s">
        <v>189</v>
      </c>
      <c r="AT577" s="232" t="s">
        <v>185</v>
      </c>
      <c r="AU577" s="232" t="s">
        <v>88</v>
      </c>
      <c r="AY577" s="18" t="s">
        <v>182</v>
      </c>
      <c r="BE577" s="233">
        <f>IF(N577="základní",J577,0)</f>
        <v>0</v>
      </c>
      <c r="BF577" s="233">
        <f>IF(N577="snížená",J577,0)</f>
        <v>0</v>
      </c>
      <c r="BG577" s="233">
        <f>IF(N577="zákl. přenesená",J577,0)</f>
        <v>0</v>
      </c>
      <c r="BH577" s="233">
        <f>IF(N577="sníž. přenesená",J577,0)</f>
        <v>0</v>
      </c>
      <c r="BI577" s="233">
        <f>IF(N577="nulová",J577,0)</f>
        <v>0</v>
      </c>
      <c r="BJ577" s="18" t="s">
        <v>86</v>
      </c>
      <c r="BK577" s="233">
        <f>ROUND(I577*H577,2)</f>
        <v>0</v>
      </c>
      <c r="BL577" s="18" t="s">
        <v>189</v>
      </c>
      <c r="BM577" s="232" t="s">
        <v>561</v>
      </c>
    </row>
    <row r="578" spans="1:51" s="15" customFormat="1" ht="12">
      <c r="A578" s="15"/>
      <c r="B578" s="268"/>
      <c r="C578" s="269"/>
      <c r="D578" s="236" t="s">
        <v>191</v>
      </c>
      <c r="E578" s="270" t="s">
        <v>1</v>
      </c>
      <c r="F578" s="271" t="s">
        <v>551</v>
      </c>
      <c r="G578" s="269"/>
      <c r="H578" s="270" t="s">
        <v>1</v>
      </c>
      <c r="I578" s="272"/>
      <c r="J578" s="269"/>
      <c r="K578" s="269"/>
      <c r="L578" s="273"/>
      <c r="M578" s="274"/>
      <c r="N578" s="275"/>
      <c r="O578" s="275"/>
      <c r="P578" s="275"/>
      <c r="Q578" s="275"/>
      <c r="R578" s="275"/>
      <c r="S578" s="275"/>
      <c r="T578" s="276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77" t="s">
        <v>191</v>
      </c>
      <c r="AU578" s="277" t="s">
        <v>88</v>
      </c>
      <c r="AV578" s="15" t="s">
        <v>86</v>
      </c>
      <c r="AW578" s="15" t="s">
        <v>34</v>
      </c>
      <c r="AX578" s="15" t="s">
        <v>78</v>
      </c>
      <c r="AY578" s="277" t="s">
        <v>182</v>
      </c>
    </row>
    <row r="579" spans="1:51" s="13" customFormat="1" ht="12">
      <c r="A579" s="13"/>
      <c r="B579" s="234"/>
      <c r="C579" s="235"/>
      <c r="D579" s="236" t="s">
        <v>191</v>
      </c>
      <c r="E579" s="237" t="s">
        <v>1</v>
      </c>
      <c r="F579" s="238" t="s">
        <v>562</v>
      </c>
      <c r="G579" s="235"/>
      <c r="H579" s="239">
        <v>1.448</v>
      </c>
      <c r="I579" s="240"/>
      <c r="J579" s="235"/>
      <c r="K579" s="235"/>
      <c r="L579" s="241"/>
      <c r="M579" s="242"/>
      <c r="N579" s="243"/>
      <c r="O579" s="243"/>
      <c r="P579" s="243"/>
      <c r="Q579" s="243"/>
      <c r="R579" s="243"/>
      <c r="S579" s="243"/>
      <c r="T579" s="24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5" t="s">
        <v>191</v>
      </c>
      <c r="AU579" s="245" t="s">
        <v>88</v>
      </c>
      <c r="AV579" s="13" t="s">
        <v>88</v>
      </c>
      <c r="AW579" s="13" t="s">
        <v>34</v>
      </c>
      <c r="AX579" s="13" t="s">
        <v>78</v>
      </c>
      <c r="AY579" s="245" t="s">
        <v>182</v>
      </c>
    </row>
    <row r="580" spans="1:51" s="14" customFormat="1" ht="12">
      <c r="A580" s="14"/>
      <c r="B580" s="246"/>
      <c r="C580" s="247"/>
      <c r="D580" s="236" t="s">
        <v>191</v>
      </c>
      <c r="E580" s="248" t="s">
        <v>1</v>
      </c>
      <c r="F580" s="249" t="s">
        <v>195</v>
      </c>
      <c r="G580" s="247"/>
      <c r="H580" s="250">
        <v>1.448</v>
      </c>
      <c r="I580" s="251"/>
      <c r="J580" s="247"/>
      <c r="K580" s="247"/>
      <c r="L580" s="252"/>
      <c r="M580" s="253"/>
      <c r="N580" s="254"/>
      <c r="O580" s="254"/>
      <c r="P580" s="254"/>
      <c r="Q580" s="254"/>
      <c r="R580" s="254"/>
      <c r="S580" s="254"/>
      <c r="T580" s="255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6" t="s">
        <v>191</v>
      </c>
      <c r="AU580" s="256" t="s">
        <v>88</v>
      </c>
      <c r="AV580" s="14" t="s">
        <v>189</v>
      </c>
      <c r="AW580" s="14" t="s">
        <v>34</v>
      </c>
      <c r="AX580" s="14" t="s">
        <v>86</v>
      </c>
      <c r="AY580" s="256" t="s">
        <v>182</v>
      </c>
    </row>
    <row r="581" spans="1:65" s="2" customFormat="1" ht="16.5" customHeight="1">
      <c r="A581" s="39"/>
      <c r="B581" s="40"/>
      <c r="C581" s="220" t="s">
        <v>563</v>
      </c>
      <c r="D581" s="220" t="s">
        <v>185</v>
      </c>
      <c r="E581" s="221" t="s">
        <v>564</v>
      </c>
      <c r="F581" s="222" t="s">
        <v>565</v>
      </c>
      <c r="G581" s="223" t="s">
        <v>188</v>
      </c>
      <c r="H581" s="224">
        <v>1.448</v>
      </c>
      <c r="I581" s="225"/>
      <c r="J581" s="226">
        <f>ROUND(I581*H581,2)</f>
        <v>0</v>
      </c>
      <c r="K581" s="227"/>
      <c r="L581" s="45"/>
      <c r="M581" s="228" t="s">
        <v>1</v>
      </c>
      <c r="N581" s="229" t="s">
        <v>43</v>
      </c>
      <c r="O581" s="92"/>
      <c r="P581" s="230">
        <f>O581*H581</f>
        <v>0</v>
      </c>
      <c r="Q581" s="230">
        <v>0</v>
      </c>
      <c r="R581" s="230">
        <f>Q581*H581</f>
        <v>0</v>
      </c>
      <c r="S581" s="230">
        <v>0</v>
      </c>
      <c r="T581" s="231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2" t="s">
        <v>189</v>
      </c>
      <c r="AT581" s="232" t="s">
        <v>185</v>
      </c>
      <c r="AU581" s="232" t="s">
        <v>88</v>
      </c>
      <c r="AY581" s="18" t="s">
        <v>182</v>
      </c>
      <c r="BE581" s="233">
        <f>IF(N581="základní",J581,0)</f>
        <v>0</v>
      </c>
      <c r="BF581" s="233">
        <f>IF(N581="snížená",J581,0)</f>
        <v>0</v>
      </c>
      <c r="BG581" s="233">
        <f>IF(N581="zákl. přenesená",J581,0)</f>
        <v>0</v>
      </c>
      <c r="BH581" s="233">
        <f>IF(N581="sníž. přenesená",J581,0)</f>
        <v>0</v>
      </c>
      <c r="BI581" s="233">
        <f>IF(N581="nulová",J581,0)</f>
        <v>0</v>
      </c>
      <c r="BJ581" s="18" t="s">
        <v>86</v>
      </c>
      <c r="BK581" s="233">
        <f>ROUND(I581*H581,2)</f>
        <v>0</v>
      </c>
      <c r="BL581" s="18" t="s">
        <v>189</v>
      </c>
      <c r="BM581" s="232" t="s">
        <v>566</v>
      </c>
    </row>
    <row r="582" spans="1:51" s="15" customFormat="1" ht="12">
      <c r="A582" s="15"/>
      <c r="B582" s="268"/>
      <c r="C582" s="269"/>
      <c r="D582" s="236" t="s">
        <v>191</v>
      </c>
      <c r="E582" s="270" t="s">
        <v>1</v>
      </c>
      <c r="F582" s="271" t="s">
        <v>551</v>
      </c>
      <c r="G582" s="269"/>
      <c r="H582" s="270" t="s">
        <v>1</v>
      </c>
      <c r="I582" s="272"/>
      <c r="J582" s="269"/>
      <c r="K582" s="269"/>
      <c r="L582" s="273"/>
      <c r="M582" s="274"/>
      <c r="N582" s="275"/>
      <c r="O582" s="275"/>
      <c r="P582" s="275"/>
      <c r="Q582" s="275"/>
      <c r="R582" s="275"/>
      <c r="S582" s="275"/>
      <c r="T582" s="276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77" t="s">
        <v>191</v>
      </c>
      <c r="AU582" s="277" t="s">
        <v>88</v>
      </c>
      <c r="AV582" s="15" t="s">
        <v>86</v>
      </c>
      <c r="AW582" s="15" t="s">
        <v>34</v>
      </c>
      <c r="AX582" s="15" t="s">
        <v>78</v>
      </c>
      <c r="AY582" s="277" t="s">
        <v>182</v>
      </c>
    </row>
    <row r="583" spans="1:51" s="13" customFormat="1" ht="12">
      <c r="A583" s="13"/>
      <c r="B583" s="234"/>
      <c r="C583" s="235"/>
      <c r="D583" s="236" t="s">
        <v>191</v>
      </c>
      <c r="E583" s="237" t="s">
        <v>1</v>
      </c>
      <c r="F583" s="238" t="s">
        <v>562</v>
      </c>
      <c r="G583" s="235"/>
      <c r="H583" s="239">
        <v>1.448</v>
      </c>
      <c r="I583" s="240"/>
      <c r="J583" s="235"/>
      <c r="K583" s="235"/>
      <c r="L583" s="241"/>
      <c r="M583" s="242"/>
      <c r="N583" s="243"/>
      <c r="O583" s="243"/>
      <c r="P583" s="243"/>
      <c r="Q583" s="243"/>
      <c r="R583" s="243"/>
      <c r="S583" s="243"/>
      <c r="T583" s="244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5" t="s">
        <v>191</v>
      </c>
      <c r="AU583" s="245" t="s">
        <v>88</v>
      </c>
      <c r="AV583" s="13" t="s">
        <v>88</v>
      </c>
      <c r="AW583" s="13" t="s">
        <v>34</v>
      </c>
      <c r="AX583" s="13" t="s">
        <v>78</v>
      </c>
      <c r="AY583" s="245" t="s">
        <v>182</v>
      </c>
    </row>
    <row r="584" spans="1:51" s="14" customFormat="1" ht="12">
      <c r="A584" s="14"/>
      <c r="B584" s="246"/>
      <c r="C584" s="247"/>
      <c r="D584" s="236" t="s">
        <v>191</v>
      </c>
      <c r="E584" s="248" t="s">
        <v>1</v>
      </c>
      <c r="F584" s="249" t="s">
        <v>195</v>
      </c>
      <c r="G584" s="247"/>
      <c r="H584" s="250">
        <v>1.448</v>
      </c>
      <c r="I584" s="251"/>
      <c r="J584" s="247"/>
      <c r="K584" s="247"/>
      <c r="L584" s="252"/>
      <c r="M584" s="253"/>
      <c r="N584" s="254"/>
      <c r="O584" s="254"/>
      <c r="P584" s="254"/>
      <c r="Q584" s="254"/>
      <c r="R584" s="254"/>
      <c r="S584" s="254"/>
      <c r="T584" s="255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6" t="s">
        <v>191</v>
      </c>
      <c r="AU584" s="256" t="s">
        <v>88</v>
      </c>
      <c r="AV584" s="14" t="s">
        <v>189</v>
      </c>
      <c r="AW584" s="14" t="s">
        <v>34</v>
      </c>
      <c r="AX584" s="14" t="s">
        <v>86</v>
      </c>
      <c r="AY584" s="256" t="s">
        <v>182</v>
      </c>
    </row>
    <row r="585" spans="1:65" s="2" customFormat="1" ht="16.5" customHeight="1">
      <c r="A585" s="39"/>
      <c r="B585" s="40"/>
      <c r="C585" s="220" t="s">
        <v>567</v>
      </c>
      <c r="D585" s="220" t="s">
        <v>185</v>
      </c>
      <c r="E585" s="221" t="s">
        <v>568</v>
      </c>
      <c r="F585" s="222" t="s">
        <v>569</v>
      </c>
      <c r="G585" s="223" t="s">
        <v>570</v>
      </c>
      <c r="H585" s="224">
        <v>0.226</v>
      </c>
      <c r="I585" s="225"/>
      <c r="J585" s="226">
        <f>ROUND(I585*H585,2)</f>
        <v>0</v>
      </c>
      <c r="K585" s="227"/>
      <c r="L585" s="45"/>
      <c r="M585" s="228" t="s">
        <v>1</v>
      </c>
      <c r="N585" s="229" t="s">
        <v>43</v>
      </c>
      <c r="O585" s="92"/>
      <c r="P585" s="230">
        <f>O585*H585</f>
        <v>0</v>
      </c>
      <c r="Q585" s="230">
        <v>1.06277</v>
      </c>
      <c r="R585" s="230">
        <f>Q585*H585</f>
        <v>0.24018602</v>
      </c>
      <c r="S585" s="230">
        <v>0</v>
      </c>
      <c r="T585" s="231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2" t="s">
        <v>189</v>
      </c>
      <c r="AT585" s="232" t="s">
        <v>185</v>
      </c>
      <c r="AU585" s="232" t="s">
        <v>88</v>
      </c>
      <c r="AY585" s="18" t="s">
        <v>182</v>
      </c>
      <c r="BE585" s="233">
        <f>IF(N585="základní",J585,0)</f>
        <v>0</v>
      </c>
      <c r="BF585" s="233">
        <f>IF(N585="snížená",J585,0)</f>
        <v>0</v>
      </c>
      <c r="BG585" s="233">
        <f>IF(N585="zákl. přenesená",J585,0)</f>
        <v>0</v>
      </c>
      <c r="BH585" s="233">
        <f>IF(N585="sníž. přenesená",J585,0)</f>
        <v>0</v>
      </c>
      <c r="BI585" s="233">
        <f>IF(N585="nulová",J585,0)</f>
        <v>0</v>
      </c>
      <c r="BJ585" s="18" t="s">
        <v>86</v>
      </c>
      <c r="BK585" s="233">
        <f>ROUND(I585*H585,2)</f>
        <v>0</v>
      </c>
      <c r="BL585" s="18" t="s">
        <v>189</v>
      </c>
      <c r="BM585" s="232" t="s">
        <v>571</v>
      </c>
    </row>
    <row r="586" spans="1:51" s="15" customFormat="1" ht="12">
      <c r="A586" s="15"/>
      <c r="B586" s="268"/>
      <c r="C586" s="269"/>
      <c r="D586" s="236" t="s">
        <v>191</v>
      </c>
      <c r="E586" s="270" t="s">
        <v>1</v>
      </c>
      <c r="F586" s="271" t="s">
        <v>235</v>
      </c>
      <c r="G586" s="269"/>
      <c r="H586" s="270" t="s">
        <v>1</v>
      </c>
      <c r="I586" s="272"/>
      <c r="J586" s="269"/>
      <c r="K586" s="269"/>
      <c r="L586" s="273"/>
      <c r="M586" s="274"/>
      <c r="N586" s="275"/>
      <c r="O586" s="275"/>
      <c r="P586" s="275"/>
      <c r="Q586" s="275"/>
      <c r="R586" s="275"/>
      <c r="S586" s="275"/>
      <c r="T586" s="276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77" t="s">
        <v>191</v>
      </c>
      <c r="AU586" s="277" t="s">
        <v>88</v>
      </c>
      <c r="AV586" s="15" t="s">
        <v>86</v>
      </c>
      <c r="AW586" s="15" t="s">
        <v>34</v>
      </c>
      <c r="AX586" s="15" t="s">
        <v>78</v>
      </c>
      <c r="AY586" s="277" t="s">
        <v>182</v>
      </c>
    </row>
    <row r="587" spans="1:51" s="15" customFormat="1" ht="12">
      <c r="A587" s="15"/>
      <c r="B587" s="268"/>
      <c r="C587" s="269"/>
      <c r="D587" s="236" t="s">
        <v>191</v>
      </c>
      <c r="E587" s="270" t="s">
        <v>1</v>
      </c>
      <c r="F587" s="271" t="s">
        <v>572</v>
      </c>
      <c r="G587" s="269"/>
      <c r="H587" s="270" t="s">
        <v>1</v>
      </c>
      <c r="I587" s="272"/>
      <c r="J587" s="269"/>
      <c r="K587" s="269"/>
      <c r="L587" s="273"/>
      <c r="M587" s="274"/>
      <c r="N587" s="275"/>
      <c r="O587" s="275"/>
      <c r="P587" s="275"/>
      <c r="Q587" s="275"/>
      <c r="R587" s="275"/>
      <c r="S587" s="275"/>
      <c r="T587" s="276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77" t="s">
        <v>191</v>
      </c>
      <c r="AU587" s="277" t="s">
        <v>88</v>
      </c>
      <c r="AV587" s="15" t="s">
        <v>86</v>
      </c>
      <c r="AW587" s="15" t="s">
        <v>34</v>
      </c>
      <c r="AX587" s="15" t="s">
        <v>78</v>
      </c>
      <c r="AY587" s="277" t="s">
        <v>182</v>
      </c>
    </row>
    <row r="588" spans="1:51" s="15" customFormat="1" ht="12">
      <c r="A588" s="15"/>
      <c r="B588" s="268"/>
      <c r="C588" s="269"/>
      <c r="D588" s="236" t="s">
        <v>191</v>
      </c>
      <c r="E588" s="270" t="s">
        <v>1</v>
      </c>
      <c r="F588" s="271" t="s">
        <v>573</v>
      </c>
      <c r="G588" s="269"/>
      <c r="H588" s="270" t="s">
        <v>1</v>
      </c>
      <c r="I588" s="272"/>
      <c r="J588" s="269"/>
      <c r="K588" s="269"/>
      <c r="L588" s="273"/>
      <c r="M588" s="274"/>
      <c r="N588" s="275"/>
      <c r="O588" s="275"/>
      <c r="P588" s="275"/>
      <c r="Q588" s="275"/>
      <c r="R588" s="275"/>
      <c r="S588" s="275"/>
      <c r="T588" s="276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77" t="s">
        <v>191</v>
      </c>
      <c r="AU588" s="277" t="s">
        <v>88</v>
      </c>
      <c r="AV588" s="15" t="s">
        <v>86</v>
      </c>
      <c r="AW588" s="15" t="s">
        <v>34</v>
      </c>
      <c r="AX588" s="15" t="s">
        <v>78</v>
      </c>
      <c r="AY588" s="277" t="s">
        <v>182</v>
      </c>
    </row>
    <row r="589" spans="1:51" s="13" customFormat="1" ht="12">
      <c r="A589" s="13"/>
      <c r="B589" s="234"/>
      <c r="C589" s="235"/>
      <c r="D589" s="236" t="s">
        <v>191</v>
      </c>
      <c r="E589" s="237" t="s">
        <v>1</v>
      </c>
      <c r="F589" s="238" t="s">
        <v>574</v>
      </c>
      <c r="G589" s="235"/>
      <c r="H589" s="239">
        <v>0.226</v>
      </c>
      <c r="I589" s="240"/>
      <c r="J589" s="235"/>
      <c r="K589" s="235"/>
      <c r="L589" s="241"/>
      <c r="M589" s="242"/>
      <c r="N589" s="243"/>
      <c r="O589" s="243"/>
      <c r="P589" s="243"/>
      <c r="Q589" s="243"/>
      <c r="R589" s="243"/>
      <c r="S589" s="243"/>
      <c r="T589" s="24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5" t="s">
        <v>191</v>
      </c>
      <c r="AU589" s="245" t="s">
        <v>88</v>
      </c>
      <c r="AV589" s="13" t="s">
        <v>88</v>
      </c>
      <c r="AW589" s="13" t="s">
        <v>34</v>
      </c>
      <c r="AX589" s="13" t="s">
        <v>78</v>
      </c>
      <c r="AY589" s="245" t="s">
        <v>182</v>
      </c>
    </row>
    <row r="590" spans="1:51" s="14" customFormat="1" ht="12">
      <c r="A590" s="14"/>
      <c r="B590" s="246"/>
      <c r="C590" s="247"/>
      <c r="D590" s="236" t="s">
        <v>191</v>
      </c>
      <c r="E590" s="248" t="s">
        <v>1</v>
      </c>
      <c r="F590" s="249" t="s">
        <v>195</v>
      </c>
      <c r="G590" s="247"/>
      <c r="H590" s="250">
        <v>0.226</v>
      </c>
      <c r="I590" s="251"/>
      <c r="J590" s="247"/>
      <c r="K590" s="247"/>
      <c r="L590" s="252"/>
      <c r="M590" s="253"/>
      <c r="N590" s="254"/>
      <c r="O590" s="254"/>
      <c r="P590" s="254"/>
      <c r="Q590" s="254"/>
      <c r="R590" s="254"/>
      <c r="S590" s="254"/>
      <c r="T590" s="255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6" t="s">
        <v>191</v>
      </c>
      <c r="AU590" s="256" t="s">
        <v>88</v>
      </c>
      <c r="AV590" s="14" t="s">
        <v>189</v>
      </c>
      <c r="AW590" s="14" t="s">
        <v>34</v>
      </c>
      <c r="AX590" s="14" t="s">
        <v>86</v>
      </c>
      <c r="AY590" s="256" t="s">
        <v>182</v>
      </c>
    </row>
    <row r="591" spans="1:65" s="2" customFormat="1" ht="24.15" customHeight="1">
      <c r="A591" s="39"/>
      <c r="B591" s="40"/>
      <c r="C591" s="220" t="s">
        <v>575</v>
      </c>
      <c r="D591" s="220" t="s">
        <v>185</v>
      </c>
      <c r="E591" s="221" t="s">
        <v>576</v>
      </c>
      <c r="F591" s="222" t="s">
        <v>577</v>
      </c>
      <c r="G591" s="223" t="s">
        <v>188</v>
      </c>
      <c r="H591" s="224">
        <v>46.486</v>
      </c>
      <c r="I591" s="225"/>
      <c r="J591" s="226">
        <f>ROUND(I591*H591,2)</f>
        <v>0</v>
      </c>
      <c r="K591" s="227"/>
      <c r="L591" s="45"/>
      <c r="M591" s="228" t="s">
        <v>1</v>
      </c>
      <c r="N591" s="229" t="s">
        <v>43</v>
      </c>
      <c r="O591" s="92"/>
      <c r="P591" s="230">
        <f>O591*H591</f>
        <v>0</v>
      </c>
      <c r="Q591" s="230">
        <v>0.1231</v>
      </c>
      <c r="R591" s="230">
        <f>Q591*H591</f>
        <v>5.7224265999999995</v>
      </c>
      <c r="S591" s="230">
        <v>0</v>
      </c>
      <c r="T591" s="231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2" t="s">
        <v>189</v>
      </c>
      <c r="AT591" s="232" t="s">
        <v>185</v>
      </c>
      <c r="AU591" s="232" t="s">
        <v>88</v>
      </c>
      <c r="AY591" s="18" t="s">
        <v>182</v>
      </c>
      <c r="BE591" s="233">
        <f>IF(N591="základní",J591,0)</f>
        <v>0</v>
      </c>
      <c r="BF591" s="233">
        <f>IF(N591="snížená",J591,0)</f>
        <v>0</v>
      </c>
      <c r="BG591" s="233">
        <f>IF(N591="zákl. přenesená",J591,0)</f>
        <v>0</v>
      </c>
      <c r="BH591" s="233">
        <f>IF(N591="sníž. přenesená",J591,0)</f>
        <v>0</v>
      </c>
      <c r="BI591" s="233">
        <f>IF(N591="nulová",J591,0)</f>
        <v>0</v>
      </c>
      <c r="BJ591" s="18" t="s">
        <v>86</v>
      </c>
      <c r="BK591" s="233">
        <f>ROUND(I591*H591,2)</f>
        <v>0</v>
      </c>
      <c r="BL591" s="18" t="s">
        <v>189</v>
      </c>
      <c r="BM591" s="232" t="s">
        <v>578</v>
      </c>
    </row>
    <row r="592" spans="1:51" s="15" customFormat="1" ht="12">
      <c r="A592" s="15"/>
      <c r="B592" s="268"/>
      <c r="C592" s="269"/>
      <c r="D592" s="236" t="s">
        <v>191</v>
      </c>
      <c r="E592" s="270" t="s">
        <v>1</v>
      </c>
      <c r="F592" s="271" t="s">
        <v>218</v>
      </c>
      <c r="G592" s="269"/>
      <c r="H592" s="270" t="s">
        <v>1</v>
      </c>
      <c r="I592" s="272"/>
      <c r="J592" s="269"/>
      <c r="K592" s="269"/>
      <c r="L592" s="273"/>
      <c r="M592" s="274"/>
      <c r="N592" s="275"/>
      <c r="O592" s="275"/>
      <c r="P592" s="275"/>
      <c r="Q592" s="275"/>
      <c r="R592" s="275"/>
      <c r="S592" s="275"/>
      <c r="T592" s="276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77" t="s">
        <v>191</v>
      </c>
      <c r="AU592" s="277" t="s">
        <v>88</v>
      </c>
      <c r="AV592" s="15" t="s">
        <v>86</v>
      </c>
      <c r="AW592" s="15" t="s">
        <v>34</v>
      </c>
      <c r="AX592" s="15" t="s">
        <v>78</v>
      </c>
      <c r="AY592" s="277" t="s">
        <v>182</v>
      </c>
    </row>
    <row r="593" spans="1:51" s="13" customFormat="1" ht="12">
      <c r="A593" s="13"/>
      <c r="B593" s="234"/>
      <c r="C593" s="235"/>
      <c r="D593" s="236" t="s">
        <v>191</v>
      </c>
      <c r="E593" s="237" t="s">
        <v>1</v>
      </c>
      <c r="F593" s="238" t="s">
        <v>579</v>
      </c>
      <c r="G593" s="235"/>
      <c r="H593" s="239">
        <v>4.59</v>
      </c>
      <c r="I593" s="240"/>
      <c r="J593" s="235"/>
      <c r="K593" s="235"/>
      <c r="L593" s="241"/>
      <c r="M593" s="242"/>
      <c r="N593" s="243"/>
      <c r="O593" s="243"/>
      <c r="P593" s="243"/>
      <c r="Q593" s="243"/>
      <c r="R593" s="243"/>
      <c r="S593" s="243"/>
      <c r="T593" s="24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5" t="s">
        <v>191</v>
      </c>
      <c r="AU593" s="245" t="s">
        <v>88</v>
      </c>
      <c r="AV593" s="13" t="s">
        <v>88</v>
      </c>
      <c r="AW593" s="13" t="s">
        <v>34</v>
      </c>
      <c r="AX593" s="13" t="s">
        <v>78</v>
      </c>
      <c r="AY593" s="245" t="s">
        <v>182</v>
      </c>
    </row>
    <row r="594" spans="1:51" s="15" customFormat="1" ht="12">
      <c r="A594" s="15"/>
      <c r="B594" s="268"/>
      <c r="C594" s="269"/>
      <c r="D594" s="236" t="s">
        <v>191</v>
      </c>
      <c r="E594" s="270" t="s">
        <v>1</v>
      </c>
      <c r="F594" s="271" t="s">
        <v>220</v>
      </c>
      <c r="G594" s="269"/>
      <c r="H594" s="270" t="s">
        <v>1</v>
      </c>
      <c r="I594" s="272"/>
      <c r="J594" s="269"/>
      <c r="K594" s="269"/>
      <c r="L594" s="273"/>
      <c r="M594" s="274"/>
      <c r="N594" s="275"/>
      <c r="O594" s="275"/>
      <c r="P594" s="275"/>
      <c r="Q594" s="275"/>
      <c r="R594" s="275"/>
      <c r="S594" s="275"/>
      <c r="T594" s="276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77" t="s">
        <v>191</v>
      </c>
      <c r="AU594" s="277" t="s">
        <v>88</v>
      </c>
      <c r="AV594" s="15" t="s">
        <v>86</v>
      </c>
      <c r="AW594" s="15" t="s">
        <v>34</v>
      </c>
      <c r="AX594" s="15" t="s">
        <v>78</v>
      </c>
      <c r="AY594" s="277" t="s">
        <v>182</v>
      </c>
    </row>
    <row r="595" spans="1:51" s="13" customFormat="1" ht="12">
      <c r="A595" s="13"/>
      <c r="B595" s="234"/>
      <c r="C595" s="235"/>
      <c r="D595" s="236" t="s">
        <v>191</v>
      </c>
      <c r="E595" s="237" t="s">
        <v>1</v>
      </c>
      <c r="F595" s="238" t="s">
        <v>580</v>
      </c>
      <c r="G595" s="235"/>
      <c r="H595" s="239">
        <v>0.81</v>
      </c>
      <c r="I595" s="240"/>
      <c r="J595" s="235"/>
      <c r="K595" s="235"/>
      <c r="L595" s="241"/>
      <c r="M595" s="242"/>
      <c r="N595" s="243"/>
      <c r="O595" s="243"/>
      <c r="P595" s="243"/>
      <c r="Q595" s="243"/>
      <c r="R595" s="243"/>
      <c r="S595" s="243"/>
      <c r="T595" s="24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5" t="s">
        <v>191</v>
      </c>
      <c r="AU595" s="245" t="s">
        <v>88</v>
      </c>
      <c r="AV595" s="13" t="s">
        <v>88</v>
      </c>
      <c r="AW595" s="13" t="s">
        <v>34</v>
      </c>
      <c r="AX595" s="13" t="s">
        <v>78</v>
      </c>
      <c r="AY595" s="245" t="s">
        <v>182</v>
      </c>
    </row>
    <row r="596" spans="1:51" s="13" customFormat="1" ht="12">
      <c r="A596" s="13"/>
      <c r="B596" s="234"/>
      <c r="C596" s="235"/>
      <c r="D596" s="236" t="s">
        <v>191</v>
      </c>
      <c r="E596" s="237" t="s">
        <v>1</v>
      </c>
      <c r="F596" s="238" t="s">
        <v>581</v>
      </c>
      <c r="G596" s="235"/>
      <c r="H596" s="239">
        <v>0.45</v>
      </c>
      <c r="I596" s="240"/>
      <c r="J596" s="235"/>
      <c r="K596" s="235"/>
      <c r="L596" s="241"/>
      <c r="M596" s="242"/>
      <c r="N596" s="243"/>
      <c r="O596" s="243"/>
      <c r="P596" s="243"/>
      <c r="Q596" s="243"/>
      <c r="R596" s="243"/>
      <c r="S596" s="243"/>
      <c r="T596" s="24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5" t="s">
        <v>191</v>
      </c>
      <c r="AU596" s="245" t="s">
        <v>88</v>
      </c>
      <c r="AV596" s="13" t="s">
        <v>88</v>
      </c>
      <c r="AW596" s="13" t="s">
        <v>34</v>
      </c>
      <c r="AX596" s="13" t="s">
        <v>78</v>
      </c>
      <c r="AY596" s="245" t="s">
        <v>182</v>
      </c>
    </row>
    <row r="597" spans="1:51" s="13" customFormat="1" ht="12">
      <c r="A597" s="13"/>
      <c r="B597" s="234"/>
      <c r="C597" s="235"/>
      <c r="D597" s="236" t="s">
        <v>191</v>
      </c>
      <c r="E597" s="237" t="s">
        <v>1</v>
      </c>
      <c r="F597" s="238" t="s">
        <v>582</v>
      </c>
      <c r="G597" s="235"/>
      <c r="H597" s="239">
        <v>3.6</v>
      </c>
      <c r="I597" s="240"/>
      <c r="J597" s="235"/>
      <c r="K597" s="235"/>
      <c r="L597" s="241"/>
      <c r="M597" s="242"/>
      <c r="N597" s="243"/>
      <c r="O597" s="243"/>
      <c r="P597" s="243"/>
      <c r="Q597" s="243"/>
      <c r="R597" s="243"/>
      <c r="S597" s="243"/>
      <c r="T597" s="24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5" t="s">
        <v>191</v>
      </c>
      <c r="AU597" s="245" t="s">
        <v>88</v>
      </c>
      <c r="AV597" s="13" t="s">
        <v>88</v>
      </c>
      <c r="AW597" s="13" t="s">
        <v>34</v>
      </c>
      <c r="AX597" s="13" t="s">
        <v>78</v>
      </c>
      <c r="AY597" s="245" t="s">
        <v>182</v>
      </c>
    </row>
    <row r="598" spans="1:51" s="13" customFormat="1" ht="12">
      <c r="A598" s="13"/>
      <c r="B598" s="234"/>
      <c r="C598" s="235"/>
      <c r="D598" s="236" t="s">
        <v>191</v>
      </c>
      <c r="E598" s="237" t="s">
        <v>1</v>
      </c>
      <c r="F598" s="238" t="s">
        <v>583</v>
      </c>
      <c r="G598" s="235"/>
      <c r="H598" s="239">
        <v>1.62</v>
      </c>
      <c r="I598" s="240"/>
      <c r="J598" s="235"/>
      <c r="K598" s="235"/>
      <c r="L598" s="241"/>
      <c r="M598" s="242"/>
      <c r="N598" s="243"/>
      <c r="O598" s="243"/>
      <c r="P598" s="243"/>
      <c r="Q598" s="243"/>
      <c r="R598" s="243"/>
      <c r="S598" s="243"/>
      <c r="T598" s="24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5" t="s">
        <v>191</v>
      </c>
      <c r="AU598" s="245" t="s">
        <v>88</v>
      </c>
      <c r="AV598" s="13" t="s">
        <v>88</v>
      </c>
      <c r="AW598" s="13" t="s">
        <v>34</v>
      </c>
      <c r="AX598" s="13" t="s">
        <v>78</v>
      </c>
      <c r="AY598" s="245" t="s">
        <v>182</v>
      </c>
    </row>
    <row r="599" spans="1:51" s="13" customFormat="1" ht="12">
      <c r="A599" s="13"/>
      <c r="B599" s="234"/>
      <c r="C599" s="235"/>
      <c r="D599" s="236" t="s">
        <v>191</v>
      </c>
      <c r="E599" s="237" t="s">
        <v>1</v>
      </c>
      <c r="F599" s="238" t="s">
        <v>584</v>
      </c>
      <c r="G599" s="235"/>
      <c r="H599" s="239">
        <v>0.9</v>
      </c>
      <c r="I599" s="240"/>
      <c r="J599" s="235"/>
      <c r="K599" s="235"/>
      <c r="L599" s="241"/>
      <c r="M599" s="242"/>
      <c r="N599" s="243"/>
      <c r="O599" s="243"/>
      <c r="P599" s="243"/>
      <c r="Q599" s="243"/>
      <c r="R599" s="243"/>
      <c r="S599" s="243"/>
      <c r="T599" s="244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5" t="s">
        <v>191</v>
      </c>
      <c r="AU599" s="245" t="s">
        <v>88</v>
      </c>
      <c r="AV599" s="13" t="s">
        <v>88</v>
      </c>
      <c r="AW599" s="13" t="s">
        <v>34</v>
      </c>
      <c r="AX599" s="13" t="s">
        <v>78</v>
      </c>
      <c r="AY599" s="245" t="s">
        <v>182</v>
      </c>
    </row>
    <row r="600" spans="1:51" s="13" customFormat="1" ht="12">
      <c r="A600" s="13"/>
      <c r="B600" s="234"/>
      <c r="C600" s="235"/>
      <c r="D600" s="236" t="s">
        <v>191</v>
      </c>
      <c r="E600" s="237" t="s">
        <v>1</v>
      </c>
      <c r="F600" s="238" t="s">
        <v>585</v>
      </c>
      <c r="G600" s="235"/>
      <c r="H600" s="239">
        <v>12.15</v>
      </c>
      <c r="I600" s="240"/>
      <c r="J600" s="235"/>
      <c r="K600" s="235"/>
      <c r="L600" s="241"/>
      <c r="M600" s="242"/>
      <c r="N600" s="243"/>
      <c r="O600" s="243"/>
      <c r="P600" s="243"/>
      <c r="Q600" s="243"/>
      <c r="R600" s="243"/>
      <c r="S600" s="243"/>
      <c r="T600" s="24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5" t="s">
        <v>191</v>
      </c>
      <c r="AU600" s="245" t="s">
        <v>88</v>
      </c>
      <c r="AV600" s="13" t="s">
        <v>88</v>
      </c>
      <c r="AW600" s="13" t="s">
        <v>34</v>
      </c>
      <c r="AX600" s="13" t="s">
        <v>78</v>
      </c>
      <c r="AY600" s="245" t="s">
        <v>182</v>
      </c>
    </row>
    <row r="601" spans="1:51" s="13" customFormat="1" ht="12">
      <c r="A601" s="13"/>
      <c r="B601" s="234"/>
      <c r="C601" s="235"/>
      <c r="D601" s="236" t="s">
        <v>191</v>
      </c>
      <c r="E601" s="237" t="s">
        <v>1</v>
      </c>
      <c r="F601" s="238" t="s">
        <v>586</v>
      </c>
      <c r="G601" s="235"/>
      <c r="H601" s="239">
        <v>1.08</v>
      </c>
      <c r="I601" s="240"/>
      <c r="J601" s="235"/>
      <c r="K601" s="235"/>
      <c r="L601" s="241"/>
      <c r="M601" s="242"/>
      <c r="N601" s="243"/>
      <c r="O601" s="243"/>
      <c r="P601" s="243"/>
      <c r="Q601" s="243"/>
      <c r="R601" s="243"/>
      <c r="S601" s="243"/>
      <c r="T601" s="24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5" t="s">
        <v>191</v>
      </c>
      <c r="AU601" s="245" t="s">
        <v>88</v>
      </c>
      <c r="AV601" s="13" t="s">
        <v>88</v>
      </c>
      <c r="AW601" s="13" t="s">
        <v>34</v>
      </c>
      <c r="AX601" s="13" t="s">
        <v>78</v>
      </c>
      <c r="AY601" s="245" t="s">
        <v>182</v>
      </c>
    </row>
    <row r="602" spans="1:51" s="13" customFormat="1" ht="12">
      <c r="A602" s="13"/>
      <c r="B602" s="234"/>
      <c r="C602" s="235"/>
      <c r="D602" s="236" t="s">
        <v>191</v>
      </c>
      <c r="E602" s="237" t="s">
        <v>1</v>
      </c>
      <c r="F602" s="238" t="s">
        <v>587</v>
      </c>
      <c r="G602" s="235"/>
      <c r="H602" s="239">
        <v>13.5</v>
      </c>
      <c r="I602" s="240"/>
      <c r="J602" s="235"/>
      <c r="K602" s="235"/>
      <c r="L602" s="241"/>
      <c r="M602" s="242"/>
      <c r="N602" s="243"/>
      <c r="O602" s="243"/>
      <c r="P602" s="243"/>
      <c r="Q602" s="243"/>
      <c r="R602" s="243"/>
      <c r="S602" s="243"/>
      <c r="T602" s="24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5" t="s">
        <v>191</v>
      </c>
      <c r="AU602" s="245" t="s">
        <v>88</v>
      </c>
      <c r="AV602" s="13" t="s">
        <v>88</v>
      </c>
      <c r="AW602" s="13" t="s">
        <v>34</v>
      </c>
      <c r="AX602" s="13" t="s">
        <v>78</v>
      </c>
      <c r="AY602" s="245" t="s">
        <v>182</v>
      </c>
    </row>
    <row r="603" spans="1:51" s="13" customFormat="1" ht="12">
      <c r="A603" s="13"/>
      <c r="B603" s="234"/>
      <c r="C603" s="235"/>
      <c r="D603" s="236" t="s">
        <v>191</v>
      </c>
      <c r="E603" s="237" t="s">
        <v>1</v>
      </c>
      <c r="F603" s="238" t="s">
        <v>588</v>
      </c>
      <c r="G603" s="235"/>
      <c r="H603" s="239">
        <v>0.473</v>
      </c>
      <c r="I603" s="240"/>
      <c r="J603" s="235"/>
      <c r="K603" s="235"/>
      <c r="L603" s="241"/>
      <c r="M603" s="242"/>
      <c r="N603" s="243"/>
      <c r="O603" s="243"/>
      <c r="P603" s="243"/>
      <c r="Q603" s="243"/>
      <c r="R603" s="243"/>
      <c r="S603" s="243"/>
      <c r="T603" s="24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5" t="s">
        <v>191</v>
      </c>
      <c r="AU603" s="245" t="s">
        <v>88</v>
      </c>
      <c r="AV603" s="13" t="s">
        <v>88</v>
      </c>
      <c r="AW603" s="13" t="s">
        <v>34</v>
      </c>
      <c r="AX603" s="13" t="s">
        <v>78</v>
      </c>
      <c r="AY603" s="245" t="s">
        <v>182</v>
      </c>
    </row>
    <row r="604" spans="1:51" s="13" customFormat="1" ht="12">
      <c r="A604" s="13"/>
      <c r="B604" s="234"/>
      <c r="C604" s="235"/>
      <c r="D604" s="236" t="s">
        <v>191</v>
      </c>
      <c r="E604" s="237" t="s">
        <v>1</v>
      </c>
      <c r="F604" s="238" t="s">
        <v>589</v>
      </c>
      <c r="G604" s="235"/>
      <c r="H604" s="239">
        <v>2.025</v>
      </c>
      <c r="I604" s="240"/>
      <c r="J604" s="235"/>
      <c r="K604" s="235"/>
      <c r="L604" s="241"/>
      <c r="M604" s="242"/>
      <c r="N604" s="243"/>
      <c r="O604" s="243"/>
      <c r="P604" s="243"/>
      <c r="Q604" s="243"/>
      <c r="R604" s="243"/>
      <c r="S604" s="243"/>
      <c r="T604" s="24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5" t="s">
        <v>191</v>
      </c>
      <c r="AU604" s="245" t="s">
        <v>88</v>
      </c>
      <c r="AV604" s="13" t="s">
        <v>88</v>
      </c>
      <c r="AW604" s="13" t="s">
        <v>34</v>
      </c>
      <c r="AX604" s="13" t="s">
        <v>78</v>
      </c>
      <c r="AY604" s="245" t="s">
        <v>182</v>
      </c>
    </row>
    <row r="605" spans="1:51" s="15" customFormat="1" ht="12">
      <c r="A605" s="15"/>
      <c r="B605" s="268"/>
      <c r="C605" s="269"/>
      <c r="D605" s="236" t="s">
        <v>191</v>
      </c>
      <c r="E605" s="270" t="s">
        <v>1</v>
      </c>
      <c r="F605" s="271" t="s">
        <v>235</v>
      </c>
      <c r="G605" s="269"/>
      <c r="H605" s="270" t="s">
        <v>1</v>
      </c>
      <c r="I605" s="272"/>
      <c r="J605" s="269"/>
      <c r="K605" s="269"/>
      <c r="L605" s="273"/>
      <c r="M605" s="274"/>
      <c r="N605" s="275"/>
      <c r="O605" s="275"/>
      <c r="P605" s="275"/>
      <c r="Q605" s="275"/>
      <c r="R605" s="275"/>
      <c r="S605" s="275"/>
      <c r="T605" s="276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77" t="s">
        <v>191</v>
      </c>
      <c r="AU605" s="277" t="s">
        <v>88</v>
      </c>
      <c r="AV605" s="15" t="s">
        <v>86</v>
      </c>
      <c r="AW605" s="15" t="s">
        <v>34</v>
      </c>
      <c r="AX605" s="15" t="s">
        <v>78</v>
      </c>
      <c r="AY605" s="277" t="s">
        <v>182</v>
      </c>
    </row>
    <row r="606" spans="1:51" s="13" customFormat="1" ht="12">
      <c r="A606" s="13"/>
      <c r="B606" s="234"/>
      <c r="C606" s="235"/>
      <c r="D606" s="236" t="s">
        <v>191</v>
      </c>
      <c r="E606" s="237" t="s">
        <v>1</v>
      </c>
      <c r="F606" s="238" t="s">
        <v>590</v>
      </c>
      <c r="G606" s="235"/>
      <c r="H606" s="239">
        <v>1.688</v>
      </c>
      <c r="I606" s="240"/>
      <c r="J606" s="235"/>
      <c r="K606" s="235"/>
      <c r="L606" s="241"/>
      <c r="M606" s="242"/>
      <c r="N606" s="243"/>
      <c r="O606" s="243"/>
      <c r="P606" s="243"/>
      <c r="Q606" s="243"/>
      <c r="R606" s="243"/>
      <c r="S606" s="243"/>
      <c r="T606" s="244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5" t="s">
        <v>191</v>
      </c>
      <c r="AU606" s="245" t="s">
        <v>88</v>
      </c>
      <c r="AV606" s="13" t="s">
        <v>88</v>
      </c>
      <c r="AW606" s="13" t="s">
        <v>34</v>
      </c>
      <c r="AX606" s="13" t="s">
        <v>78</v>
      </c>
      <c r="AY606" s="245" t="s">
        <v>182</v>
      </c>
    </row>
    <row r="607" spans="1:51" s="13" customFormat="1" ht="12">
      <c r="A607" s="13"/>
      <c r="B607" s="234"/>
      <c r="C607" s="235"/>
      <c r="D607" s="236" t="s">
        <v>191</v>
      </c>
      <c r="E607" s="237" t="s">
        <v>1</v>
      </c>
      <c r="F607" s="238" t="s">
        <v>591</v>
      </c>
      <c r="G607" s="235"/>
      <c r="H607" s="239">
        <v>3.6</v>
      </c>
      <c r="I607" s="240"/>
      <c r="J607" s="235"/>
      <c r="K607" s="235"/>
      <c r="L607" s="241"/>
      <c r="M607" s="242"/>
      <c r="N607" s="243"/>
      <c r="O607" s="243"/>
      <c r="P607" s="243"/>
      <c r="Q607" s="243"/>
      <c r="R607" s="243"/>
      <c r="S607" s="243"/>
      <c r="T607" s="244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5" t="s">
        <v>191</v>
      </c>
      <c r="AU607" s="245" t="s">
        <v>88</v>
      </c>
      <c r="AV607" s="13" t="s">
        <v>88</v>
      </c>
      <c r="AW607" s="13" t="s">
        <v>34</v>
      </c>
      <c r="AX607" s="13" t="s">
        <v>78</v>
      </c>
      <c r="AY607" s="245" t="s">
        <v>182</v>
      </c>
    </row>
    <row r="608" spans="1:51" s="14" customFormat="1" ht="12">
      <c r="A608" s="14"/>
      <c r="B608" s="246"/>
      <c r="C608" s="247"/>
      <c r="D608" s="236" t="s">
        <v>191</v>
      </c>
      <c r="E608" s="248" t="s">
        <v>1</v>
      </c>
      <c r="F608" s="249" t="s">
        <v>195</v>
      </c>
      <c r="G608" s="247"/>
      <c r="H608" s="250">
        <v>46.486000000000004</v>
      </c>
      <c r="I608" s="251"/>
      <c r="J608" s="247"/>
      <c r="K608" s="247"/>
      <c r="L608" s="252"/>
      <c r="M608" s="253"/>
      <c r="N608" s="254"/>
      <c r="O608" s="254"/>
      <c r="P608" s="254"/>
      <c r="Q608" s="254"/>
      <c r="R608" s="254"/>
      <c r="S608" s="254"/>
      <c r="T608" s="255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6" t="s">
        <v>191</v>
      </c>
      <c r="AU608" s="256" t="s">
        <v>88</v>
      </c>
      <c r="AV608" s="14" t="s">
        <v>189</v>
      </c>
      <c r="AW608" s="14" t="s">
        <v>34</v>
      </c>
      <c r="AX608" s="14" t="s">
        <v>86</v>
      </c>
      <c r="AY608" s="256" t="s">
        <v>182</v>
      </c>
    </row>
    <row r="609" spans="1:63" s="12" customFormat="1" ht="22.8" customHeight="1">
      <c r="A609" s="12"/>
      <c r="B609" s="204"/>
      <c r="C609" s="205"/>
      <c r="D609" s="206" t="s">
        <v>77</v>
      </c>
      <c r="E609" s="218" t="s">
        <v>271</v>
      </c>
      <c r="F609" s="218" t="s">
        <v>592</v>
      </c>
      <c r="G609" s="205"/>
      <c r="H609" s="205"/>
      <c r="I609" s="208"/>
      <c r="J609" s="219">
        <f>BK609</f>
        <v>0</v>
      </c>
      <c r="K609" s="205"/>
      <c r="L609" s="210"/>
      <c r="M609" s="211"/>
      <c r="N609" s="212"/>
      <c r="O609" s="212"/>
      <c r="P609" s="213">
        <f>SUM(P610:P752)</f>
        <v>0</v>
      </c>
      <c r="Q609" s="212"/>
      <c r="R609" s="213">
        <f>SUM(R610:R752)</f>
        <v>0</v>
      </c>
      <c r="S609" s="212"/>
      <c r="T609" s="214">
        <f>SUM(T610:T752)</f>
        <v>87.61828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215" t="s">
        <v>86</v>
      </c>
      <c r="AT609" s="216" t="s">
        <v>77</v>
      </c>
      <c r="AU609" s="216" t="s">
        <v>86</v>
      </c>
      <c r="AY609" s="215" t="s">
        <v>182</v>
      </c>
      <c r="BK609" s="217">
        <f>SUM(BK610:BK752)</f>
        <v>0</v>
      </c>
    </row>
    <row r="610" spans="1:65" s="2" customFormat="1" ht="37.8" customHeight="1">
      <c r="A610" s="39"/>
      <c r="B610" s="40"/>
      <c r="C610" s="220" t="s">
        <v>593</v>
      </c>
      <c r="D610" s="220" t="s">
        <v>185</v>
      </c>
      <c r="E610" s="221" t="s">
        <v>594</v>
      </c>
      <c r="F610" s="222" t="s">
        <v>595</v>
      </c>
      <c r="G610" s="223" t="s">
        <v>542</v>
      </c>
      <c r="H610" s="224">
        <v>19.454</v>
      </c>
      <c r="I610" s="225"/>
      <c r="J610" s="226">
        <f>ROUND(I610*H610,2)</f>
        <v>0</v>
      </c>
      <c r="K610" s="227"/>
      <c r="L610" s="45"/>
      <c r="M610" s="228" t="s">
        <v>1</v>
      </c>
      <c r="N610" s="229" t="s">
        <v>43</v>
      </c>
      <c r="O610" s="92"/>
      <c r="P610" s="230">
        <f>O610*H610</f>
        <v>0</v>
      </c>
      <c r="Q610" s="230">
        <v>0</v>
      </c>
      <c r="R610" s="230">
        <f>Q610*H610</f>
        <v>0</v>
      </c>
      <c r="S610" s="230">
        <v>2.2</v>
      </c>
      <c r="T610" s="231">
        <f>S610*H610</f>
        <v>42.79880000000001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32" t="s">
        <v>189</v>
      </c>
      <c r="AT610" s="232" t="s">
        <v>185</v>
      </c>
      <c r="AU610" s="232" t="s">
        <v>88</v>
      </c>
      <c r="AY610" s="18" t="s">
        <v>182</v>
      </c>
      <c r="BE610" s="233">
        <f>IF(N610="základní",J610,0)</f>
        <v>0</v>
      </c>
      <c r="BF610" s="233">
        <f>IF(N610="snížená",J610,0)</f>
        <v>0</v>
      </c>
      <c r="BG610" s="233">
        <f>IF(N610="zákl. přenesená",J610,0)</f>
        <v>0</v>
      </c>
      <c r="BH610" s="233">
        <f>IF(N610="sníž. přenesená",J610,0)</f>
        <v>0</v>
      </c>
      <c r="BI610" s="233">
        <f>IF(N610="nulová",J610,0)</f>
        <v>0</v>
      </c>
      <c r="BJ610" s="18" t="s">
        <v>86</v>
      </c>
      <c r="BK610" s="233">
        <f>ROUND(I610*H610,2)</f>
        <v>0</v>
      </c>
      <c r="BL610" s="18" t="s">
        <v>189</v>
      </c>
      <c r="BM610" s="232" t="s">
        <v>596</v>
      </c>
    </row>
    <row r="611" spans="1:51" s="15" customFormat="1" ht="12">
      <c r="A611" s="15"/>
      <c r="B611" s="268"/>
      <c r="C611" s="269"/>
      <c r="D611" s="236" t="s">
        <v>191</v>
      </c>
      <c r="E611" s="270" t="s">
        <v>1</v>
      </c>
      <c r="F611" s="271" t="s">
        <v>235</v>
      </c>
      <c r="G611" s="269"/>
      <c r="H611" s="270" t="s">
        <v>1</v>
      </c>
      <c r="I611" s="272"/>
      <c r="J611" s="269"/>
      <c r="K611" s="269"/>
      <c r="L611" s="273"/>
      <c r="M611" s="274"/>
      <c r="N611" s="275"/>
      <c r="O611" s="275"/>
      <c r="P611" s="275"/>
      <c r="Q611" s="275"/>
      <c r="R611" s="275"/>
      <c r="S611" s="275"/>
      <c r="T611" s="276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77" t="s">
        <v>191</v>
      </c>
      <c r="AU611" s="277" t="s">
        <v>88</v>
      </c>
      <c r="AV611" s="15" t="s">
        <v>86</v>
      </c>
      <c r="AW611" s="15" t="s">
        <v>34</v>
      </c>
      <c r="AX611" s="15" t="s">
        <v>78</v>
      </c>
      <c r="AY611" s="277" t="s">
        <v>182</v>
      </c>
    </row>
    <row r="612" spans="1:51" s="15" customFormat="1" ht="12">
      <c r="A612" s="15"/>
      <c r="B612" s="268"/>
      <c r="C612" s="269"/>
      <c r="D612" s="236" t="s">
        <v>191</v>
      </c>
      <c r="E612" s="270" t="s">
        <v>1</v>
      </c>
      <c r="F612" s="271" t="s">
        <v>597</v>
      </c>
      <c r="G612" s="269"/>
      <c r="H612" s="270" t="s">
        <v>1</v>
      </c>
      <c r="I612" s="272"/>
      <c r="J612" s="269"/>
      <c r="K612" s="269"/>
      <c r="L612" s="273"/>
      <c r="M612" s="274"/>
      <c r="N612" s="275"/>
      <c r="O612" s="275"/>
      <c r="P612" s="275"/>
      <c r="Q612" s="275"/>
      <c r="R612" s="275"/>
      <c r="S612" s="275"/>
      <c r="T612" s="276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77" t="s">
        <v>191</v>
      </c>
      <c r="AU612" s="277" t="s">
        <v>88</v>
      </c>
      <c r="AV612" s="15" t="s">
        <v>86</v>
      </c>
      <c r="AW612" s="15" t="s">
        <v>34</v>
      </c>
      <c r="AX612" s="15" t="s">
        <v>78</v>
      </c>
      <c r="AY612" s="277" t="s">
        <v>182</v>
      </c>
    </row>
    <row r="613" spans="1:51" s="13" customFormat="1" ht="12">
      <c r="A613" s="13"/>
      <c r="B613" s="234"/>
      <c r="C613" s="235"/>
      <c r="D613" s="236" t="s">
        <v>191</v>
      </c>
      <c r="E613" s="237" t="s">
        <v>1</v>
      </c>
      <c r="F613" s="238" t="s">
        <v>598</v>
      </c>
      <c r="G613" s="235"/>
      <c r="H613" s="239">
        <v>8.892</v>
      </c>
      <c r="I613" s="240"/>
      <c r="J613" s="235"/>
      <c r="K613" s="235"/>
      <c r="L613" s="241"/>
      <c r="M613" s="242"/>
      <c r="N613" s="243"/>
      <c r="O613" s="243"/>
      <c r="P613" s="243"/>
      <c r="Q613" s="243"/>
      <c r="R613" s="243"/>
      <c r="S613" s="243"/>
      <c r="T613" s="24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5" t="s">
        <v>191</v>
      </c>
      <c r="AU613" s="245" t="s">
        <v>88</v>
      </c>
      <c r="AV613" s="13" t="s">
        <v>88</v>
      </c>
      <c r="AW613" s="13" t="s">
        <v>34</v>
      </c>
      <c r="AX613" s="13" t="s">
        <v>78</v>
      </c>
      <c r="AY613" s="245" t="s">
        <v>182</v>
      </c>
    </row>
    <row r="614" spans="1:51" s="13" customFormat="1" ht="12">
      <c r="A614" s="13"/>
      <c r="B614" s="234"/>
      <c r="C614" s="235"/>
      <c r="D614" s="236" t="s">
        <v>191</v>
      </c>
      <c r="E614" s="237" t="s">
        <v>1</v>
      </c>
      <c r="F614" s="238" t="s">
        <v>599</v>
      </c>
      <c r="G614" s="235"/>
      <c r="H614" s="239">
        <v>2.712</v>
      </c>
      <c r="I614" s="240"/>
      <c r="J614" s="235"/>
      <c r="K614" s="235"/>
      <c r="L614" s="241"/>
      <c r="M614" s="242"/>
      <c r="N614" s="243"/>
      <c r="O614" s="243"/>
      <c r="P614" s="243"/>
      <c r="Q614" s="243"/>
      <c r="R614" s="243"/>
      <c r="S614" s="243"/>
      <c r="T614" s="24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5" t="s">
        <v>191</v>
      </c>
      <c r="AU614" s="245" t="s">
        <v>88</v>
      </c>
      <c r="AV614" s="13" t="s">
        <v>88</v>
      </c>
      <c r="AW614" s="13" t="s">
        <v>34</v>
      </c>
      <c r="AX614" s="13" t="s">
        <v>78</v>
      </c>
      <c r="AY614" s="245" t="s">
        <v>182</v>
      </c>
    </row>
    <row r="615" spans="1:51" s="13" customFormat="1" ht="12">
      <c r="A615" s="13"/>
      <c r="B615" s="234"/>
      <c r="C615" s="235"/>
      <c r="D615" s="236" t="s">
        <v>191</v>
      </c>
      <c r="E615" s="237" t="s">
        <v>1</v>
      </c>
      <c r="F615" s="238" t="s">
        <v>600</v>
      </c>
      <c r="G615" s="235"/>
      <c r="H615" s="239">
        <v>3.119</v>
      </c>
      <c r="I615" s="240"/>
      <c r="J615" s="235"/>
      <c r="K615" s="235"/>
      <c r="L615" s="241"/>
      <c r="M615" s="242"/>
      <c r="N615" s="243"/>
      <c r="O615" s="243"/>
      <c r="P615" s="243"/>
      <c r="Q615" s="243"/>
      <c r="R615" s="243"/>
      <c r="S615" s="243"/>
      <c r="T615" s="244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5" t="s">
        <v>191</v>
      </c>
      <c r="AU615" s="245" t="s">
        <v>88</v>
      </c>
      <c r="AV615" s="13" t="s">
        <v>88</v>
      </c>
      <c r="AW615" s="13" t="s">
        <v>34</v>
      </c>
      <c r="AX615" s="13" t="s">
        <v>78</v>
      </c>
      <c r="AY615" s="245" t="s">
        <v>182</v>
      </c>
    </row>
    <row r="616" spans="1:51" s="13" customFormat="1" ht="12">
      <c r="A616" s="13"/>
      <c r="B616" s="234"/>
      <c r="C616" s="235"/>
      <c r="D616" s="236" t="s">
        <v>191</v>
      </c>
      <c r="E616" s="237" t="s">
        <v>1</v>
      </c>
      <c r="F616" s="238" t="s">
        <v>601</v>
      </c>
      <c r="G616" s="235"/>
      <c r="H616" s="239">
        <v>0.961</v>
      </c>
      <c r="I616" s="240"/>
      <c r="J616" s="235"/>
      <c r="K616" s="235"/>
      <c r="L616" s="241"/>
      <c r="M616" s="242"/>
      <c r="N616" s="243"/>
      <c r="O616" s="243"/>
      <c r="P616" s="243"/>
      <c r="Q616" s="243"/>
      <c r="R616" s="243"/>
      <c r="S616" s="243"/>
      <c r="T616" s="244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5" t="s">
        <v>191</v>
      </c>
      <c r="AU616" s="245" t="s">
        <v>88</v>
      </c>
      <c r="AV616" s="13" t="s">
        <v>88</v>
      </c>
      <c r="AW616" s="13" t="s">
        <v>34</v>
      </c>
      <c r="AX616" s="13" t="s">
        <v>78</v>
      </c>
      <c r="AY616" s="245" t="s">
        <v>182</v>
      </c>
    </row>
    <row r="617" spans="1:51" s="13" customFormat="1" ht="12">
      <c r="A617" s="13"/>
      <c r="B617" s="234"/>
      <c r="C617" s="235"/>
      <c r="D617" s="236" t="s">
        <v>191</v>
      </c>
      <c r="E617" s="237" t="s">
        <v>1</v>
      </c>
      <c r="F617" s="238" t="s">
        <v>602</v>
      </c>
      <c r="G617" s="235"/>
      <c r="H617" s="239">
        <v>3.77</v>
      </c>
      <c r="I617" s="240"/>
      <c r="J617" s="235"/>
      <c r="K617" s="235"/>
      <c r="L617" s="241"/>
      <c r="M617" s="242"/>
      <c r="N617" s="243"/>
      <c r="O617" s="243"/>
      <c r="P617" s="243"/>
      <c r="Q617" s="243"/>
      <c r="R617" s="243"/>
      <c r="S617" s="243"/>
      <c r="T617" s="244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5" t="s">
        <v>191</v>
      </c>
      <c r="AU617" s="245" t="s">
        <v>88</v>
      </c>
      <c r="AV617" s="13" t="s">
        <v>88</v>
      </c>
      <c r="AW617" s="13" t="s">
        <v>34</v>
      </c>
      <c r="AX617" s="13" t="s">
        <v>78</v>
      </c>
      <c r="AY617" s="245" t="s">
        <v>182</v>
      </c>
    </row>
    <row r="618" spans="1:51" s="14" customFormat="1" ht="12">
      <c r="A618" s="14"/>
      <c r="B618" s="246"/>
      <c r="C618" s="247"/>
      <c r="D618" s="236" t="s">
        <v>191</v>
      </c>
      <c r="E618" s="248" t="s">
        <v>1</v>
      </c>
      <c r="F618" s="249" t="s">
        <v>195</v>
      </c>
      <c r="G618" s="247"/>
      <c r="H618" s="250">
        <v>19.454</v>
      </c>
      <c r="I618" s="251"/>
      <c r="J618" s="247"/>
      <c r="K618" s="247"/>
      <c r="L618" s="252"/>
      <c r="M618" s="253"/>
      <c r="N618" s="254"/>
      <c r="O618" s="254"/>
      <c r="P618" s="254"/>
      <c r="Q618" s="254"/>
      <c r="R618" s="254"/>
      <c r="S618" s="254"/>
      <c r="T618" s="255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6" t="s">
        <v>191</v>
      </c>
      <c r="AU618" s="256" t="s">
        <v>88</v>
      </c>
      <c r="AV618" s="14" t="s">
        <v>189</v>
      </c>
      <c r="AW618" s="14" t="s">
        <v>34</v>
      </c>
      <c r="AX618" s="14" t="s">
        <v>86</v>
      </c>
      <c r="AY618" s="256" t="s">
        <v>182</v>
      </c>
    </row>
    <row r="619" spans="1:65" s="2" customFormat="1" ht="24.15" customHeight="1">
      <c r="A619" s="39"/>
      <c r="B619" s="40"/>
      <c r="C619" s="220" t="s">
        <v>603</v>
      </c>
      <c r="D619" s="220" t="s">
        <v>185</v>
      </c>
      <c r="E619" s="221" t="s">
        <v>604</v>
      </c>
      <c r="F619" s="222" t="s">
        <v>605</v>
      </c>
      <c r="G619" s="223" t="s">
        <v>188</v>
      </c>
      <c r="H619" s="224">
        <v>47.701</v>
      </c>
      <c r="I619" s="225"/>
      <c r="J619" s="226">
        <f>ROUND(I619*H619,2)</f>
        <v>0</v>
      </c>
      <c r="K619" s="227"/>
      <c r="L619" s="45"/>
      <c r="M619" s="228" t="s">
        <v>1</v>
      </c>
      <c r="N619" s="229" t="s">
        <v>43</v>
      </c>
      <c r="O619" s="92"/>
      <c r="P619" s="230">
        <f>O619*H619</f>
        <v>0</v>
      </c>
      <c r="Q619" s="230">
        <v>0</v>
      </c>
      <c r="R619" s="230">
        <f>Q619*H619</f>
        <v>0</v>
      </c>
      <c r="S619" s="230">
        <v>0.09</v>
      </c>
      <c r="T619" s="231">
        <f>S619*H619</f>
        <v>4.29309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2" t="s">
        <v>189</v>
      </c>
      <c r="AT619" s="232" t="s">
        <v>185</v>
      </c>
      <c r="AU619" s="232" t="s">
        <v>88</v>
      </c>
      <c r="AY619" s="18" t="s">
        <v>182</v>
      </c>
      <c r="BE619" s="233">
        <f>IF(N619="základní",J619,0)</f>
        <v>0</v>
      </c>
      <c r="BF619" s="233">
        <f>IF(N619="snížená",J619,0)</f>
        <v>0</v>
      </c>
      <c r="BG619" s="233">
        <f>IF(N619="zákl. přenesená",J619,0)</f>
        <v>0</v>
      </c>
      <c r="BH619" s="233">
        <f>IF(N619="sníž. přenesená",J619,0)</f>
        <v>0</v>
      </c>
      <c r="BI619" s="233">
        <f>IF(N619="nulová",J619,0)</f>
        <v>0</v>
      </c>
      <c r="BJ619" s="18" t="s">
        <v>86</v>
      </c>
      <c r="BK619" s="233">
        <f>ROUND(I619*H619,2)</f>
        <v>0</v>
      </c>
      <c r="BL619" s="18" t="s">
        <v>189</v>
      </c>
      <c r="BM619" s="232" t="s">
        <v>606</v>
      </c>
    </row>
    <row r="620" spans="1:51" s="15" customFormat="1" ht="12">
      <c r="A620" s="15"/>
      <c r="B620" s="268"/>
      <c r="C620" s="269"/>
      <c r="D620" s="236" t="s">
        <v>191</v>
      </c>
      <c r="E620" s="270" t="s">
        <v>1</v>
      </c>
      <c r="F620" s="271" t="s">
        <v>218</v>
      </c>
      <c r="G620" s="269"/>
      <c r="H620" s="270" t="s">
        <v>1</v>
      </c>
      <c r="I620" s="272"/>
      <c r="J620" s="269"/>
      <c r="K620" s="269"/>
      <c r="L620" s="273"/>
      <c r="M620" s="274"/>
      <c r="N620" s="275"/>
      <c r="O620" s="275"/>
      <c r="P620" s="275"/>
      <c r="Q620" s="275"/>
      <c r="R620" s="275"/>
      <c r="S620" s="275"/>
      <c r="T620" s="276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77" t="s">
        <v>191</v>
      </c>
      <c r="AU620" s="277" t="s">
        <v>88</v>
      </c>
      <c r="AV620" s="15" t="s">
        <v>86</v>
      </c>
      <c r="AW620" s="15" t="s">
        <v>34</v>
      </c>
      <c r="AX620" s="15" t="s">
        <v>78</v>
      </c>
      <c r="AY620" s="277" t="s">
        <v>182</v>
      </c>
    </row>
    <row r="621" spans="1:51" s="13" customFormat="1" ht="12">
      <c r="A621" s="13"/>
      <c r="B621" s="234"/>
      <c r="C621" s="235"/>
      <c r="D621" s="236" t="s">
        <v>191</v>
      </c>
      <c r="E621" s="237" t="s">
        <v>1</v>
      </c>
      <c r="F621" s="238" t="s">
        <v>579</v>
      </c>
      <c r="G621" s="235"/>
      <c r="H621" s="239">
        <v>4.59</v>
      </c>
      <c r="I621" s="240"/>
      <c r="J621" s="235"/>
      <c r="K621" s="235"/>
      <c r="L621" s="241"/>
      <c r="M621" s="242"/>
      <c r="N621" s="243"/>
      <c r="O621" s="243"/>
      <c r="P621" s="243"/>
      <c r="Q621" s="243"/>
      <c r="R621" s="243"/>
      <c r="S621" s="243"/>
      <c r="T621" s="244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5" t="s">
        <v>191</v>
      </c>
      <c r="AU621" s="245" t="s">
        <v>88</v>
      </c>
      <c r="AV621" s="13" t="s">
        <v>88</v>
      </c>
      <c r="AW621" s="13" t="s">
        <v>34</v>
      </c>
      <c r="AX621" s="13" t="s">
        <v>78</v>
      </c>
      <c r="AY621" s="245" t="s">
        <v>182</v>
      </c>
    </row>
    <row r="622" spans="1:51" s="15" customFormat="1" ht="12">
      <c r="A622" s="15"/>
      <c r="B622" s="268"/>
      <c r="C622" s="269"/>
      <c r="D622" s="236" t="s">
        <v>191</v>
      </c>
      <c r="E622" s="270" t="s">
        <v>1</v>
      </c>
      <c r="F622" s="271" t="s">
        <v>220</v>
      </c>
      <c r="G622" s="269"/>
      <c r="H622" s="270" t="s">
        <v>1</v>
      </c>
      <c r="I622" s="272"/>
      <c r="J622" s="269"/>
      <c r="K622" s="269"/>
      <c r="L622" s="273"/>
      <c r="M622" s="274"/>
      <c r="N622" s="275"/>
      <c r="O622" s="275"/>
      <c r="P622" s="275"/>
      <c r="Q622" s="275"/>
      <c r="R622" s="275"/>
      <c r="S622" s="275"/>
      <c r="T622" s="276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77" t="s">
        <v>191</v>
      </c>
      <c r="AU622" s="277" t="s">
        <v>88</v>
      </c>
      <c r="AV622" s="15" t="s">
        <v>86</v>
      </c>
      <c r="AW622" s="15" t="s">
        <v>34</v>
      </c>
      <c r="AX622" s="15" t="s">
        <v>78</v>
      </c>
      <c r="AY622" s="277" t="s">
        <v>182</v>
      </c>
    </row>
    <row r="623" spans="1:51" s="13" customFormat="1" ht="12">
      <c r="A623" s="13"/>
      <c r="B623" s="234"/>
      <c r="C623" s="235"/>
      <c r="D623" s="236" t="s">
        <v>191</v>
      </c>
      <c r="E623" s="237" t="s">
        <v>1</v>
      </c>
      <c r="F623" s="238" t="s">
        <v>607</v>
      </c>
      <c r="G623" s="235"/>
      <c r="H623" s="239">
        <v>0.495</v>
      </c>
      <c r="I623" s="240"/>
      <c r="J623" s="235"/>
      <c r="K623" s="235"/>
      <c r="L623" s="241"/>
      <c r="M623" s="242"/>
      <c r="N623" s="243"/>
      <c r="O623" s="243"/>
      <c r="P623" s="243"/>
      <c r="Q623" s="243"/>
      <c r="R623" s="243"/>
      <c r="S623" s="243"/>
      <c r="T623" s="244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5" t="s">
        <v>191</v>
      </c>
      <c r="AU623" s="245" t="s">
        <v>88</v>
      </c>
      <c r="AV623" s="13" t="s">
        <v>88</v>
      </c>
      <c r="AW623" s="13" t="s">
        <v>34</v>
      </c>
      <c r="AX623" s="13" t="s">
        <v>78</v>
      </c>
      <c r="AY623" s="245" t="s">
        <v>182</v>
      </c>
    </row>
    <row r="624" spans="1:51" s="13" customFormat="1" ht="12">
      <c r="A624" s="13"/>
      <c r="B624" s="234"/>
      <c r="C624" s="235"/>
      <c r="D624" s="236" t="s">
        <v>191</v>
      </c>
      <c r="E624" s="237" t="s">
        <v>1</v>
      </c>
      <c r="F624" s="238" t="s">
        <v>580</v>
      </c>
      <c r="G624" s="235"/>
      <c r="H624" s="239">
        <v>0.81</v>
      </c>
      <c r="I624" s="240"/>
      <c r="J624" s="235"/>
      <c r="K624" s="235"/>
      <c r="L624" s="241"/>
      <c r="M624" s="242"/>
      <c r="N624" s="243"/>
      <c r="O624" s="243"/>
      <c r="P624" s="243"/>
      <c r="Q624" s="243"/>
      <c r="R624" s="243"/>
      <c r="S624" s="243"/>
      <c r="T624" s="244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5" t="s">
        <v>191</v>
      </c>
      <c r="AU624" s="245" t="s">
        <v>88</v>
      </c>
      <c r="AV624" s="13" t="s">
        <v>88</v>
      </c>
      <c r="AW624" s="13" t="s">
        <v>34</v>
      </c>
      <c r="AX624" s="13" t="s">
        <v>78</v>
      </c>
      <c r="AY624" s="245" t="s">
        <v>182</v>
      </c>
    </row>
    <row r="625" spans="1:51" s="13" customFormat="1" ht="12">
      <c r="A625" s="13"/>
      <c r="B625" s="234"/>
      <c r="C625" s="235"/>
      <c r="D625" s="236" t="s">
        <v>191</v>
      </c>
      <c r="E625" s="237" t="s">
        <v>1</v>
      </c>
      <c r="F625" s="238" t="s">
        <v>581</v>
      </c>
      <c r="G625" s="235"/>
      <c r="H625" s="239">
        <v>0.45</v>
      </c>
      <c r="I625" s="240"/>
      <c r="J625" s="235"/>
      <c r="K625" s="235"/>
      <c r="L625" s="241"/>
      <c r="M625" s="242"/>
      <c r="N625" s="243"/>
      <c r="O625" s="243"/>
      <c r="P625" s="243"/>
      <c r="Q625" s="243"/>
      <c r="R625" s="243"/>
      <c r="S625" s="243"/>
      <c r="T625" s="24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5" t="s">
        <v>191</v>
      </c>
      <c r="AU625" s="245" t="s">
        <v>88</v>
      </c>
      <c r="AV625" s="13" t="s">
        <v>88</v>
      </c>
      <c r="AW625" s="13" t="s">
        <v>34</v>
      </c>
      <c r="AX625" s="13" t="s">
        <v>78</v>
      </c>
      <c r="AY625" s="245" t="s">
        <v>182</v>
      </c>
    </row>
    <row r="626" spans="1:51" s="13" customFormat="1" ht="12">
      <c r="A626" s="13"/>
      <c r="B626" s="234"/>
      <c r="C626" s="235"/>
      <c r="D626" s="236" t="s">
        <v>191</v>
      </c>
      <c r="E626" s="237" t="s">
        <v>1</v>
      </c>
      <c r="F626" s="238" t="s">
        <v>582</v>
      </c>
      <c r="G626" s="235"/>
      <c r="H626" s="239">
        <v>3.6</v>
      </c>
      <c r="I626" s="240"/>
      <c r="J626" s="235"/>
      <c r="K626" s="235"/>
      <c r="L626" s="241"/>
      <c r="M626" s="242"/>
      <c r="N626" s="243"/>
      <c r="O626" s="243"/>
      <c r="P626" s="243"/>
      <c r="Q626" s="243"/>
      <c r="R626" s="243"/>
      <c r="S626" s="243"/>
      <c r="T626" s="24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5" t="s">
        <v>191</v>
      </c>
      <c r="AU626" s="245" t="s">
        <v>88</v>
      </c>
      <c r="AV626" s="13" t="s">
        <v>88</v>
      </c>
      <c r="AW626" s="13" t="s">
        <v>34</v>
      </c>
      <c r="AX626" s="13" t="s">
        <v>78</v>
      </c>
      <c r="AY626" s="245" t="s">
        <v>182</v>
      </c>
    </row>
    <row r="627" spans="1:51" s="13" customFormat="1" ht="12">
      <c r="A627" s="13"/>
      <c r="B627" s="234"/>
      <c r="C627" s="235"/>
      <c r="D627" s="236" t="s">
        <v>191</v>
      </c>
      <c r="E627" s="237" t="s">
        <v>1</v>
      </c>
      <c r="F627" s="238" t="s">
        <v>583</v>
      </c>
      <c r="G627" s="235"/>
      <c r="H627" s="239">
        <v>1.62</v>
      </c>
      <c r="I627" s="240"/>
      <c r="J627" s="235"/>
      <c r="K627" s="235"/>
      <c r="L627" s="241"/>
      <c r="M627" s="242"/>
      <c r="N627" s="243"/>
      <c r="O627" s="243"/>
      <c r="P627" s="243"/>
      <c r="Q627" s="243"/>
      <c r="R627" s="243"/>
      <c r="S627" s="243"/>
      <c r="T627" s="244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5" t="s">
        <v>191</v>
      </c>
      <c r="AU627" s="245" t="s">
        <v>88</v>
      </c>
      <c r="AV627" s="13" t="s">
        <v>88</v>
      </c>
      <c r="AW627" s="13" t="s">
        <v>34</v>
      </c>
      <c r="AX627" s="13" t="s">
        <v>78</v>
      </c>
      <c r="AY627" s="245" t="s">
        <v>182</v>
      </c>
    </row>
    <row r="628" spans="1:51" s="13" customFormat="1" ht="12">
      <c r="A628" s="13"/>
      <c r="B628" s="234"/>
      <c r="C628" s="235"/>
      <c r="D628" s="236" t="s">
        <v>191</v>
      </c>
      <c r="E628" s="237" t="s">
        <v>1</v>
      </c>
      <c r="F628" s="238" t="s">
        <v>608</v>
      </c>
      <c r="G628" s="235"/>
      <c r="H628" s="239">
        <v>12.15</v>
      </c>
      <c r="I628" s="240"/>
      <c r="J628" s="235"/>
      <c r="K628" s="235"/>
      <c r="L628" s="241"/>
      <c r="M628" s="242"/>
      <c r="N628" s="243"/>
      <c r="O628" s="243"/>
      <c r="P628" s="243"/>
      <c r="Q628" s="243"/>
      <c r="R628" s="243"/>
      <c r="S628" s="243"/>
      <c r="T628" s="24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5" t="s">
        <v>191</v>
      </c>
      <c r="AU628" s="245" t="s">
        <v>88</v>
      </c>
      <c r="AV628" s="13" t="s">
        <v>88</v>
      </c>
      <c r="AW628" s="13" t="s">
        <v>34</v>
      </c>
      <c r="AX628" s="13" t="s">
        <v>78</v>
      </c>
      <c r="AY628" s="245" t="s">
        <v>182</v>
      </c>
    </row>
    <row r="629" spans="1:51" s="13" customFormat="1" ht="12">
      <c r="A629" s="13"/>
      <c r="B629" s="234"/>
      <c r="C629" s="235"/>
      <c r="D629" s="236" t="s">
        <v>191</v>
      </c>
      <c r="E629" s="237" t="s">
        <v>1</v>
      </c>
      <c r="F629" s="238" t="s">
        <v>609</v>
      </c>
      <c r="G629" s="235"/>
      <c r="H629" s="239">
        <v>16.2</v>
      </c>
      <c r="I629" s="240"/>
      <c r="J629" s="235"/>
      <c r="K629" s="235"/>
      <c r="L629" s="241"/>
      <c r="M629" s="242"/>
      <c r="N629" s="243"/>
      <c r="O629" s="243"/>
      <c r="P629" s="243"/>
      <c r="Q629" s="243"/>
      <c r="R629" s="243"/>
      <c r="S629" s="243"/>
      <c r="T629" s="24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5" t="s">
        <v>191</v>
      </c>
      <c r="AU629" s="245" t="s">
        <v>88</v>
      </c>
      <c r="AV629" s="13" t="s">
        <v>88</v>
      </c>
      <c r="AW629" s="13" t="s">
        <v>34</v>
      </c>
      <c r="AX629" s="13" t="s">
        <v>78</v>
      </c>
      <c r="AY629" s="245" t="s">
        <v>182</v>
      </c>
    </row>
    <row r="630" spans="1:51" s="13" customFormat="1" ht="12">
      <c r="A630" s="13"/>
      <c r="B630" s="234"/>
      <c r="C630" s="235"/>
      <c r="D630" s="236" t="s">
        <v>191</v>
      </c>
      <c r="E630" s="237" t="s">
        <v>1</v>
      </c>
      <c r="F630" s="238" t="s">
        <v>588</v>
      </c>
      <c r="G630" s="235"/>
      <c r="H630" s="239">
        <v>0.473</v>
      </c>
      <c r="I630" s="240"/>
      <c r="J630" s="235"/>
      <c r="K630" s="235"/>
      <c r="L630" s="241"/>
      <c r="M630" s="242"/>
      <c r="N630" s="243"/>
      <c r="O630" s="243"/>
      <c r="P630" s="243"/>
      <c r="Q630" s="243"/>
      <c r="R630" s="243"/>
      <c r="S630" s="243"/>
      <c r="T630" s="244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5" t="s">
        <v>191</v>
      </c>
      <c r="AU630" s="245" t="s">
        <v>88</v>
      </c>
      <c r="AV630" s="13" t="s">
        <v>88</v>
      </c>
      <c r="AW630" s="13" t="s">
        <v>34</v>
      </c>
      <c r="AX630" s="13" t="s">
        <v>78</v>
      </c>
      <c r="AY630" s="245" t="s">
        <v>182</v>
      </c>
    </row>
    <row r="631" spans="1:51" s="13" customFormat="1" ht="12">
      <c r="A631" s="13"/>
      <c r="B631" s="234"/>
      <c r="C631" s="235"/>
      <c r="D631" s="236" t="s">
        <v>191</v>
      </c>
      <c r="E631" s="237" t="s">
        <v>1</v>
      </c>
      <c r="F631" s="238" t="s">
        <v>589</v>
      </c>
      <c r="G631" s="235"/>
      <c r="H631" s="239">
        <v>2.025</v>
      </c>
      <c r="I631" s="240"/>
      <c r="J631" s="235"/>
      <c r="K631" s="235"/>
      <c r="L631" s="241"/>
      <c r="M631" s="242"/>
      <c r="N631" s="243"/>
      <c r="O631" s="243"/>
      <c r="P631" s="243"/>
      <c r="Q631" s="243"/>
      <c r="R631" s="243"/>
      <c r="S631" s="243"/>
      <c r="T631" s="24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5" t="s">
        <v>191</v>
      </c>
      <c r="AU631" s="245" t="s">
        <v>88</v>
      </c>
      <c r="AV631" s="13" t="s">
        <v>88</v>
      </c>
      <c r="AW631" s="13" t="s">
        <v>34</v>
      </c>
      <c r="AX631" s="13" t="s">
        <v>78</v>
      </c>
      <c r="AY631" s="245" t="s">
        <v>182</v>
      </c>
    </row>
    <row r="632" spans="1:51" s="15" customFormat="1" ht="12">
      <c r="A632" s="15"/>
      <c r="B632" s="268"/>
      <c r="C632" s="269"/>
      <c r="D632" s="236" t="s">
        <v>191</v>
      </c>
      <c r="E632" s="270" t="s">
        <v>1</v>
      </c>
      <c r="F632" s="271" t="s">
        <v>235</v>
      </c>
      <c r="G632" s="269"/>
      <c r="H632" s="270" t="s">
        <v>1</v>
      </c>
      <c r="I632" s="272"/>
      <c r="J632" s="269"/>
      <c r="K632" s="269"/>
      <c r="L632" s="273"/>
      <c r="M632" s="274"/>
      <c r="N632" s="275"/>
      <c r="O632" s="275"/>
      <c r="P632" s="275"/>
      <c r="Q632" s="275"/>
      <c r="R632" s="275"/>
      <c r="S632" s="275"/>
      <c r="T632" s="276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77" t="s">
        <v>191</v>
      </c>
      <c r="AU632" s="277" t="s">
        <v>88</v>
      </c>
      <c r="AV632" s="15" t="s">
        <v>86</v>
      </c>
      <c r="AW632" s="15" t="s">
        <v>34</v>
      </c>
      <c r="AX632" s="15" t="s">
        <v>78</v>
      </c>
      <c r="AY632" s="277" t="s">
        <v>182</v>
      </c>
    </row>
    <row r="633" spans="1:51" s="13" customFormat="1" ht="12">
      <c r="A633" s="13"/>
      <c r="B633" s="234"/>
      <c r="C633" s="235"/>
      <c r="D633" s="236" t="s">
        <v>191</v>
      </c>
      <c r="E633" s="237" t="s">
        <v>1</v>
      </c>
      <c r="F633" s="238" t="s">
        <v>590</v>
      </c>
      <c r="G633" s="235"/>
      <c r="H633" s="239">
        <v>1.688</v>
      </c>
      <c r="I633" s="240"/>
      <c r="J633" s="235"/>
      <c r="K633" s="235"/>
      <c r="L633" s="241"/>
      <c r="M633" s="242"/>
      <c r="N633" s="243"/>
      <c r="O633" s="243"/>
      <c r="P633" s="243"/>
      <c r="Q633" s="243"/>
      <c r="R633" s="243"/>
      <c r="S633" s="243"/>
      <c r="T633" s="24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5" t="s">
        <v>191</v>
      </c>
      <c r="AU633" s="245" t="s">
        <v>88</v>
      </c>
      <c r="AV633" s="13" t="s">
        <v>88</v>
      </c>
      <c r="AW633" s="13" t="s">
        <v>34</v>
      </c>
      <c r="AX633" s="13" t="s">
        <v>78</v>
      </c>
      <c r="AY633" s="245" t="s">
        <v>182</v>
      </c>
    </row>
    <row r="634" spans="1:51" s="13" customFormat="1" ht="12">
      <c r="A634" s="13"/>
      <c r="B634" s="234"/>
      <c r="C634" s="235"/>
      <c r="D634" s="236" t="s">
        <v>191</v>
      </c>
      <c r="E634" s="237" t="s">
        <v>1</v>
      </c>
      <c r="F634" s="238" t="s">
        <v>591</v>
      </c>
      <c r="G634" s="235"/>
      <c r="H634" s="239">
        <v>3.6</v>
      </c>
      <c r="I634" s="240"/>
      <c r="J634" s="235"/>
      <c r="K634" s="235"/>
      <c r="L634" s="241"/>
      <c r="M634" s="242"/>
      <c r="N634" s="243"/>
      <c r="O634" s="243"/>
      <c r="P634" s="243"/>
      <c r="Q634" s="243"/>
      <c r="R634" s="243"/>
      <c r="S634" s="243"/>
      <c r="T634" s="24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5" t="s">
        <v>191</v>
      </c>
      <c r="AU634" s="245" t="s">
        <v>88</v>
      </c>
      <c r="AV634" s="13" t="s">
        <v>88</v>
      </c>
      <c r="AW634" s="13" t="s">
        <v>34</v>
      </c>
      <c r="AX634" s="13" t="s">
        <v>78</v>
      </c>
      <c r="AY634" s="245" t="s">
        <v>182</v>
      </c>
    </row>
    <row r="635" spans="1:51" s="14" customFormat="1" ht="12">
      <c r="A635" s="14"/>
      <c r="B635" s="246"/>
      <c r="C635" s="247"/>
      <c r="D635" s="236" t="s">
        <v>191</v>
      </c>
      <c r="E635" s="248" t="s">
        <v>1</v>
      </c>
      <c r="F635" s="249" t="s">
        <v>195</v>
      </c>
      <c r="G635" s="247"/>
      <c r="H635" s="250">
        <v>47.70100000000001</v>
      </c>
      <c r="I635" s="251"/>
      <c r="J635" s="247"/>
      <c r="K635" s="247"/>
      <c r="L635" s="252"/>
      <c r="M635" s="253"/>
      <c r="N635" s="254"/>
      <c r="O635" s="254"/>
      <c r="P635" s="254"/>
      <c r="Q635" s="254"/>
      <c r="R635" s="254"/>
      <c r="S635" s="254"/>
      <c r="T635" s="255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6" t="s">
        <v>191</v>
      </c>
      <c r="AU635" s="256" t="s">
        <v>88</v>
      </c>
      <c r="AV635" s="14" t="s">
        <v>189</v>
      </c>
      <c r="AW635" s="14" t="s">
        <v>34</v>
      </c>
      <c r="AX635" s="14" t="s">
        <v>86</v>
      </c>
      <c r="AY635" s="256" t="s">
        <v>182</v>
      </c>
    </row>
    <row r="636" spans="1:65" s="2" customFormat="1" ht="16.5" customHeight="1">
      <c r="A636" s="39"/>
      <c r="B636" s="40"/>
      <c r="C636" s="220" t="s">
        <v>610</v>
      </c>
      <c r="D636" s="220" t="s">
        <v>185</v>
      </c>
      <c r="E636" s="221" t="s">
        <v>611</v>
      </c>
      <c r="F636" s="222" t="s">
        <v>612</v>
      </c>
      <c r="G636" s="223" t="s">
        <v>320</v>
      </c>
      <c r="H636" s="224">
        <v>3.62</v>
      </c>
      <c r="I636" s="225"/>
      <c r="J636" s="226">
        <f>ROUND(I636*H636,2)</f>
        <v>0</v>
      </c>
      <c r="K636" s="227"/>
      <c r="L636" s="45"/>
      <c r="M636" s="228" t="s">
        <v>1</v>
      </c>
      <c r="N636" s="229" t="s">
        <v>43</v>
      </c>
      <c r="O636" s="92"/>
      <c r="P636" s="230">
        <f>O636*H636</f>
        <v>0</v>
      </c>
      <c r="Q636" s="230">
        <v>0</v>
      </c>
      <c r="R636" s="230">
        <f>Q636*H636</f>
        <v>0</v>
      </c>
      <c r="S636" s="230">
        <v>0.108</v>
      </c>
      <c r="T636" s="231">
        <f>S636*H636</f>
        <v>0.39096000000000003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32" t="s">
        <v>189</v>
      </c>
      <c r="AT636" s="232" t="s">
        <v>185</v>
      </c>
      <c r="AU636" s="232" t="s">
        <v>88</v>
      </c>
      <c r="AY636" s="18" t="s">
        <v>182</v>
      </c>
      <c r="BE636" s="233">
        <f>IF(N636="základní",J636,0)</f>
        <v>0</v>
      </c>
      <c r="BF636" s="233">
        <f>IF(N636="snížená",J636,0)</f>
        <v>0</v>
      </c>
      <c r="BG636" s="233">
        <f>IF(N636="zákl. přenesená",J636,0)</f>
        <v>0</v>
      </c>
      <c r="BH636" s="233">
        <f>IF(N636="sníž. přenesená",J636,0)</f>
        <v>0</v>
      </c>
      <c r="BI636" s="233">
        <f>IF(N636="nulová",J636,0)</f>
        <v>0</v>
      </c>
      <c r="BJ636" s="18" t="s">
        <v>86</v>
      </c>
      <c r="BK636" s="233">
        <f>ROUND(I636*H636,2)</f>
        <v>0</v>
      </c>
      <c r="BL636" s="18" t="s">
        <v>189</v>
      </c>
      <c r="BM636" s="232" t="s">
        <v>613</v>
      </c>
    </row>
    <row r="637" spans="1:51" s="13" customFormat="1" ht="12">
      <c r="A637" s="13"/>
      <c r="B637" s="234"/>
      <c r="C637" s="235"/>
      <c r="D637" s="236" t="s">
        <v>191</v>
      </c>
      <c r="E637" s="237" t="s">
        <v>1</v>
      </c>
      <c r="F637" s="238" t="s">
        <v>614</v>
      </c>
      <c r="G637" s="235"/>
      <c r="H637" s="239">
        <v>1.82</v>
      </c>
      <c r="I637" s="240"/>
      <c r="J637" s="235"/>
      <c r="K637" s="235"/>
      <c r="L637" s="241"/>
      <c r="M637" s="242"/>
      <c r="N637" s="243"/>
      <c r="O637" s="243"/>
      <c r="P637" s="243"/>
      <c r="Q637" s="243"/>
      <c r="R637" s="243"/>
      <c r="S637" s="243"/>
      <c r="T637" s="24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5" t="s">
        <v>191</v>
      </c>
      <c r="AU637" s="245" t="s">
        <v>88</v>
      </c>
      <c r="AV637" s="13" t="s">
        <v>88</v>
      </c>
      <c r="AW637" s="13" t="s">
        <v>34</v>
      </c>
      <c r="AX637" s="13" t="s">
        <v>78</v>
      </c>
      <c r="AY637" s="245" t="s">
        <v>182</v>
      </c>
    </row>
    <row r="638" spans="1:51" s="13" customFormat="1" ht="12">
      <c r="A638" s="13"/>
      <c r="B638" s="234"/>
      <c r="C638" s="235"/>
      <c r="D638" s="236" t="s">
        <v>191</v>
      </c>
      <c r="E638" s="237" t="s">
        <v>1</v>
      </c>
      <c r="F638" s="238" t="s">
        <v>615</v>
      </c>
      <c r="G638" s="235"/>
      <c r="H638" s="239">
        <v>1.8</v>
      </c>
      <c r="I638" s="240"/>
      <c r="J638" s="235"/>
      <c r="K638" s="235"/>
      <c r="L638" s="241"/>
      <c r="M638" s="242"/>
      <c r="N638" s="243"/>
      <c r="O638" s="243"/>
      <c r="P638" s="243"/>
      <c r="Q638" s="243"/>
      <c r="R638" s="243"/>
      <c r="S638" s="243"/>
      <c r="T638" s="24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5" t="s">
        <v>191</v>
      </c>
      <c r="AU638" s="245" t="s">
        <v>88</v>
      </c>
      <c r="AV638" s="13" t="s">
        <v>88</v>
      </c>
      <c r="AW638" s="13" t="s">
        <v>34</v>
      </c>
      <c r="AX638" s="13" t="s">
        <v>78</v>
      </c>
      <c r="AY638" s="245" t="s">
        <v>182</v>
      </c>
    </row>
    <row r="639" spans="1:51" s="14" customFormat="1" ht="12">
      <c r="A639" s="14"/>
      <c r="B639" s="246"/>
      <c r="C639" s="247"/>
      <c r="D639" s="236" t="s">
        <v>191</v>
      </c>
      <c r="E639" s="248" t="s">
        <v>1</v>
      </c>
      <c r="F639" s="249" t="s">
        <v>195</v>
      </c>
      <c r="G639" s="247"/>
      <c r="H639" s="250">
        <v>3.62</v>
      </c>
      <c r="I639" s="251"/>
      <c r="J639" s="247"/>
      <c r="K639" s="247"/>
      <c r="L639" s="252"/>
      <c r="M639" s="253"/>
      <c r="N639" s="254"/>
      <c r="O639" s="254"/>
      <c r="P639" s="254"/>
      <c r="Q639" s="254"/>
      <c r="R639" s="254"/>
      <c r="S639" s="254"/>
      <c r="T639" s="255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6" t="s">
        <v>191</v>
      </c>
      <c r="AU639" s="256" t="s">
        <v>88</v>
      </c>
      <c r="AV639" s="14" t="s">
        <v>189</v>
      </c>
      <c r="AW639" s="14" t="s">
        <v>34</v>
      </c>
      <c r="AX639" s="14" t="s">
        <v>86</v>
      </c>
      <c r="AY639" s="256" t="s">
        <v>182</v>
      </c>
    </row>
    <row r="640" spans="1:65" s="2" customFormat="1" ht="24.15" customHeight="1">
      <c r="A640" s="39"/>
      <c r="B640" s="40"/>
      <c r="C640" s="220" t="s">
        <v>616</v>
      </c>
      <c r="D640" s="220" t="s">
        <v>185</v>
      </c>
      <c r="E640" s="221" t="s">
        <v>617</v>
      </c>
      <c r="F640" s="222" t="s">
        <v>618</v>
      </c>
      <c r="G640" s="223" t="s">
        <v>188</v>
      </c>
      <c r="H640" s="224">
        <v>6.12</v>
      </c>
      <c r="I640" s="225"/>
      <c r="J640" s="226">
        <f>ROUND(I640*H640,2)</f>
        <v>0</v>
      </c>
      <c r="K640" s="227"/>
      <c r="L640" s="45"/>
      <c r="M640" s="228" t="s">
        <v>1</v>
      </c>
      <c r="N640" s="229" t="s">
        <v>43</v>
      </c>
      <c r="O640" s="92"/>
      <c r="P640" s="230">
        <f>O640*H640</f>
        <v>0</v>
      </c>
      <c r="Q640" s="230">
        <v>0</v>
      </c>
      <c r="R640" s="230">
        <f>Q640*H640</f>
        <v>0</v>
      </c>
      <c r="S640" s="230">
        <v>0.089</v>
      </c>
      <c r="T640" s="231">
        <f>S640*H640</f>
        <v>0.5446799999999999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32" t="s">
        <v>189</v>
      </c>
      <c r="AT640" s="232" t="s">
        <v>185</v>
      </c>
      <c r="AU640" s="232" t="s">
        <v>88</v>
      </c>
      <c r="AY640" s="18" t="s">
        <v>182</v>
      </c>
      <c r="BE640" s="233">
        <f>IF(N640="základní",J640,0)</f>
        <v>0</v>
      </c>
      <c r="BF640" s="233">
        <f>IF(N640="snížená",J640,0)</f>
        <v>0</v>
      </c>
      <c r="BG640" s="233">
        <f>IF(N640="zákl. přenesená",J640,0)</f>
        <v>0</v>
      </c>
      <c r="BH640" s="233">
        <f>IF(N640="sníž. přenesená",J640,0)</f>
        <v>0</v>
      </c>
      <c r="BI640" s="233">
        <f>IF(N640="nulová",J640,0)</f>
        <v>0</v>
      </c>
      <c r="BJ640" s="18" t="s">
        <v>86</v>
      </c>
      <c r="BK640" s="233">
        <f>ROUND(I640*H640,2)</f>
        <v>0</v>
      </c>
      <c r="BL640" s="18" t="s">
        <v>189</v>
      </c>
      <c r="BM640" s="232" t="s">
        <v>619</v>
      </c>
    </row>
    <row r="641" spans="1:51" s="15" customFormat="1" ht="12">
      <c r="A641" s="15"/>
      <c r="B641" s="268"/>
      <c r="C641" s="269"/>
      <c r="D641" s="236" t="s">
        <v>191</v>
      </c>
      <c r="E641" s="270" t="s">
        <v>1</v>
      </c>
      <c r="F641" s="271" t="s">
        <v>218</v>
      </c>
      <c r="G641" s="269"/>
      <c r="H641" s="270" t="s">
        <v>1</v>
      </c>
      <c r="I641" s="272"/>
      <c r="J641" s="269"/>
      <c r="K641" s="269"/>
      <c r="L641" s="273"/>
      <c r="M641" s="274"/>
      <c r="N641" s="275"/>
      <c r="O641" s="275"/>
      <c r="P641" s="275"/>
      <c r="Q641" s="275"/>
      <c r="R641" s="275"/>
      <c r="S641" s="275"/>
      <c r="T641" s="276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77" t="s">
        <v>191</v>
      </c>
      <c r="AU641" s="277" t="s">
        <v>88</v>
      </c>
      <c r="AV641" s="15" t="s">
        <v>86</v>
      </c>
      <c r="AW641" s="15" t="s">
        <v>34</v>
      </c>
      <c r="AX641" s="15" t="s">
        <v>78</v>
      </c>
      <c r="AY641" s="277" t="s">
        <v>182</v>
      </c>
    </row>
    <row r="642" spans="1:51" s="13" customFormat="1" ht="12">
      <c r="A642" s="13"/>
      <c r="B642" s="234"/>
      <c r="C642" s="235"/>
      <c r="D642" s="236" t="s">
        <v>191</v>
      </c>
      <c r="E642" s="237" t="s">
        <v>1</v>
      </c>
      <c r="F642" s="238" t="s">
        <v>620</v>
      </c>
      <c r="G642" s="235"/>
      <c r="H642" s="239">
        <v>6.12</v>
      </c>
      <c r="I642" s="240"/>
      <c r="J642" s="235"/>
      <c r="K642" s="235"/>
      <c r="L642" s="241"/>
      <c r="M642" s="242"/>
      <c r="N642" s="243"/>
      <c r="O642" s="243"/>
      <c r="P642" s="243"/>
      <c r="Q642" s="243"/>
      <c r="R642" s="243"/>
      <c r="S642" s="243"/>
      <c r="T642" s="24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5" t="s">
        <v>191</v>
      </c>
      <c r="AU642" s="245" t="s">
        <v>88</v>
      </c>
      <c r="AV642" s="13" t="s">
        <v>88</v>
      </c>
      <c r="AW642" s="13" t="s">
        <v>34</v>
      </c>
      <c r="AX642" s="13" t="s">
        <v>78</v>
      </c>
      <c r="AY642" s="245" t="s">
        <v>182</v>
      </c>
    </row>
    <row r="643" spans="1:51" s="14" customFormat="1" ht="12">
      <c r="A643" s="14"/>
      <c r="B643" s="246"/>
      <c r="C643" s="247"/>
      <c r="D643" s="236" t="s">
        <v>191</v>
      </c>
      <c r="E643" s="248" t="s">
        <v>1</v>
      </c>
      <c r="F643" s="249" t="s">
        <v>195</v>
      </c>
      <c r="G643" s="247"/>
      <c r="H643" s="250">
        <v>6.12</v>
      </c>
      <c r="I643" s="251"/>
      <c r="J643" s="247"/>
      <c r="K643" s="247"/>
      <c r="L643" s="252"/>
      <c r="M643" s="253"/>
      <c r="N643" s="254"/>
      <c r="O643" s="254"/>
      <c r="P643" s="254"/>
      <c r="Q643" s="254"/>
      <c r="R643" s="254"/>
      <c r="S643" s="254"/>
      <c r="T643" s="255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6" t="s">
        <v>191</v>
      </c>
      <c r="AU643" s="256" t="s">
        <v>88</v>
      </c>
      <c r="AV643" s="14" t="s">
        <v>189</v>
      </c>
      <c r="AW643" s="14" t="s">
        <v>34</v>
      </c>
      <c r="AX643" s="14" t="s">
        <v>86</v>
      </c>
      <c r="AY643" s="256" t="s">
        <v>182</v>
      </c>
    </row>
    <row r="644" spans="1:65" s="2" customFormat="1" ht="24.15" customHeight="1">
      <c r="A644" s="39"/>
      <c r="B644" s="40"/>
      <c r="C644" s="220" t="s">
        <v>621</v>
      </c>
      <c r="D644" s="220" t="s">
        <v>185</v>
      </c>
      <c r="E644" s="221" t="s">
        <v>622</v>
      </c>
      <c r="F644" s="222" t="s">
        <v>623</v>
      </c>
      <c r="G644" s="223" t="s">
        <v>188</v>
      </c>
      <c r="H644" s="224">
        <v>2.79</v>
      </c>
      <c r="I644" s="225"/>
      <c r="J644" s="226">
        <f>ROUND(I644*H644,2)</f>
        <v>0</v>
      </c>
      <c r="K644" s="227"/>
      <c r="L644" s="45"/>
      <c r="M644" s="228" t="s">
        <v>1</v>
      </c>
      <c r="N644" s="229" t="s">
        <v>43</v>
      </c>
      <c r="O644" s="92"/>
      <c r="P644" s="230">
        <f>O644*H644</f>
        <v>0</v>
      </c>
      <c r="Q644" s="230">
        <v>0</v>
      </c>
      <c r="R644" s="230">
        <f>Q644*H644</f>
        <v>0</v>
      </c>
      <c r="S644" s="230">
        <v>0.073</v>
      </c>
      <c r="T644" s="231">
        <f>S644*H644</f>
        <v>0.20367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32" t="s">
        <v>189</v>
      </c>
      <c r="AT644" s="232" t="s">
        <v>185</v>
      </c>
      <c r="AU644" s="232" t="s">
        <v>88</v>
      </c>
      <c r="AY644" s="18" t="s">
        <v>182</v>
      </c>
      <c r="BE644" s="233">
        <f>IF(N644="základní",J644,0)</f>
        <v>0</v>
      </c>
      <c r="BF644" s="233">
        <f>IF(N644="snížená",J644,0)</f>
        <v>0</v>
      </c>
      <c r="BG644" s="233">
        <f>IF(N644="zákl. přenesená",J644,0)</f>
        <v>0</v>
      </c>
      <c r="BH644" s="233">
        <f>IF(N644="sníž. přenesená",J644,0)</f>
        <v>0</v>
      </c>
      <c r="BI644" s="233">
        <f>IF(N644="nulová",J644,0)</f>
        <v>0</v>
      </c>
      <c r="BJ644" s="18" t="s">
        <v>86</v>
      </c>
      <c r="BK644" s="233">
        <f>ROUND(I644*H644,2)</f>
        <v>0</v>
      </c>
      <c r="BL644" s="18" t="s">
        <v>189</v>
      </c>
      <c r="BM644" s="232" t="s">
        <v>624</v>
      </c>
    </row>
    <row r="645" spans="1:51" s="15" customFormat="1" ht="12">
      <c r="A645" s="15"/>
      <c r="B645" s="268"/>
      <c r="C645" s="269"/>
      <c r="D645" s="236" t="s">
        <v>191</v>
      </c>
      <c r="E645" s="270" t="s">
        <v>1</v>
      </c>
      <c r="F645" s="271" t="s">
        <v>220</v>
      </c>
      <c r="G645" s="269"/>
      <c r="H645" s="270" t="s">
        <v>1</v>
      </c>
      <c r="I645" s="272"/>
      <c r="J645" s="269"/>
      <c r="K645" s="269"/>
      <c r="L645" s="273"/>
      <c r="M645" s="274"/>
      <c r="N645" s="275"/>
      <c r="O645" s="275"/>
      <c r="P645" s="275"/>
      <c r="Q645" s="275"/>
      <c r="R645" s="275"/>
      <c r="S645" s="275"/>
      <c r="T645" s="276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77" t="s">
        <v>191</v>
      </c>
      <c r="AU645" s="277" t="s">
        <v>88</v>
      </c>
      <c r="AV645" s="15" t="s">
        <v>86</v>
      </c>
      <c r="AW645" s="15" t="s">
        <v>34</v>
      </c>
      <c r="AX645" s="15" t="s">
        <v>78</v>
      </c>
      <c r="AY645" s="277" t="s">
        <v>182</v>
      </c>
    </row>
    <row r="646" spans="1:51" s="13" customFormat="1" ht="12">
      <c r="A646" s="13"/>
      <c r="B646" s="234"/>
      <c r="C646" s="235"/>
      <c r="D646" s="236" t="s">
        <v>191</v>
      </c>
      <c r="E646" s="237" t="s">
        <v>1</v>
      </c>
      <c r="F646" s="238" t="s">
        <v>625</v>
      </c>
      <c r="G646" s="235"/>
      <c r="H646" s="239">
        <v>0.99</v>
      </c>
      <c r="I646" s="240"/>
      <c r="J646" s="235"/>
      <c r="K646" s="235"/>
      <c r="L646" s="241"/>
      <c r="M646" s="242"/>
      <c r="N646" s="243"/>
      <c r="O646" s="243"/>
      <c r="P646" s="243"/>
      <c r="Q646" s="243"/>
      <c r="R646" s="243"/>
      <c r="S646" s="243"/>
      <c r="T646" s="24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5" t="s">
        <v>191</v>
      </c>
      <c r="AU646" s="245" t="s">
        <v>88</v>
      </c>
      <c r="AV646" s="13" t="s">
        <v>88</v>
      </c>
      <c r="AW646" s="13" t="s">
        <v>34</v>
      </c>
      <c r="AX646" s="13" t="s">
        <v>78</v>
      </c>
      <c r="AY646" s="245" t="s">
        <v>182</v>
      </c>
    </row>
    <row r="647" spans="1:51" s="13" customFormat="1" ht="12">
      <c r="A647" s="13"/>
      <c r="B647" s="234"/>
      <c r="C647" s="235"/>
      <c r="D647" s="236" t="s">
        <v>191</v>
      </c>
      <c r="E647" s="237" t="s">
        <v>1</v>
      </c>
      <c r="F647" s="238" t="s">
        <v>626</v>
      </c>
      <c r="G647" s="235"/>
      <c r="H647" s="239">
        <v>1.8</v>
      </c>
      <c r="I647" s="240"/>
      <c r="J647" s="235"/>
      <c r="K647" s="235"/>
      <c r="L647" s="241"/>
      <c r="M647" s="242"/>
      <c r="N647" s="243"/>
      <c r="O647" s="243"/>
      <c r="P647" s="243"/>
      <c r="Q647" s="243"/>
      <c r="R647" s="243"/>
      <c r="S647" s="243"/>
      <c r="T647" s="24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5" t="s">
        <v>191</v>
      </c>
      <c r="AU647" s="245" t="s">
        <v>88</v>
      </c>
      <c r="AV647" s="13" t="s">
        <v>88</v>
      </c>
      <c r="AW647" s="13" t="s">
        <v>34</v>
      </c>
      <c r="AX647" s="13" t="s">
        <v>78</v>
      </c>
      <c r="AY647" s="245" t="s">
        <v>182</v>
      </c>
    </row>
    <row r="648" spans="1:51" s="14" customFormat="1" ht="12">
      <c r="A648" s="14"/>
      <c r="B648" s="246"/>
      <c r="C648" s="247"/>
      <c r="D648" s="236" t="s">
        <v>191</v>
      </c>
      <c r="E648" s="248" t="s">
        <v>1</v>
      </c>
      <c r="F648" s="249" t="s">
        <v>195</v>
      </c>
      <c r="G648" s="247"/>
      <c r="H648" s="250">
        <v>2.79</v>
      </c>
      <c r="I648" s="251"/>
      <c r="J648" s="247"/>
      <c r="K648" s="247"/>
      <c r="L648" s="252"/>
      <c r="M648" s="253"/>
      <c r="N648" s="254"/>
      <c r="O648" s="254"/>
      <c r="P648" s="254"/>
      <c r="Q648" s="254"/>
      <c r="R648" s="254"/>
      <c r="S648" s="254"/>
      <c r="T648" s="255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6" t="s">
        <v>191</v>
      </c>
      <c r="AU648" s="256" t="s">
        <v>88</v>
      </c>
      <c r="AV648" s="14" t="s">
        <v>189</v>
      </c>
      <c r="AW648" s="14" t="s">
        <v>34</v>
      </c>
      <c r="AX648" s="14" t="s">
        <v>86</v>
      </c>
      <c r="AY648" s="256" t="s">
        <v>182</v>
      </c>
    </row>
    <row r="649" spans="1:65" s="2" customFormat="1" ht="24.15" customHeight="1">
      <c r="A649" s="39"/>
      <c r="B649" s="40"/>
      <c r="C649" s="220" t="s">
        <v>627</v>
      </c>
      <c r="D649" s="220" t="s">
        <v>185</v>
      </c>
      <c r="E649" s="221" t="s">
        <v>628</v>
      </c>
      <c r="F649" s="222" t="s">
        <v>629</v>
      </c>
      <c r="G649" s="223" t="s">
        <v>188</v>
      </c>
      <c r="H649" s="224">
        <v>11.6</v>
      </c>
      <c r="I649" s="225"/>
      <c r="J649" s="226">
        <f>ROUND(I649*H649,2)</f>
        <v>0</v>
      </c>
      <c r="K649" s="227"/>
      <c r="L649" s="45"/>
      <c r="M649" s="228" t="s">
        <v>1</v>
      </c>
      <c r="N649" s="229" t="s">
        <v>43</v>
      </c>
      <c r="O649" s="92"/>
      <c r="P649" s="230">
        <f>O649*H649</f>
        <v>0</v>
      </c>
      <c r="Q649" s="230">
        <v>0</v>
      </c>
      <c r="R649" s="230">
        <f>Q649*H649</f>
        <v>0</v>
      </c>
      <c r="S649" s="230">
        <v>0.059</v>
      </c>
      <c r="T649" s="231">
        <f>S649*H649</f>
        <v>0.6843999999999999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32" t="s">
        <v>189</v>
      </c>
      <c r="AT649" s="232" t="s">
        <v>185</v>
      </c>
      <c r="AU649" s="232" t="s">
        <v>88</v>
      </c>
      <c r="AY649" s="18" t="s">
        <v>182</v>
      </c>
      <c r="BE649" s="233">
        <f>IF(N649="základní",J649,0)</f>
        <v>0</v>
      </c>
      <c r="BF649" s="233">
        <f>IF(N649="snížená",J649,0)</f>
        <v>0</v>
      </c>
      <c r="BG649" s="233">
        <f>IF(N649="zákl. přenesená",J649,0)</f>
        <v>0</v>
      </c>
      <c r="BH649" s="233">
        <f>IF(N649="sníž. přenesená",J649,0)</f>
        <v>0</v>
      </c>
      <c r="BI649" s="233">
        <f>IF(N649="nulová",J649,0)</f>
        <v>0</v>
      </c>
      <c r="BJ649" s="18" t="s">
        <v>86</v>
      </c>
      <c r="BK649" s="233">
        <f>ROUND(I649*H649,2)</f>
        <v>0</v>
      </c>
      <c r="BL649" s="18" t="s">
        <v>189</v>
      </c>
      <c r="BM649" s="232" t="s">
        <v>630</v>
      </c>
    </row>
    <row r="650" spans="1:51" s="15" customFormat="1" ht="12">
      <c r="A650" s="15"/>
      <c r="B650" s="268"/>
      <c r="C650" s="269"/>
      <c r="D650" s="236" t="s">
        <v>191</v>
      </c>
      <c r="E650" s="270" t="s">
        <v>1</v>
      </c>
      <c r="F650" s="271" t="s">
        <v>220</v>
      </c>
      <c r="G650" s="269"/>
      <c r="H650" s="270" t="s">
        <v>1</v>
      </c>
      <c r="I650" s="272"/>
      <c r="J650" s="269"/>
      <c r="K650" s="269"/>
      <c r="L650" s="273"/>
      <c r="M650" s="274"/>
      <c r="N650" s="275"/>
      <c r="O650" s="275"/>
      <c r="P650" s="275"/>
      <c r="Q650" s="275"/>
      <c r="R650" s="275"/>
      <c r="S650" s="275"/>
      <c r="T650" s="276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77" t="s">
        <v>191</v>
      </c>
      <c r="AU650" s="277" t="s">
        <v>88</v>
      </c>
      <c r="AV650" s="15" t="s">
        <v>86</v>
      </c>
      <c r="AW650" s="15" t="s">
        <v>34</v>
      </c>
      <c r="AX650" s="15" t="s">
        <v>78</v>
      </c>
      <c r="AY650" s="277" t="s">
        <v>182</v>
      </c>
    </row>
    <row r="651" spans="1:51" s="13" customFormat="1" ht="12">
      <c r="A651" s="13"/>
      <c r="B651" s="234"/>
      <c r="C651" s="235"/>
      <c r="D651" s="236" t="s">
        <v>191</v>
      </c>
      <c r="E651" s="237" t="s">
        <v>1</v>
      </c>
      <c r="F651" s="238" t="s">
        <v>631</v>
      </c>
      <c r="G651" s="235"/>
      <c r="H651" s="239">
        <v>3.6</v>
      </c>
      <c r="I651" s="240"/>
      <c r="J651" s="235"/>
      <c r="K651" s="235"/>
      <c r="L651" s="241"/>
      <c r="M651" s="242"/>
      <c r="N651" s="243"/>
      <c r="O651" s="243"/>
      <c r="P651" s="243"/>
      <c r="Q651" s="243"/>
      <c r="R651" s="243"/>
      <c r="S651" s="243"/>
      <c r="T651" s="244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5" t="s">
        <v>191</v>
      </c>
      <c r="AU651" s="245" t="s">
        <v>88</v>
      </c>
      <c r="AV651" s="13" t="s">
        <v>88</v>
      </c>
      <c r="AW651" s="13" t="s">
        <v>34</v>
      </c>
      <c r="AX651" s="13" t="s">
        <v>78</v>
      </c>
      <c r="AY651" s="245" t="s">
        <v>182</v>
      </c>
    </row>
    <row r="652" spans="1:51" s="15" customFormat="1" ht="12">
      <c r="A652" s="15"/>
      <c r="B652" s="268"/>
      <c r="C652" s="269"/>
      <c r="D652" s="236" t="s">
        <v>191</v>
      </c>
      <c r="E652" s="270" t="s">
        <v>1</v>
      </c>
      <c r="F652" s="271" t="s">
        <v>235</v>
      </c>
      <c r="G652" s="269"/>
      <c r="H652" s="270" t="s">
        <v>1</v>
      </c>
      <c r="I652" s="272"/>
      <c r="J652" s="269"/>
      <c r="K652" s="269"/>
      <c r="L652" s="273"/>
      <c r="M652" s="274"/>
      <c r="N652" s="275"/>
      <c r="O652" s="275"/>
      <c r="P652" s="275"/>
      <c r="Q652" s="275"/>
      <c r="R652" s="275"/>
      <c r="S652" s="275"/>
      <c r="T652" s="276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277" t="s">
        <v>191</v>
      </c>
      <c r="AU652" s="277" t="s">
        <v>88</v>
      </c>
      <c r="AV652" s="15" t="s">
        <v>86</v>
      </c>
      <c r="AW652" s="15" t="s">
        <v>34</v>
      </c>
      <c r="AX652" s="15" t="s">
        <v>78</v>
      </c>
      <c r="AY652" s="277" t="s">
        <v>182</v>
      </c>
    </row>
    <row r="653" spans="1:51" s="13" customFormat="1" ht="12">
      <c r="A653" s="13"/>
      <c r="B653" s="234"/>
      <c r="C653" s="235"/>
      <c r="D653" s="236" t="s">
        <v>191</v>
      </c>
      <c r="E653" s="237" t="s">
        <v>1</v>
      </c>
      <c r="F653" s="238" t="s">
        <v>632</v>
      </c>
      <c r="G653" s="235"/>
      <c r="H653" s="239">
        <v>8</v>
      </c>
      <c r="I653" s="240"/>
      <c r="J653" s="235"/>
      <c r="K653" s="235"/>
      <c r="L653" s="241"/>
      <c r="M653" s="242"/>
      <c r="N653" s="243"/>
      <c r="O653" s="243"/>
      <c r="P653" s="243"/>
      <c r="Q653" s="243"/>
      <c r="R653" s="243"/>
      <c r="S653" s="243"/>
      <c r="T653" s="24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5" t="s">
        <v>191</v>
      </c>
      <c r="AU653" s="245" t="s">
        <v>88</v>
      </c>
      <c r="AV653" s="13" t="s">
        <v>88</v>
      </c>
      <c r="AW653" s="13" t="s">
        <v>34</v>
      </c>
      <c r="AX653" s="13" t="s">
        <v>78</v>
      </c>
      <c r="AY653" s="245" t="s">
        <v>182</v>
      </c>
    </row>
    <row r="654" spans="1:51" s="14" customFormat="1" ht="12">
      <c r="A654" s="14"/>
      <c r="B654" s="246"/>
      <c r="C654" s="247"/>
      <c r="D654" s="236" t="s">
        <v>191</v>
      </c>
      <c r="E654" s="248" t="s">
        <v>1</v>
      </c>
      <c r="F654" s="249" t="s">
        <v>195</v>
      </c>
      <c r="G654" s="247"/>
      <c r="H654" s="250">
        <v>11.6</v>
      </c>
      <c r="I654" s="251"/>
      <c r="J654" s="247"/>
      <c r="K654" s="247"/>
      <c r="L654" s="252"/>
      <c r="M654" s="253"/>
      <c r="N654" s="254"/>
      <c r="O654" s="254"/>
      <c r="P654" s="254"/>
      <c r="Q654" s="254"/>
      <c r="R654" s="254"/>
      <c r="S654" s="254"/>
      <c r="T654" s="255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6" t="s">
        <v>191</v>
      </c>
      <c r="AU654" s="256" t="s">
        <v>88</v>
      </c>
      <c r="AV654" s="14" t="s">
        <v>189</v>
      </c>
      <c r="AW654" s="14" t="s">
        <v>34</v>
      </c>
      <c r="AX654" s="14" t="s">
        <v>86</v>
      </c>
      <c r="AY654" s="256" t="s">
        <v>182</v>
      </c>
    </row>
    <row r="655" spans="1:65" s="2" customFormat="1" ht="24.15" customHeight="1">
      <c r="A655" s="39"/>
      <c r="B655" s="40"/>
      <c r="C655" s="220" t="s">
        <v>633</v>
      </c>
      <c r="D655" s="220" t="s">
        <v>185</v>
      </c>
      <c r="E655" s="221" t="s">
        <v>634</v>
      </c>
      <c r="F655" s="222" t="s">
        <v>635</v>
      </c>
      <c r="G655" s="223" t="s">
        <v>188</v>
      </c>
      <c r="H655" s="224">
        <v>161.476</v>
      </c>
      <c r="I655" s="225"/>
      <c r="J655" s="226">
        <f>ROUND(I655*H655,2)</f>
        <v>0</v>
      </c>
      <c r="K655" s="227"/>
      <c r="L655" s="45"/>
      <c r="M655" s="228" t="s">
        <v>1</v>
      </c>
      <c r="N655" s="229" t="s">
        <v>43</v>
      </c>
      <c r="O655" s="92"/>
      <c r="P655" s="230">
        <f>O655*H655</f>
        <v>0</v>
      </c>
      <c r="Q655" s="230">
        <v>0</v>
      </c>
      <c r="R655" s="230">
        <f>Q655*H655</f>
        <v>0</v>
      </c>
      <c r="S655" s="230">
        <v>0.051</v>
      </c>
      <c r="T655" s="231">
        <f>S655*H655</f>
        <v>8.235275999999999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32" t="s">
        <v>189</v>
      </c>
      <c r="AT655" s="232" t="s">
        <v>185</v>
      </c>
      <c r="AU655" s="232" t="s">
        <v>88</v>
      </c>
      <c r="AY655" s="18" t="s">
        <v>182</v>
      </c>
      <c r="BE655" s="233">
        <f>IF(N655="základní",J655,0)</f>
        <v>0</v>
      </c>
      <c r="BF655" s="233">
        <f>IF(N655="snížená",J655,0)</f>
        <v>0</v>
      </c>
      <c r="BG655" s="233">
        <f>IF(N655="zákl. přenesená",J655,0)</f>
        <v>0</v>
      </c>
      <c r="BH655" s="233">
        <f>IF(N655="sníž. přenesená",J655,0)</f>
        <v>0</v>
      </c>
      <c r="BI655" s="233">
        <f>IF(N655="nulová",J655,0)</f>
        <v>0</v>
      </c>
      <c r="BJ655" s="18" t="s">
        <v>86</v>
      </c>
      <c r="BK655" s="233">
        <f>ROUND(I655*H655,2)</f>
        <v>0</v>
      </c>
      <c r="BL655" s="18" t="s">
        <v>189</v>
      </c>
      <c r="BM655" s="232" t="s">
        <v>636</v>
      </c>
    </row>
    <row r="656" spans="1:51" s="15" customFormat="1" ht="12">
      <c r="A656" s="15"/>
      <c r="B656" s="268"/>
      <c r="C656" s="269"/>
      <c r="D656" s="236" t="s">
        <v>191</v>
      </c>
      <c r="E656" s="270" t="s">
        <v>1</v>
      </c>
      <c r="F656" s="271" t="s">
        <v>220</v>
      </c>
      <c r="G656" s="269"/>
      <c r="H656" s="270" t="s">
        <v>1</v>
      </c>
      <c r="I656" s="272"/>
      <c r="J656" s="269"/>
      <c r="K656" s="269"/>
      <c r="L656" s="273"/>
      <c r="M656" s="274"/>
      <c r="N656" s="275"/>
      <c r="O656" s="275"/>
      <c r="P656" s="275"/>
      <c r="Q656" s="275"/>
      <c r="R656" s="275"/>
      <c r="S656" s="275"/>
      <c r="T656" s="276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77" t="s">
        <v>191</v>
      </c>
      <c r="AU656" s="277" t="s">
        <v>88</v>
      </c>
      <c r="AV656" s="15" t="s">
        <v>86</v>
      </c>
      <c r="AW656" s="15" t="s">
        <v>34</v>
      </c>
      <c r="AX656" s="15" t="s">
        <v>78</v>
      </c>
      <c r="AY656" s="277" t="s">
        <v>182</v>
      </c>
    </row>
    <row r="657" spans="1:51" s="13" customFormat="1" ht="12">
      <c r="A657" s="13"/>
      <c r="B657" s="234"/>
      <c r="C657" s="235"/>
      <c r="D657" s="236" t="s">
        <v>191</v>
      </c>
      <c r="E657" s="237" t="s">
        <v>1</v>
      </c>
      <c r="F657" s="238" t="s">
        <v>637</v>
      </c>
      <c r="G657" s="235"/>
      <c r="H657" s="239">
        <v>14.4</v>
      </c>
      <c r="I657" s="240"/>
      <c r="J657" s="235"/>
      <c r="K657" s="235"/>
      <c r="L657" s="241"/>
      <c r="M657" s="242"/>
      <c r="N657" s="243"/>
      <c r="O657" s="243"/>
      <c r="P657" s="243"/>
      <c r="Q657" s="243"/>
      <c r="R657" s="243"/>
      <c r="S657" s="243"/>
      <c r="T657" s="244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5" t="s">
        <v>191</v>
      </c>
      <c r="AU657" s="245" t="s">
        <v>88</v>
      </c>
      <c r="AV657" s="13" t="s">
        <v>88</v>
      </c>
      <c r="AW657" s="13" t="s">
        <v>34</v>
      </c>
      <c r="AX657" s="13" t="s">
        <v>78</v>
      </c>
      <c r="AY657" s="245" t="s">
        <v>182</v>
      </c>
    </row>
    <row r="658" spans="1:51" s="13" customFormat="1" ht="12">
      <c r="A658" s="13"/>
      <c r="B658" s="234"/>
      <c r="C658" s="235"/>
      <c r="D658" s="236" t="s">
        <v>191</v>
      </c>
      <c r="E658" s="237" t="s">
        <v>1</v>
      </c>
      <c r="F658" s="238" t="s">
        <v>638</v>
      </c>
      <c r="G658" s="235"/>
      <c r="H658" s="239">
        <v>6.48</v>
      </c>
      <c r="I658" s="240"/>
      <c r="J658" s="235"/>
      <c r="K658" s="235"/>
      <c r="L658" s="241"/>
      <c r="M658" s="242"/>
      <c r="N658" s="243"/>
      <c r="O658" s="243"/>
      <c r="P658" s="243"/>
      <c r="Q658" s="243"/>
      <c r="R658" s="243"/>
      <c r="S658" s="243"/>
      <c r="T658" s="244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5" t="s">
        <v>191</v>
      </c>
      <c r="AU658" s="245" t="s">
        <v>88</v>
      </c>
      <c r="AV658" s="13" t="s">
        <v>88</v>
      </c>
      <c r="AW658" s="13" t="s">
        <v>34</v>
      </c>
      <c r="AX658" s="13" t="s">
        <v>78</v>
      </c>
      <c r="AY658" s="245" t="s">
        <v>182</v>
      </c>
    </row>
    <row r="659" spans="1:51" s="13" customFormat="1" ht="12">
      <c r="A659" s="13"/>
      <c r="B659" s="234"/>
      <c r="C659" s="235"/>
      <c r="D659" s="236" t="s">
        <v>191</v>
      </c>
      <c r="E659" s="237" t="s">
        <v>1</v>
      </c>
      <c r="F659" s="238" t="s">
        <v>639</v>
      </c>
      <c r="G659" s="235"/>
      <c r="H659" s="239">
        <v>48.6</v>
      </c>
      <c r="I659" s="240"/>
      <c r="J659" s="235"/>
      <c r="K659" s="235"/>
      <c r="L659" s="241"/>
      <c r="M659" s="242"/>
      <c r="N659" s="243"/>
      <c r="O659" s="243"/>
      <c r="P659" s="243"/>
      <c r="Q659" s="243"/>
      <c r="R659" s="243"/>
      <c r="S659" s="243"/>
      <c r="T659" s="24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5" t="s">
        <v>191</v>
      </c>
      <c r="AU659" s="245" t="s">
        <v>88</v>
      </c>
      <c r="AV659" s="13" t="s">
        <v>88</v>
      </c>
      <c r="AW659" s="13" t="s">
        <v>34</v>
      </c>
      <c r="AX659" s="13" t="s">
        <v>78</v>
      </c>
      <c r="AY659" s="245" t="s">
        <v>182</v>
      </c>
    </row>
    <row r="660" spans="1:51" s="13" customFormat="1" ht="12">
      <c r="A660" s="13"/>
      <c r="B660" s="234"/>
      <c r="C660" s="235"/>
      <c r="D660" s="236" t="s">
        <v>191</v>
      </c>
      <c r="E660" s="237" t="s">
        <v>1</v>
      </c>
      <c r="F660" s="238" t="s">
        <v>640</v>
      </c>
      <c r="G660" s="235"/>
      <c r="H660" s="239">
        <v>73.8</v>
      </c>
      <c r="I660" s="240"/>
      <c r="J660" s="235"/>
      <c r="K660" s="235"/>
      <c r="L660" s="241"/>
      <c r="M660" s="242"/>
      <c r="N660" s="243"/>
      <c r="O660" s="243"/>
      <c r="P660" s="243"/>
      <c r="Q660" s="243"/>
      <c r="R660" s="243"/>
      <c r="S660" s="243"/>
      <c r="T660" s="24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5" t="s">
        <v>191</v>
      </c>
      <c r="AU660" s="245" t="s">
        <v>88</v>
      </c>
      <c r="AV660" s="13" t="s">
        <v>88</v>
      </c>
      <c r="AW660" s="13" t="s">
        <v>34</v>
      </c>
      <c r="AX660" s="13" t="s">
        <v>78</v>
      </c>
      <c r="AY660" s="245" t="s">
        <v>182</v>
      </c>
    </row>
    <row r="661" spans="1:51" s="13" customFormat="1" ht="12">
      <c r="A661" s="13"/>
      <c r="B661" s="234"/>
      <c r="C661" s="235"/>
      <c r="D661" s="236" t="s">
        <v>191</v>
      </c>
      <c r="E661" s="237" t="s">
        <v>1</v>
      </c>
      <c r="F661" s="238" t="s">
        <v>641</v>
      </c>
      <c r="G661" s="235"/>
      <c r="H661" s="239">
        <v>2.783</v>
      </c>
      <c r="I661" s="240"/>
      <c r="J661" s="235"/>
      <c r="K661" s="235"/>
      <c r="L661" s="241"/>
      <c r="M661" s="242"/>
      <c r="N661" s="243"/>
      <c r="O661" s="243"/>
      <c r="P661" s="243"/>
      <c r="Q661" s="243"/>
      <c r="R661" s="243"/>
      <c r="S661" s="243"/>
      <c r="T661" s="24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5" t="s">
        <v>191</v>
      </c>
      <c r="AU661" s="245" t="s">
        <v>88</v>
      </c>
      <c r="AV661" s="13" t="s">
        <v>88</v>
      </c>
      <c r="AW661" s="13" t="s">
        <v>34</v>
      </c>
      <c r="AX661" s="13" t="s">
        <v>78</v>
      </c>
      <c r="AY661" s="245" t="s">
        <v>182</v>
      </c>
    </row>
    <row r="662" spans="1:51" s="13" customFormat="1" ht="12">
      <c r="A662" s="13"/>
      <c r="B662" s="234"/>
      <c r="C662" s="235"/>
      <c r="D662" s="236" t="s">
        <v>191</v>
      </c>
      <c r="E662" s="237" t="s">
        <v>1</v>
      </c>
      <c r="F662" s="238" t="s">
        <v>642</v>
      </c>
      <c r="G662" s="235"/>
      <c r="H662" s="239">
        <v>8.1</v>
      </c>
      <c r="I662" s="240"/>
      <c r="J662" s="235"/>
      <c r="K662" s="235"/>
      <c r="L662" s="241"/>
      <c r="M662" s="242"/>
      <c r="N662" s="243"/>
      <c r="O662" s="243"/>
      <c r="P662" s="243"/>
      <c r="Q662" s="243"/>
      <c r="R662" s="243"/>
      <c r="S662" s="243"/>
      <c r="T662" s="244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5" t="s">
        <v>191</v>
      </c>
      <c r="AU662" s="245" t="s">
        <v>88</v>
      </c>
      <c r="AV662" s="13" t="s">
        <v>88</v>
      </c>
      <c r="AW662" s="13" t="s">
        <v>34</v>
      </c>
      <c r="AX662" s="13" t="s">
        <v>78</v>
      </c>
      <c r="AY662" s="245" t="s">
        <v>182</v>
      </c>
    </row>
    <row r="663" spans="1:51" s="15" customFormat="1" ht="12">
      <c r="A663" s="15"/>
      <c r="B663" s="268"/>
      <c r="C663" s="269"/>
      <c r="D663" s="236" t="s">
        <v>191</v>
      </c>
      <c r="E663" s="270" t="s">
        <v>1</v>
      </c>
      <c r="F663" s="271" t="s">
        <v>235</v>
      </c>
      <c r="G663" s="269"/>
      <c r="H663" s="270" t="s">
        <v>1</v>
      </c>
      <c r="I663" s="272"/>
      <c r="J663" s="269"/>
      <c r="K663" s="269"/>
      <c r="L663" s="273"/>
      <c r="M663" s="274"/>
      <c r="N663" s="275"/>
      <c r="O663" s="275"/>
      <c r="P663" s="275"/>
      <c r="Q663" s="275"/>
      <c r="R663" s="275"/>
      <c r="S663" s="275"/>
      <c r="T663" s="276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77" t="s">
        <v>191</v>
      </c>
      <c r="AU663" s="277" t="s">
        <v>88</v>
      </c>
      <c r="AV663" s="15" t="s">
        <v>86</v>
      </c>
      <c r="AW663" s="15" t="s">
        <v>34</v>
      </c>
      <c r="AX663" s="15" t="s">
        <v>78</v>
      </c>
      <c r="AY663" s="277" t="s">
        <v>182</v>
      </c>
    </row>
    <row r="664" spans="1:51" s="13" customFormat="1" ht="12">
      <c r="A664" s="13"/>
      <c r="B664" s="234"/>
      <c r="C664" s="235"/>
      <c r="D664" s="236" t="s">
        <v>191</v>
      </c>
      <c r="E664" s="237" t="s">
        <v>1</v>
      </c>
      <c r="F664" s="238" t="s">
        <v>643</v>
      </c>
      <c r="G664" s="235"/>
      <c r="H664" s="239">
        <v>7.313</v>
      </c>
      <c r="I664" s="240"/>
      <c r="J664" s="235"/>
      <c r="K664" s="235"/>
      <c r="L664" s="241"/>
      <c r="M664" s="242"/>
      <c r="N664" s="243"/>
      <c r="O664" s="243"/>
      <c r="P664" s="243"/>
      <c r="Q664" s="243"/>
      <c r="R664" s="243"/>
      <c r="S664" s="243"/>
      <c r="T664" s="244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5" t="s">
        <v>191</v>
      </c>
      <c r="AU664" s="245" t="s">
        <v>88</v>
      </c>
      <c r="AV664" s="13" t="s">
        <v>88</v>
      </c>
      <c r="AW664" s="13" t="s">
        <v>34</v>
      </c>
      <c r="AX664" s="13" t="s">
        <v>78</v>
      </c>
      <c r="AY664" s="245" t="s">
        <v>182</v>
      </c>
    </row>
    <row r="665" spans="1:51" s="14" customFormat="1" ht="12">
      <c r="A665" s="14"/>
      <c r="B665" s="246"/>
      <c r="C665" s="247"/>
      <c r="D665" s="236" t="s">
        <v>191</v>
      </c>
      <c r="E665" s="248" t="s">
        <v>1</v>
      </c>
      <c r="F665" s="249" t="s">
        <v>195</v>
      </c>
      <c r="G665" s="247"/>
      <c r="H665" s="250">
        <v>161.47599999999997</v>
      </c>
      <c r="I665" s="251"/>
      <c r="J665" s="247"/>
      <c r="K665" s="247"/>
      <c r="L665" s="252"/>
      <c r="M665" s="253"/>
      <c r="N665" s="254"/>
      <c r="O665" s="254"/>
      <c r="P665" s="254"/>
      <c r="Q665" s="254"/>
      <c r="R665" s="254"/>
      <c r="S665" s="254"/>
      <c r="T665" s="255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6" t="s">
        <v>191</v>
      </c>
      <c r="AU665" s="256" t="s">
        <v>88</v>
      </c>
      <c r="AV665" s="14" t="s">
        <v>189</v>
      </c>
      <c r="AW665" s="14" t="s">
        <v>34</v>
      </c>
      <c r="AX665" s="14" t="s">
        <v>86</v>
      </c>
      <c r="AY665" s="256" t="s">
        <v>182</v>
      </c>
    </row>
    <row r="666" spans="1:65" s="2" customFormat="1" ht="24.15" customHeight="1">
      <c r="A666" s="39"/>
      <c r="B666" s="40"/>
      <c r="C666" s="220" t="s">
        <v>644</v>
      </c>
      <c r="D666" s="220" t="s">
        <v>185</v>
      </c>
      <c r="E666" s="221" t="s">
        <v>645</v>
      </c>
      <c r="F666" s="222" t="s">
        <v>646</v>
      </c>
      <c r="G666" s="223" t="s">
        <v>188</v>
      </c>
      <c r="H666" s="224">
        <v>5.28</v>
      </c>
      <c r="I666" s="225"/>
      <c r="J666" s="226">
        <f>ROUND(I666*H666,2)</f>
        <v>0</v>
      </c>
      <c r="K666" s="227"/>
      <c r="L666" s="45"/>
      <c r="M666" s="228" t="s">
        <v>1</v>
      </c>
      <c r="N666" s="229" t="s">
        <v>43</v>
      </c>
      <c r="O666" s="92"/>
      <c r="P666" s="230">
        <f>O666*H666</f>
        <v>0</v>
      </c>
      <c r="Q666" s="230">
        <v>0</v>
      </c>
      <c r="R666" s="230">
        <f>Q666*H666</f>
        <v>0</v>
      </c>
      <c r="S666" s="230">
        <v>0.043</v>
      </c>
      <c r="T666" s="231">
        <f>S666*H666</f>
        <v>0.22704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32" t="s">
        <v>189</v>
      </c>
      <c r="AT666" s="232" t="s">
        <v>185</v>
      </c>
      <c r="AU666" s="232" t="s">
        <v>88</v>
      </c>
      <c r="AY666" s="18" t="s">
        <v>182</v>
      </c>
      <c r="BE666" s="233">
        <f>IF(N666="základní",J666,0)</f>
        <v>0</v>
      </c>
      <c r="BF666" s="233">
        <f>IF(N666="snížená",J666,0)</f>
        <v>0</v>
      </c>
      <c r="BG666" s="233">
        <f>IF(N666="zákl. přenesená",J666,0)</f>
        <v>0</v>
      </c>
      <c r="BH666" s="233">
        <f>IF(N666="sníž. přenesená",J666,0)</f>
        <v>0</v>
      </c>
      <c r="BI666" s="233">
        <f>IF(N666="nulová",J666,0)</f>
        <v>0</v>
      </c>
      <c r="BJ666" s="18" t="s">
        <v>86</v>
      </c>
      <c r="BK666" s="233">
        <f>ROUND(I666*H666,2)</f>
        <v>0</v>
      </c>
      <c r="BL666" s="18" t="s">
        <v>189</v>
      </c>
      <c r="BM666" s="232" t="s">
        <v>647</v>
      </c>
    </row>
    <row r="667" spans="1:51" s="15" customFormat="1" ht="12">
      <c r="A667" s="15"/>
      <c r="B667" s="268"/>
      <c r="C667" s="269"/>
      <c r="D667" s="236" t="s">
        <v>191</v>
      </c>
      <c r="E667" s="270" t="s">
        <v>1</v>
      </c>
      <c r="F667" s="271" t="s">
        <v>220</v>
      </c>
      <c r="G667" s="269"/>
      <c r="H667" s="270" t="s">
        <v>1</v>
      </c>
      <c r="I667" s="272"/>
      <c r="J667" s="269"/>
      <c r="K667" s="269"/>
      <c r="L667" s="273"/>
      <c r="M667" s="274"/>
      <c r="N667" s="275"/>
      <c r="O667" s="275"/>
      <c r="P667" s="275"/>
      <c r="Q667" s="275"/>
      <c r="R667" s="275"/>
      <c r="S667" s="275"/>
      <c r="T667" s="276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77" t="s">
        <v>191</v>
      </c>
      <c r="AU667" s="277" t="s">
        <v>88</v>
      </c>
      <c r="AV667" s="15" t="s">
        <v>86</v>
      </c>
      <c r="AW667" s="15" t="s">
        <v>34</v>
      </c>
      <c r="AX667" s="15" t="s">
        <v>78</v>
      </c>
      <c r="AY667" s="277" t="s">
        <v>182</v>
      </c>
    </row>
    <row r="668" spans="1:51" s="13" customFormat="1" ht="12">
      <c r="A668" s="13"/>
      <c r="B668" s="234"/>
      <c r="C668" s="235"/>
      <c r="D668" s="236" t="s">
        <v>191</v>
      </c>
      <c r="E668" s="237" t="s">
        <v>1</v>
      </c>
      <c r="F668" s="238" t="s">
        <v>648</v>
      </c>
      <c r="G668" s="235"/>
      <c r="H668" s="239">
        <v>5.28</v>
      </c>
      <c r="I668" s="240"/>
      <c r="J668" s="235"/>
      <c r="K668" s="235"/>
      <c r="L668" s="241"/>
      <c r="M668" s="242"/>
      <c r="N668" s="243"/>
      <c r="O668" s="243"/>
      <c r="P668" s="243"/>
      <c r="Q668" s="243"/>
      <c r="R668" s="243"/>
      <c r="S668" s="243"/>
      <c r="T668" s="244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5" t="s">
        <v>191</v>
      </c>
      <c r="AU668" s="245" t="s">
        <v>88</v>
      </c>
      <c r="AV668" s="13" t="s">
        <v>88</v>
      </c>
      <c r="AW668" s="13" t="s">
        <v>34</v>
      </c>
      <c r="AX668" s="13" t="s">
        <v>78</v>
      </c>
      <c r="AY668" s="245" t="s">
        <v>182</v>
      </c>
    </row>
    <row r="669" spans="1:51" s="14" customFormat="1" ht="12">
      <c r="A669" s="14"/>
      <c r="B669" s="246"/>
      <c r="C669" s="247"/>
      <c r="D669" s="236" t="s">
        <v>191</v>
      </c>
      <c r="E669" s="248" t="s">
        <v>1</v>
      </c>
      <c r="F669" s="249" t="s">
        <v>195</v>
      </c>
      <c r="G669" s="247"/>
      <c r="H669" s="250">
        <v>5.28</v>
      </c>
      <c r="I669" s="251"/>
      <c r="J669" s="247"/>
      <c r="K669" s="247"/>
      <c r="L669" s="252"/>
      <c r="M669" s="253"/>
      <c r="N669" s="254"/>
      <c r="O669" s="254"/>
      <c r="P669" s="254"/>
      <c r="Q669" s="254"/>
      <c r="R669" s="254"/>
      <c r="S669" s="254"/>
      <c r="T669" s="255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6" t="s">
        <v>191</v>
      </c>
      <c r="AU669" s="256" t="s">
        <v>88</v>
      </c>
      <c r="AV669" s="14" t="s">
        <v>189</v>
      </c>
      <c r="AW669" s="14" t="s">
        <v>34</v>
      </c>
      <c r="AX669" s="14" t="s">
        <v>86</v>
      </c>
      <c r="AY669" s="256" t="s">
        <v>182</v>
      </c>
    </row>
    <row r="670" spans="1:65" s="2" customFormat="1" ht="21.75" customHeight="1">
      <c r="A670" s="39"/>
      <c r="B670" s="40"/>
      <c r="C670" s="220" t="s">
        <v>649</v>
      </c>
      <c r="D670" s="220" t="s">
        <v>185</v>
      </c>
      <c r="E670" s="221" t="s">
        <v>650</v>
      </c>
      <c r="F670" s="222" t="s">
        <v>651</v>
      </c>
      <c r="G670" s="223" t="s">
        <v>188</v>
      </c>
      <c r="H670" s="224">
        <v>2</v>
      </c>
      <c r="I670" s="225"/>
      <c r="J670" s="226">
        <f>ROUND(I670*H670,2)</f>
        <v>0</v>
      </c>
      <c r="K670" s="227"/>
      <c r="L670" s="45"/>
      <c r="M670" s="228" t="s">
        <v>1</v>
      </c>
      <c r="N670" s="229" t="s">
        <v>43</v>
      </c>
      <c r="O670" s="92"/>
      <c r="P670" s="230">
        <f>O670*H670</f>
        <v>0</v>
      </c>
      <c r="Q670" s="230">
        <v>0</v>
      </c>
      <c r="R670" s="230">
        <f>Q670*H670</f>
        <v>0</v>
      </c>
      <c r="S670" s="230">
        <v>0.083</v>
      </c>
      <c r="T670" s="231">
        <f>S670*H670</f>
        <v>0.166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32" t="s">
        <v>189</v>
      </c>
      <c r="AT670" s="232" t="s">
        <v>185</v>
      </c>
      <c r="AU670" s="232" t="s">
        <v>88</v>
      </c>
      <c r="AY670" s="18" t="s">
        <v>182</v>
      </c>
      <c r="BE670" s="233">
        <f>IF(N670="základní",J670,0)</f>
        <v>0</v>
      </c>
      <c r="BF670" s="233">
        <f>IF(N670="snížená",J670,0)</f>
        <v>0</v>
      </c>
      <c r="BG670" s="233">
        <f>IF(N670="zákl. přenesená",J670,0)</f>
        <v>0</v>
      </c>
      <c r="BH670" s="233">
        <f>IF(N670="sníž. přenesená",J670,0)</f>
        <v>0</v>
      </c>
      <c r="BI670" s="233">
        <f>IF(N670="nulová",J670,0)</f>
        <v>0</v>
      </c>
      <c r="BJ670" s="18" t="s">
        <v>86</v>
      </c>
      <c r="BK670" s="233">
        <f>ROUND(I670*H670,2)</f>
        <v>0</v>
      </c>
      <c r="BL670" s="18" t="s">
        <v>189</v>
      </c>
      <c r="BM670" s="232" t="s">
        <v>652</v>
      </c>
    </row>
    <row r="671" spans="1:51" s="15" customFormat="1" ht="12">
      <c r="A671" s="15"/>
      <c r="B671" s="268"/>
      <c r="C671" s="269"/>
      <c r="D671" s="236" t="s">
        <v>191</v>
      </c>
      <c r="E671" s="270" t="s">
        <v>1</v>
      </c>
      <c r="F671" s="271" t="s">
        <v>220</v>
      </c>
      <c r="G671" s="269"/>
      <c r="H671" s="270" t="s">
        <v>1</v>
      </c>
      <c r="I671" s="272"/>
      <c r="J671" s="269"/>
      <c r="K671" s="269"/>
      <c r="L671" s="273"/>
      <c r="M671" s="274"/>
      <c r="N671" s="275"/>
      <c r="O671" s="275"/>
      <c r="P671" s="275"/>
      <c r="Q671" s="275"/>
      <c r="R671" s="275"/>
      <c r="S671" s="275"/>
      <c r="T671" s="276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77" t="s">
        <v>191</v>
      </c>
      <c r="AU671" s="277" t="s">
        <v>88</v>
      </c>
      <c r="AV671" s="15" t="s">
        <v>86</v>
      </c>
      <c r="AW671" s="15" t="s">
        <v>34</v>
      </c>
      <c r="AX671" s="15" t="s">
        <v>78</v>
      </c>
      <c r="AY671" s="277" t="s">
        <v>182</v>
      </c>
    </row>
    <row r="672" spans="1:51" s="13" customFormat="1" ht="12">
      <c r="A672" s="13"/>
      <c r="B672" s="234"/>
      <c r="C672" s="235"/>
      <c r="D672" s="236" t="s">
        <v>191</v>
      </c>
      <c r="E672" s="237" t="s">
        <v>1</v>
      </c>
      <c r="F672" s="238" t="s">
        <v>653</v>
      </c>
      <c r="G672" s="235"/>
      <c r="H672" s="239">
        <v>2</v>
      </c>
      <c r="I672" s="240"/>
      <c r="J672" s="235"/>
      <c r="K672" s="235"/>
      <c r="L672" s="241"/>
      <c r="M672" s="242"/>
      <c r="N672" s="243"/>
      <c r="O672" s="243"/>
      <c r="P672" s="243"/>
      <c r="Q672" s="243"/>
      <c r="R672" s="243"/>
      <c r="S672" s="243"/>
      <c r="T672" s="24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5" t="s">
        <v>191</v>
      </c>
      <c r="AU672" s="245" t="s">
        <v>88</v>
      </c>
      <c r="AV672" s="13" t="s">
        <v>88</v>
      </c>
      <c r="AW672" s="13" t="s">
        <v>34</v>
      </c>
      <c r="AX672" s="13" t="s">
        <v>78</v>
      </c>
      <c r="AY672" s="245" t="s">
        <v>182</v>
      </c>
    </row>
    <row r="673" spans="1:51" s="14" customFormat="1" ht="12">
      <c r="A673" s="14"/>
      <c r="B673" s="246"/>
      <c r="C673" s="247"/>
      <c r="D673" s="236" t="s">
        <v>191</v>
      </c>
      <c r="E673" s="248" t="s">
        <v>1</v>
      </c>
      <c r="F673" s="249" t="s">
        <v>195</v>
      </c>
      <c r="G673" s="247"/>
      <c r="H673" s="250">
        <v>2</v>
      </c>
      <c r="I673" s="251"/>
      <c r="J673" s="247"/>
      <c r="K673" s="247"/>
      <c r="L673" s="252"/>
      <c r="M673" s="253"/>
      <c r="N673" s="254"/>
      <c r="O673" s="254"/>
      <c r="P673" s="254"/>
      <c r="Q673" s="254"/>
      <c r="R673" s="254"/>
      <c r="S673" s="254"/>
      <c r="T673" s="255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6" t="s">
        <v>191</v>
      </c>
      <c r="AU673" s="256" t="s">
        <v>88</v>
      </c>
      <c r="AV673" s="14" t="s">
        <v>189</v>
      </c>
      <c r="AW673" s="14" t="s">
        <v>34</v>
      </c>
      <c r="AX673" s="14" t="s">
        <v>86</v>
      </c>
      <c r="AY673" s="256" t="s">
        <v>182</v>
      </c>
    </row>
    <row r="674" spans="1:65" s="2" customFormat="1" ht="21.75" customHeight="1">
      <c r="A674" s="39"/>
      <c r="B674" s="40"/>
      <c r="C674" s="220" t="s">
        <v>654</v>
      </c>
      <c r="D674" s="220" t="s">
        <v>185</v>
      </c>
      <c r="E674" s="221" t="s">
        <v>655</v>
      </c>
      <c r="F674" s="222" t="s">
        <v>656</v>
      </c>
      <c r="G674" s="223" t="s">
        <v>188</v>
      </c>
      <c r="H674" s="224">
        <v>14.6</v>
      </c>
      <c r="I674" s="225"/>
      <c r="J674" s="226">
        <f>ROUND(I674*H674,2)</f>
        <v>0</v>
      </c>
      <c r="K674" s="227"/>
      <c r="L674" s="45"/>
      <c r="M674" s="228" t="s">
        <v>1</v>
      </c>
      <c r="N674" s="229" t="s">
        <v>43</v>
      </c>
      <c r="O674" s="92"/>
      <c r="P674" s="230">
        <f>O674*H674</f>
        <v>0</v>
      </c>
      <c r="Q674" s="230">
        <v>0</v>
      </c>
      <c r="R674" s="230">
        <f>Q674*H674</f>
        <v>0</v>
      </c>
      <c r="S674" s="230">
        <v>0.062</v>
      </c>
      <c r="T674" s="231">
        <f>S674*H674</f>
        <v>0.9052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32" t="s">
        <v>189</v>
      </c>
      <c r="AT674" s="232" t="s">
        <v>185</v>
      </c>
      <c r="AU674" s="232" t="s">
        <v>88</v>
      </c>
      <c r="AY674" s="18" t="s">
        <v>182</v>
      </c>
      <c r="BE674" s="233">
        <f>IF(N674="základní",J674,0)</f>
        <v>0</v>
      </c>
      <c r="BF674" s="233">
        <f>IF(N674="snížená",J674,0)</f>
        <v>0</v>
      </c>
      <c r="BG674" s="233">
        <f>IF(N674="zákl. přenesená",J674,0)</f>
        <v>0</v>
      </c>
      <c r="BH674" s="233">
        <f>IF(N674="sníž. přenesená",J674,0)</f>
        <v>0</v>
      </c>
      <c r="BI674" s="233">
        <f>IF(N674="nulová",J674,0)</f>
        <v>0</v>
      </c>
      <c r="BJ674" s="18" t="s">
        <v>86</v>
      </c>
      <c r="BK674" s="233">
        <f>ROUND(I674*H674,2)</f>
        <v>0</v>
      </c>
      <c r="BL674" s="18" t="s">
        <v>189</v>
      </c>
      <c r="BM674" s="232" t="s">
        <v>657</v>
      </c>
    </row>
    <row r="675" spans="1:51" s="15" customFormat="1" ht="12">
      <c r="A675" s="15"/>
      <c r="B675" s="268"/>
      <c r="C675" s="269"/>
      <c r="D675" s="236" t="s">
        <v>191</v>
      </c>
      <c r="E675" s="270" t="s">
        <v>1</v>
      </c>
      <c r="F675" s="271" t="s">
        <v>220</v>
      </c>
      <c r="G675" s="269"/>
      <c r="H675" s="270" t="s">
        <v>1</v>
      </c>
      <c r="I675" s="272"/>
      <c r="J675" s="269"/>
      <c r="K675" s="269"/>
      <c r="L675" s="273"/>
      <c r="M675" s="274"/>
      <c r="N675" s="275"/>
      <c r="O675" s="275"/>
      <c r="P675" s="275"/>
      <c r="Q675" s="275"/>
      <c r="R675" s="275"/>
      <c r="S675" s="275"/>
      <c r="T675" s="276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77" t="s">
        <v>191</v>
      </c>
      <c r="AU675" s="277" t="s">
        <v>88</v>
      </c>
      <c r="AV675" s="15" t="s">
        <v>86</v>
      </c>
      <c r="AW675" s="15" t="s">
        <v>34</v>
      </c>
      <c r="AX675" s="15" t="s">
        <v>78</v>
      </c>
      <c r="AY675" s="277" t="s">
        <v>182</v>
      </c>
    </row>
    <row r="676" spans="1:51" s="13" customFormat="1" ht="12">
      <c r="A676" s="13"/>
      <c r="B676" s="234"/>
      <c r="C676" s="235"/>
      <c r="D676" s="236" t="s">
        <v>191</v>
      </c>
      <c r="E676" s="237" t="s">
        <v>1</v>
      </c>
      <c r="F676" s="238" t="s">
        <v>658</v>
      </c>
      <c r="G676" s="235"/>
      <c r="H676" s="239">
        <v>3.025</v>
      </c>
      <c r="I676" s="240"/>
      <c r="J676" s="235"/>
      <c r="K676" s="235"/>
      <c r="L676" s="241"/>
      <c r="M676" s="242"/>
      <c r="N676" s="243"/>
      <c r="O676" s="243"/>
      <c r="P676" s="243"/>
      <c r="Q676" s="243"/>
      <c r="R676" s="243"/>
      <c r="S676" s="243"/>
      <c r="T676" s="24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5" t="s">
        <v>191</v>
      </c>
      <c r="AU676" s="245" t="s">
        <v>88</v>
      </c>
      <c r="AV676" s="13" t="s">
        <v>88</v>
      </c>
      <c r="AW676" s="13" t="s">
        <v>34</v>
      </c>
      <c r="AX676" s="13" t="s">
        <v>78</v>
      </c>
      <c r="AY676" s="245" t="s">
        <v>182</v>
      </c>
    </row>
    <row r="677" spans="1:51" s="13" customFormat="1" ht="12">
      <c r="A677" s="13"/>
      <c r="B677" s="234"/>
      <c r="C677" s="235"/>
      <c r="D677" s="236" t="s">
        <v>191</v>
      </c>
      <c r="E677" s="237" t="s">
        <v>1</v>
      </c>
      <c r="F677" s="238" t="s">
        <v>659</v>
      </c>
      <c r="G677" s="235"/>
      <c r="H677" s="239">
        <v>7.95</v>
      </c>
      <c r="I677" s="240"/>
      <c r="J677" s="235"/>
      <c r="K677" s="235"/>
      <c r="L677" s="241"/>
      <c r="M677" s="242"/>
      <c r="N677" s="243"/>
      <c r="O677" s="243"/>
      <c r="P677" s="243"/>
      <c r="Q677" s="243"/>
      <c r="R677" s="243"/>
      <c r="S677" s="243"/>
      <c r="T677" s="244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5" t="s">
        <v>191</v>
      </c>
      <c r="AU677" s="245" t="s">
        <v>88</v>
      </c>
      <c r="AV677" s="13" t="s">
        <v>88</v>
      </c>
      <c r="AW677" s="13" t="s">
        <v>34</v>
      </c>
      <c r="AX677" s="13" t="s">
        <v>78</v>
      </c>
      <c r="AY677" s="245" t="s">
        <v>182</v>
      </c>
    </row>
    <row r="678" spans="1:51" s="15" customFormat="1" ht="12">
      <c r="A678" s="15"/>
      <c r="B678" s="268"/>
      <c r="C678" s="269"/>
      <c r="D678" s="236" t="s">
        <v>191</v>
      </c>
      <c r="E678" s="270" t="s">
        <v>1</v>
      </c>
      <c r="F678" s="271" t="s">
        <v>235</v>
      </c>
      <c r="G678" s="269"/>
      <c r="H678" s="270" t="s">
        <v>1</v>
      </c>
      <c r="I678" s="272"/>
      <c r="J678" s="269"/>
      <c r="K678" s="269"/>
      <c r="L678" s="273"/>
      <c r="M678" s="274"/>
      <c r="N678" s="275"/>
      <c r="O678" s="275"/>
      <c r="P678" s="275"/>
      <c r="Q678" s="275"/>
      <c r="R678" s="275"/>
      <c r="S678" s="275"/>
      <c r="T678" s="276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77" t="s">
        <v>191</v>
      </c>
      <c r="AU678" s="277" t="s">
        <v>88</v>
      </c>
      <c r="AV678" s="15" t="s">
        <v>86</v>
      </c>
      <c r="AW678" s="15" t="s">
        <v>34</v>
      </c>
      <c r="AX678" s="15" t="s">
        <v>78</v>
      </c>
      <c r="AY678" s="277" t="s">
        <v>182</v>
      </c>
    </row>
    <row r="679" spans="1:51" s="13" customFormat="1" ht="12">
      <c r="A679" s="13"/>
      <c r="B679" s="234"/>
      <c r="C679" s="235"/>
      <c r="D679" s="236" t="s">
        <v>191</v>
      </c>
      <c r="E679" s="237" t="s">
        <v>1</v>
      </c>
      <c r="F679" s="238" t="s">
        <v>660</v>
      </c>
      <c r="G679" s="235"/>
      <c r="H679" s="239">
        <v>3.625</v>
      </c>
      <c r="I679" s="240"/>
      <c r="J679" s="235"/>
      <c r="K679" s="235"/>
      <c r="L679" s="241"/>
      <c r="M679" s="242"/>
      <c r="N679" s="243"/>
      <c r="O679" s="243"/>
      <c r="P679" s="243"/>
      <c r="Q679" s="243"/>
      <c r="R679" s="243"/>
      <c r="S679" s="243"/>
      <c r="T679" s="24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5" t="s">
        <v>191</v>
      </c>
      <c r="AU679" s="245" t="s">
        <v>88</v>
      </c>
      <c r="AV679" s="13" t="s">
        <v>88</v>
      </c>
      <c r="AW679" s="13" t="s">
        <v>34</v>
      </c>
      <c r="AX679" s="13" t="s">
        <v>78</v>
      </c>
      <c r="AY679" s="245" t="s">
        <v>182</v>
      </c>
    </row>
    <row r="680" spans="1:51" s="14" customFormat="1" ht="12">
      <c r="A680" s="14"/>
      <c r="B680" s="246"/>
      <c r="C680" s="247"/>
      <c r="D680" s="236" t="s">
        <v>191</v>
      </c>
      <c r="E680" s="248" t="s">
        <v>1</v>
      </c>
      <c r="F680" s="249" t="s">
        <v>195</v>
      </c>
      <c r="G680" s="247"/>
      <c r="H680" s="250">
        <v>14.6</v>
      </c>
      <c r="I680" s="251"/>
      <c r="J680" s="247"/>
      <c r="K680" s="247"/>
      <c r="L680" s="252"/>
      <c r="M680" s="253"/>
      <c r="N680" s="254"/>
      <c r="O680" s="254"/>
      <c r="P680" s="254"/>
      <c r="Q680" s="254"/>
      <c r="R680" s="254"/>
      <c r="S680" s="254"/>
      <c r="T680" s="255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6" t="s">
        <v>191</v>
      </c>
      <c r="AU680" s="256" t="s">
        <v>88</v>
      </c>
      <c r="AV680" s="14" t="s">
        <v>189</v>
      </c>
      <c r="AW680" s="14" t="s">
        <v>34</v>
      </c>
      <c r="AX680" s="14" t="s">
        <v>86</v>
      </c>
      <c r="AY680" s="256" t="s">
        <v>182</v>
      </c>
    </row>
    <row r="681" spans="1:65" s="2" customFormat="1" ht="33" customHeight="1">
      <c r="A681" s="39"/>
      <c r="B681" s="40"/>
      <c r="C681" s="220" t="s">
        <v>661</v>
      </c>
      <c r="D681" s="220" t="s">
        <v>185</v>
      </c>
      <c r="E681" s="221" t="s">
        <v>662</v>
      </c>
      <c r="F681" s="222" t="s">
        <v>663</v>
      </c>
      <c r="G681" s="223" t="s">
        <v>188</v>
      </c>
      <c r="H681" s="224">
        <v>177.651</v>
      </c>
      <c r="I681" s="225"/>
      <c r="J681" s="226">
        <f>ROUND(I681*H681,2)</f>
        <v>0</v>
      </c>
      <c r="K681" s="227"/>
      <c r="L681" s="45"/>
      <c r="M681" s="228" t="s">
        <v>1</v>
      </c>
      <c r="N681" s="229" t="s">
        <v>43</v>
      </c>
      <c r="O681" s="92"/>
      <c r="P681" s="230">
        <f>O681*H681</f>
        <v>0</v>
      </c>
      <c r="Q681" s="230">
        <v>0</v>
      </c>
      <c r="R681" s="230">
        <f>Q681*H681</f>
        <v>0</v>
      </c>
      <c r="S681" s="230">
        <v>0.046</v>
      </c>
      <c r="T681" s="231">
        <f>S681*H681</f>
        <v>8.171946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32" t="s">
        <v>189</v>
      </c>
      <c r="AT681" s="232" t="s">
        <v>185</v>
      </c>
      <c r="AU681" s="232" t="s">
        <v>88</v>
      </c>
      <c r="AY681" s="18" t="s">
        <v>182</v>
      </c>
      <c r="BE681" s="233">
        <f>IF(N681="základní",J681,0)</f>
        <v>0</v>
      </c>
      <c r="BF681" s="233">
        <f>IF(N681="snížená",J681,0)</f>
        <v>0</v>
      </c>
      <c r="BG681" s="233">
        <f>IF(N681="zákl. přenesená",J681,0)</f>
        <v>0</v>
      </c>
      <c r="BH681" s="233">
        <f>IF(N681="sníž. přenesená",J681,0)</f>
        <v>0</v>
      </c>
      <c r="BI681" s="233">
        <f>IF(N681="nulová",J681,0)</f>
        <v>0</v>
      </c>
      <c r="BJ681" s="18" t="s">
        <v>86</v>
      </c>
      <c r="BK681" s="233">
        <f>ROUND(I681*H681,2)</f>
        <v>0</v>
      </c>
      <c r="BL681" s="18" t="s">
        <v>189</v>
      </c>
      <c r="BM681" s="232" t="s">
        <v>664</v>
      </c>
    </row>
    <row r="682" spans="1:51" s="15" customFormat="1" ht="12">
      <c r="A682" s="15"/>
      <c r="B682" s="268"/>
      <c r="C682" s="269"/>
      <c r="D682" s="236" t="s">
        <v>191</v>
      </c>
      <c r="E682" s="270" t="s">
        <v>1</v>
      </c>
      <c r="F682" s="271" t="s">
        <v>218</v>
      </c>
      <c r="G682" s="269"/>
      <c r="H682" s="270" t="s">
        <v>1</v>
      </c>
      <c r="I682" s="272"/>
      <c r="J682" s="269"/>
      <c r="K682" s="269"/>
      <c r="L682" s="273"/>
      <c r="M682" s="274"/>
      <c r="N682" s="275"/>
      <c r="O682" s="275"/>
      <c r="P682" s="275"/>
      <c r="Q682" s="275"/>
      <c r="R682" s="275"/>
      <c r="S682" s="275"/>
      <c r="T682" s="276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77" t="s">
        <v>191</v>
      </c>
      <c r="AU682" s="277" t="s">
        <v>88</v>
      </c>
      <c r="AV682" s="15" t="s">
        <v>86</v>
      </c>
      <c r="AW682" s="15" t="s">
        <v>34</v>
      </c>
      <c r="AX682" s="15" t="s">
        <v>78</v>
      </c>
      <c r="AY682" s="277" t="s">
        <v>182</v>
      </c>
    </row>
    <row r="683" spans="1:51" s="13" customFormat="1" ht="12">
      <c r="A683" s="13"/>
      <c r="B683" s="234"/>
      <c r="C683" s="235"/>
      <c r="D683" s="236" t="s">
        <v>191</v>
      </c>
      <c r="E683" s="237" t="s">
        <v>1</v>
      </c>
      <c r="F683" s="238" t="s">
        <v>665</v>
      </c>
      <c r="G683" s="235"/>
      <c r="H683" s="239">
        <v>11.07</v>
      </c>
      <c r="I683" s="240"/>
      <c r="J683" s="235"/>
      <c r="K683" s="235"/>
      <c r="L683" s="241"/>
      <c r="M683" s="242"/>
      <c r="N683" s="243"/>
      <c r="O683" s="243"/>
      <c r="P683" s="243"/>
      <c r="Q683" s="243"/>
      <c r="R683" s="243"/>
      <c r="S683" s="243"/>
      <c r="T683" s="24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5" t="s">
        <v>191</v>
      </c>
      <c r="AU683" s="245" t="s">
        <v>88</v>
      </c>
      <c r="AV683" s="13" t="s">
        <v>88</v>
      </c>
      <c r="AW683" s="13" t="s">
        <v>34</v>
      </c>
      <c r="AX683" s="13" t="s">
        <v>78</v>
      </c>
      <c r="AY683" s="245" t="s">
        <v>182</v>
      </c>
    </row>
    <row r="684" spans="1:51" s="15" customFormat="1" ht="12">
      <c r="A684" s="15"/>
      <c r="B684" s="268"/>
      <c r="C684" s="269"/>
      <c r="D684" s="236" t="s">
        <v>191</v>
      </c>
      <c r="E684" s="270" t="s">
        <v>1</v>
      </c>
      <c r="F684" s="271" t="s">
        <v>220</v>
      </c>
      <c r="G684" s="269"/>
      <c r="H684" s="270" t="s">
        <v>1</v>
      </c>
      <c r="I684" s="272"/>
      <c r="J684" s="269"/>
      <c r="K684" s="269"/>
      <c r="L684" s="273"/>
      <c r="M684" s="274"/>
      <c r="N684" s="275"/>
      <c r="O684" s="275"/>
      <c r="P684" s="275"/>
      <c r="Q684" s="275"/>
      <c r="R684" s="275"/>
      <c r="S684" s="275"/>
      <c r="T684" s="276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77" t="s">
        <v>191</v>
      </c>
      <c r="AU684" s="277" t="s">
        <v>88</v>
      </c>
      <c r="AV684" s="15" t="s">
        <v>86</v>
      </c>
      <c r="AW684" s="15" t="s">
        <v>34</v>
      </c>
      <c r="AX684" s="15" t="s">
        <v>78</v>
      </c>
      <c r="AY684" s="277" t="s">
        <v>182</v>
      </c>
    </row>
    <row r="685" spans="1:51" s="13" customFormat="1" ht="12">
      <c r="A685" s="13"/>
      <c r="B685" s="234"/>
      <c r="C685" s="235"/>
      <c r="D685" s="236" t="s">
        <v>191</v>
      </c>
      <c r="E685" s="237" t="s">
        <v>1</v>
      </c>
      <c r="F685" s="238" t="s">
        <v>666</v>
      </c>
      <c r="G685" s="235"/>
      <c r="H685" s="239">
        <v>2.115</v>
      </c>
      <c r="I685" s="240"/>
      <c r="J685" s="235"/>
      <c r="K685" s="235"/>
      <c r="L685" s="241"/>
      <c r="M685" s="242"/>
      <c r="N685" s="243"/>
      <c r="O685" s="243"/>
      <c r="P685" s="243"/>
      <c r="Q685" s="243"/>
      <c r="R685" s="243"/>
      <c r="S685" s="243"/>
      <c r="T685" s="244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5" t="s">
        <v>191</v>
      </c>
      <c r="AU685" s="245" t="s">
        <v>88</v>
      </c>
      <c r="AV685" s="13" t="s">
        <v>88</v>
      </c>
      <c r="AW685" s="13" t="s">
        <v>34</v>
      </c>
      <c r="AX685" s="13" t="s">
        <v>78</v>
      </c>
      <c r="AY685" s="245" t="s">
        <v>182</v>
      </c>
    </row>
    <row r="686" spans="1:51" s="13" customFormat="1" ht="12">
      <c r="A686" s="13"/>
      <c r="B686" s="234"/>
      <c r="C686" s="235"/>
      <c r="D686" s="236" t="s">
        <v>191</v>
      </c>
      <c r="E686" s="237" t="s">
        <v>1</v>
      </c>
      <c r="F686" s="238" t="s">
        <v>667</v>
      </c>
      <c r="G686" s="235"/>
      <c r="H686" s="239">
        <v>3.51</v>
      </c>
      <c r="I686" s="240"/>
      <c r="J686" s="235"/>
      <c r="K686" s="235"/>
      <c r="L686" s="241"/>
      <c r="M686" s="242"/>
      <c r="N686" s="243"/>
      <c r="O686" s="243"/>
      <c r="P686" s="243"/>
      <c r="Q686" s="243"/>
      <c r="R686" s="243"/>
      <c r="S686" s="243"/>
      <c r="T686" s="244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5" t="s">
        <v>191</v>
      </c>
      <c r="AU686" s="245" t="s">
        <v>88</v>
      </c>
      <c r="AV686" s="13" t="s">
        <v>88</v>
      </c>
      <c r="AW686" s="13" t="s">
        <v>34</v>
      </c>
      <c r="AX686" s="13" t="s">
        <v>78</v>
      </c>
      <c r="AY686" s="245" t="s">
        <v>182</v>
      </c>
    </row>
    <row r="687" spans="1:51" s="13" customFormat="1" ht="12">
      <c r="A687" s="13"/>
      <c r="B687" s="234"/>
      <c r="C687" s="235"/>
      <c r="D687" s="236" t="s">
        <v>191</v>
      </c>
      <c r="E687" s="237" t="s">
        <v>1</v>
      </c>
      <c r="F687" s="238" t="s">
        <v>233</v>
      </c>
      <c r="G687" s="235"/>
      <c r="H687" s="239">
        <v>2.25</v>
      </c>
      <c r="I687" s="240"/>
      <c r="J687" s="235"/>
      <c r="K687" s="235"/>
      <c r="L687" s="241"/>
      <c r="M687" s="242"/>
      <c r="N687" s="243"/>
      <c r="O687" s="243"/>
      <c r="P687" s="243"/>
      <c r="Q687" s="243"/>
      <c r="R687" s="243"/>
      <c r="S687" s="243"/>
      <c r="T687" s="24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5" t="s">
        <v>191</v>
      </c>
      <c r="AU687" s="245" t="s">
        <v>88</v>
      </c>
      <c r="AV687" s="13" t="s">
        <v>88</v>
      </c>
      <c r="AW687" s="13" t="s">
        <v>34</v>
      </c>
      <c r="AX687" s="13" t="s">
        <v>78</v>
      </c>
      <c r="AY687" s="245" t="s">
        <v>182</v>
      </c>
    </row>
    <row r="688" spans="1:51" s="13" customFormat="1" ht="12">
      <c r="A688" s="13"/>
      <c r="B688" s="234"/>
      <c r="C688" s="235"/>
      <c r="D688" s="236" t="s">
        <v>191</v>
      </c>
      <c r="E688" s="237" t="s">
        <v>1</v>
      </c>
      <c r="F688" s="238" t="s">
        <v>668</v>
      </c>
      <c r="G688" s="235"/>
      <c r="H688" s="239">
        <v>10.08</v>
      </c>
      <c r="I688" s="240"/>
      <c r="J688" s="235"/>
      <c r="K688" s="235"/>
      <c r="L688" s="241"/>
      <c r="M688" s="242"/>
      <c r="N688" s="243"/>
      <c r="O688" s="243"/>
      <c r="P688" s="243"/>
      <c r="Q688" s="243"/>
      <c r="R688" s="243"/>
      <c r="S688" s="243"/>
      <c r="T688" s="244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5" t="s">
        <v>191</v>
      </c>
      <c r="AU688" s="245" t="s">
        <v>88</v>
      </c>
      <c r="AV688" s="13" t="s">
        <v>88</v>
      </c>
      <c r="AW688" s="13" t="s">
        <v>34</v>
      </c>
      <c r="AX688" s="13" t="s">
        <v>78</v>
      </c>
      <c r="AY688" s="245" t="s">
        <v>182</v>
      </c>
    </row>
    <row r="689" spans="1:51" s="13" customFormat="1" ht="12">
      <c r="A689" s="13"/>
      <c r="B689" s="234"/>
      <c r="C689" s="235"/>
      <c r="D689" s="236" t="s">
        <v>191</v>
      </c>
      <c r="E689" s="237" t="s">
        <v>1</v>
      </c>
      <c r="F689" s="238" t="s">
        <v>669</v>
      </c>
      <c r="G689" s="235"/>
      <c r="H689" s="239">
        <v>4.86</v>
      </c>
      <c r="I689" s="240"/>
      <c r="J689" s="235"/>
      <c r="K689" s="235"/>
      <c r="L689" s="241"/>
      <c r="M689" s="242"/>
      <c r="N689" s="243"/>
      <c r="O689" s="243"/>
      <c r="P689" s="243"/>
      <c r="Q689" s="243"/>
      <c r="R689" s="243"/>
      <c r="S689" s="243"/>
      <c r="T689" s="244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5" t="s">
        <v>191</v>
      </c>
      <c r="AU689" s="245" t="s">
        <v>88</v>
      </c>
      <c r="AV689" s="13" t="s">
        <v>88</v>
      </c>
      <c r="AW689" s="13" t="s">
        <v>34</v>
      </c>
      <c r="AX689" s="13" t="s">
        <v>78</v>
      </c>
      <c r="AY689" s="245" t="s">
        <v>182</v>
      </c>
    </row>
    <row r="690" spans="1:51" s="13" customFormat="1" ht="12">
      <c r="A690" s="13"/>
      <c r="B690" s="234"/>
      <c r="C690" s="235"/>
      <c r="D690" s="236" t="s">
        <v>191</v>
      </c>
      <c r="E690" s="237" t="s">
        <v>1</v>
      </c>
      <c r="F690" s="238" t="s">
        <v>670</v>
      </c>
      <c r="G690" s="235"/>
      <c r="H690" s="239">
        <v>44.55</v>
      </c>
      <c r="I690" s="240"/>
      <c r="J690" s="235"/>
      <c r="K690" s="235"/>
      <c r="L690" s="241"/>
      <c r="M690" s="242"/>
      <c r="N690" s="243"/>
      <c r="O690" s="243"/>
      <c r="P690" s="243"/>
      <c r="Q690" s="243"/>
      <c r="R690" s="243"/>
      <c r="S690" s="243"/>
      <c r="T690" s="244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5" t="s">
        <v>191</v>
      </c>
      <c r="AU690" s="245" t="s">
        <v>88</v>
      </c>
      <c r="AV690" s="13" t="s">
        <v>88</v>
      </c>
      <c r="AW690" s="13" t="s">
        <v>34</v>
      </c>
      <c r="AX690" s="13" t="s">
        <v>78</v>
      </c>
      <c r="AY690" s="245" t="s">
        <v>182</v>
      </c>
    </row>
    <row r="691" spans="1:51" s="13" customFormat="1" ht="12">
      <c r="A691" s="13"/>
      <c r="B691" s="234"/>
      <c r="C691" s="235"/>
      <c r="D691" s="236" t="s">
        <v>191</v>
      </c>
      <c r="E691" s="237" t="s">
        <v>1</v>
      </c>
      <c r="F691" s="238" t="s">
        <v>671</v>
      </c>
      <c r="G691" s="235"/>
      <c r="H691" s="239">
        <v>60.48</v>
      </c>
      <c r="I691" s="240"/>
      <c r="J691" s="235"/>
      <c r="K691" s="235"/>
      <c r="L691" s="241"/>
      <c r="M691" s="242"/>
      <c r="N691" s="243"/>
      <c r="O691" s="243"/>
      <c r="P691" s="243"/>
      <c r="Q691" s="243"/>
      <c r="R691" s="243"/>
      <c r="S691" s="243"/>
      <c r="T691" s="24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5" t="s">
        <v>191</v>
      </c>
      <c r="AU691" s="245" t="s">
        <v>88</v>
      </c>
      <c r="AV691" s="13" t="s">
        <v>88</v>
      </c>
      <c r="AW691" s="13" t="s">
        <v>34</v>
      </c>
      <c r="AX691" s="13" t="s">
        <v>78</v>
      </c>
      <c r="AY691" s="245" t="s">
        <v>182</v>
      </c>
    </row>
    <row r="692" spans="1:51" s="13" customFormat="1" ht="12">
      <c r="A692" s="13"/>
      <c r="B692" s="234"/>
      <c r="C692" s="235"/>
      <c r="D692" s="236" t="s">
        <v>191</v>
      </c>
      <c r="E692" s="237" t="s">
        <v>1</v>
      </c>
      <c r="F692" s="238" t="s">
        <v>672</v>
      </c>
      <c r="G692" s="235"/>
      <c r="H692" s="239">
        <v>2.858</v>
      </c>
      <c r="I692" s="240"/>
      <c r="J692" s="235"/>
      <c r="K692" s="235"/>
      <c r="L692" s="241"/>
      <c r="M692" s="242"/>
      <c r="N692" s="243"/>
      <c r="O692" s="243"/>
      <c r="P692" s="243"/>
      <c r="Q692" s="243"/>
      <c r="R692" s="243"/>
      <c r="S692" s="243"/>
      <c r="T692" s="24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5" t="s">
        <v>191</v>
      </c>
      <c r="AU692" s="245" t="s">
        <v>88</v>
      </c>
      <c r="AV692" s="13" t="s">
        <v>88</v>
      </c>
      <c r="AW692" s="13" t="s">
        <v>34</v>
      </c>
      <c r="AX692" s="13" t="s">
        <v>78</v>
      </c>
      <c r="AY692" s="245" t="s">
        <v>182</v>
      </c>
    </row>
    <row r="693" spans="1:51" s="13" customFormat="1" ht="12">
      <c r="A693" s="13"/>
      <c r="B693" s="234"/>
      <c r="C693" s="235"/>
      <c r="D693" s="236" t="s">
        <v>191</v>
      </c>
      <c r="E693" s="237" t="s">
        <v>1</v>
      </c>
      <c r="F693" s="238" t="s">
        <v>673</v>
      </c>
      <c r="G693" s="235"/>
      <c r="H693" s="239">
        <v>6.885</v>
      </c>
      <c r="I693" s="240"/>
      <c r="J693" s="235"/>
      <c r="K693" s="235"/>
      <c r="L693" s="241"/>
      <c r="M693" s="242"/>
      <c r="N693" s="243"/>
      <c r="O693" s="243"/>
      <c r="P693" s="243"/>
      <c r="Q693" s="243"/>
      <c r="R693" s="243"/>
      <c r="S693" s="243"/>
      <c r="T693" s="244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5" t="s">
        <v>191</v>
      </c>
      <c r="AU693" s="245" t="s">
        <v>88</v>
      </c>
      <c r="AV693" s="13" t="s">
        <v>88</v>
      </c>
      <c r="AW693" s="13" t="s">
        <v>34</v>
      </c>
      <c r="AX693" s="13" t="s">
        <v>78</v>
      </c>
      <c r="AY693" s="245" t="s">
        <v>182</v>
      </c>
    </row>
    <row r="694" spans="1:51" s="13" customFormat="1" ht="12">
      <c r="A694" s="13"/>
      <c r="B694" s="234"/>
      <c r="C694" s="235"/>
      <c r="D694" s="236" t="s">
        <v>191</v>
      </c>
      <c r="E694" s="237" t="s">
        <v>1</v>
      </c>
      <c r="F694" s="238" t="s">
        <v>231</v>
      </c>
      <c r="G694" s="235"/>
      <c r="H694" s="239">
        <v>3.06</v>
      </c>
      <c r="I694" s="240"/>
      <c r="J694" s="235"/>
      <c r="K694" s="235"/>
      <c r="L694" s="241"/>
      <c r="M694" s="242"/>
      <c r="N694" s="243"/>
      <c r="O694" s="243"/>
      <c r="P694" s="243"/>
      <c r="Q694" s="243"/>
      <c r="R694" s="243"/>
      <c r="S694" s="243"/>
      <c r="T694" s="244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5" t="s">
        <v>191</v>
      </c>
      <c r="AU694" s="245" t="s">
        <v>88</v>
      </c>
      <c r="AV694" s="13" t="s">
        <v>88</v>
      </c>
      <c r="AW694" s="13" t="s">
        <v>34</v>
      </c>
      <c r="AX694" s="13" t="s">
        <v>78</v>
      </c>
      <c r="AY694" s="245" t="s">
        <v>182</v>
      </c>
    </row>
    <row r="695" spans="1:51" s="13" customFormat="1" ht="12">
      <c r="A695" s="13"/>
      <c r="B695" s="234"/>
      <c r="C695" s="235"/>
      <c r="D695" s="236" t="s">
        <v>191</v>
      </c>
      <c r="E695" s="237" t="s">
        <v>1</v>
      </c>
      <c r="F695" s="238" t="s">
        <v>674</v>
      </c>
      <c r="G695" s="235"/>
      <c r="H695" s="239">
        <v>2.97</v>
      </c>
      <c r="I695" s="240"/>
      <c r="J695" s="235"/>
      <c r="K695" s="235"/>
      <c r="L695" s="241"/>
      <c r="M695" s="242"/>
      <c r="N695" s="243"/>
      <c r="O695" s="243"/>
      <c r="P695" s="243"/>
      <c r="Q695" s="243"/>
      <c r="R695" s="243"/>
      <c r="S695" s="243"/>
      <c r="T695" s="244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5" t="s">
        <v>191</v>
      </c>
      <c r="AU695" s="245" t="s">
        <v>88</v>
      </c>
      <c r="AV695" s="13" t="s">
        <v>88</v>
      </c>
      <c r="AW695" s="13" t="s">
        <v>34</v>
      </c>
      <c r="AX695" s="13" t="s">
        <v>78</v>
      </c>
      <c r="AY695" s="245" t="s">
        <v>182</v>
      </c>
    </row>
    <row r="696" spans="1:51" s="13" customFormat="1" ht="12">
      <c r="A696" s="13"/>
      <c r="B696" s="234"/>
      <c r="C696" s="235"/>
      <c r="D696" s="236" t="s">
        <v>191</v>
      </c>
      <c r="E696" s="237" t="s">
        <v>1</v>
      </c>
      <c r="F696" s="238" t="s">
        <v>233</v>
      </c>
      <c r="G696" s="235"/>
      <c r="H696" s="239">
        <v>2.25</v>
      </c>
      <c r="I696" s="240"/>
      <c r="J696" s="235"/>
      <c r="K696" s="235"/>
      <c r="L696" s="241"/>
      <c r="M696" s="242"/>
      <c r="N696" s="243"/>
      <c r="O696" s="243"/>
      <c r="P696" s="243"/>
      <c r="Q696" s="243"/>
      <c r="R696" s="243"/>
      <c r="S696" s="243"/>
      <c r="T696" s="24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5" t="s">
        <v>191</v>
      </c>
      <c r="AU696" s="245" t="s">
        <v>88</v>
      </c>
      <c r="AV696" s="13" t="s">
        <v>88</v>
      </c>
      <c r="AW696" s="13" t="s">
        <v>34</v>
      </c>
      <c r="AX696" s="13" t="s">
        <v>78</v>
      </c>
      <c r="AY696" s="245" t="s">
        <v>182</v>
      </c>
    </row>
    <row r="697" spans="1:51" s="13" customFormat="1" ht="12">
      <c r="A697" s="13"/>
      <c r="B697" s="234"/>
      <c r="C697" s="235"/>
      <c r="D697" s="236" t="s">
        <v>191</v>
      </c>
      <c r="E697" s="237" t="s">
        <v>1</v>
      </c>
      <c r="F697" s="238" t="s">
        <v>675</v>
      </c>
      <c r="G697" s="235"/>
      <c r="H697" s="239">
        <v>5.715</v>
      </c>
      <c r="I697" s="240"/>
      <c r="J697" s="235"/>
      <c r="K697" s="235"/>
      <c r="L697" s="241"/>
      <c r="M697" s="242"/>
      <c r="N697" s="243"/>
      <c r="O697" s="243"/>
      <c r="P697" s="243"/>
      <c r="Q697" s="243"/>
      <c r="R697" s="243"/>
      <c r="S697" s="243"/>
      <c r="T697" s="24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5" t="s">
        <v>191</v>
      </c>
      <c r="AU697" s="245" t="s">
        <v>88</v>
      </c>
      <c r="AV697" s="13" t="s">
        <v>88</v>
      </c>
      <c r="AW697" s="13" t="s">
        <v>34</v>
      </c>
      <c r="AX697" s="13" t="s">
        <v>78</v>
      </c>
      <c r="AY697" s="245" t="s">
        <v>182</v>
      </c>
    </row>
    <row r="698" spans="1:51" s="13" customFormat="1" ht="12">
      <c r="A698" s="13"/>
      <c r="B698" s="234"/>
      <c r="C698" s="235"/>
      <c r="D698" s="236" t="s">
        <v>191</v>
      </c>
      <c r="E698" s="237" t="s">
        <v>1</v>
      </c>
      <c r="F698" s="238" t="s">
        <v>676</v>
      </c>
      <c r="G698" s="235"/>
      <c r="H698" s="239">
        <v>1.272</v>
      </c>
      <c r="I698" s="240"/>
      <c r="J698" s="235"/>
      <c r="K698" s="235"/>
      <c r="L698" s="241"/>
      <c r="M698" s="242"/>
      <c r="N698" s="243"/>
      <c r="O698" s="243"/>
      <c r="P698" s="243"/>
      <c r="Q698" s="243"/>
      <c r="R698" s="243"/>
      <c r="S698" s="243"/>
      <c r="T698" s="24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5" t="s">
        <v>191</v>
      </c>
      <c r="AU698" s="245" t="s">
        <v>88</v>
      </c>
      <c r="AV698" s="13" t="s">
        <v>88</v>
      </c>
      <c r="AW698" s="13" t="s">
        <v>34</v>
      </c>
      <c r="AX698" s="13" t="s">
        <v>78</v>
      </c>
      <c r="AY698" s="245" t="s">
        <v>182</v>
      </c>
    </row>
    <row r="699" spans="1:51" s="15" customFormat="1" ht="12">
      <c r="A699" s="15"/>
      <c r="B699" s="268"/>
      <c r="C699" s="269"/>
      <c r="D699" s="236" t="s">
        <v>191</v>
      </c>
      <c r="E699" s="270" t="s">
        <v>1</v>
      </c>
      <c r="F699" s="271" t="s">
        <v>235</v>
      </c>
      <c r="G699" s="269"/>
      <c r="H699" s="270" t="s">
        <v>1</v>
      </c>
      <c r="I699" s="272"/>
      <c r="J699" s="269"/>
      <c r="K699" s="269"/>
      <c r="L699" s="273"/>
      <c r="M699" s="274"/>
      <c r="N699" s="275"/>
      <c r="O699" s="275"/>
      <c r="P699" s="275"/>
      <c r="Q699" s="275"/>
      <c r="R699" s="275"/>
      <c r="S699" s="275"/>
      <c r="T699" s="276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77" t="s">
        <v>191</v>
      </c>
      <c r="AU699" s="277" t="s">
        <v>88</v>
      </c>
      <c r="AV699" s="15" t="s">
        <v>86</v>
      </c>
      <c r="AW699" s="15" t="s">
        <v>34</v>
      </c>
      <c r="AX699" s="15" t="s">
        <v>78</v>
      </c>
      <c r="AY699" s="277" t="s">
        <v>182</v>
      </c>
    </row>
    <row r="700" spans="1:51" s="13" customFormat="1" ht="12">
      <c r="A700" s="13"/>
      <c r="B700" s="234"/>
      <c r="C700" s="235"/>
      <c r="D700" s="236" t="s">
        <v>191</v>
      </c>
      <c r="E700" s="237" t="s">
        <v>1</v>
      </c>
      <c r="F700" s="238" t="s">
        <v>677</v>
      </c>
      <c r="G700" s="235"/>
      <c r="H700" s="239">
        <v>6.953</v>
      </c>
      <c r="I700" s="240"/>
      <c r="J700" s="235"/>
      <c r="K700" s="235"/>
      <c r="L700" s="241"/>
      <c r="M700" s="242"/>
      <c r="N700" s="243"/>
      <c r="O700" s="243"/>
      <c r="P700" s="243"/>
      <c r="Q700" s="243"/>
      <c r="R700" s="243"/>
      <c r="S700" s="243"/>
      <c r="T700" s="24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5" t="s">
        <v>191</v>
      </c>
      <c r="AU700" s="245" t="s">
        <v>88</v>
      </c>
      <c r="AV700" s="13" t="s">
        <v>88</v>
      </c>
      <c r="AW700" s="13" t="s">
        <v>34</v>
      </c>
      <c r="AX700" s="13" t="s">
        <v>78</v>
      </c>
      <c r="AY700" s="245" t="s">
        <v>182</v>
      </c>
    </row>
    <row r="701" spans="1:51" s="13" customFormat="1" ht="12">
      <c r="A701" s="13"/>
      <c r="B701" s="234"/>
      <c r="C701" s="235"/>
      <c r="D701" s="236" t="s">
        <v>191</v>
      </c>
      <c r="E701" s="237" t="s">
        <v>1</v>
      </c>
      <c r="F701" s="238" t="s">
        <v>236</v>
      </c>
      <c r="G701" s="235"/>
      <c r="H701" s="239">
        <v>3.6</v>
      </c>
      <c r="I701" s="240"/>
      <c r="J701" s="235"/>
      <c r="K701" s="235"/>
      <c r="L701" s="241"/>
      <c r="M701" s="242"/>
      <c r="N701" s="243"/>
      <c r="O701" s="243"/>
      <c r="P701" s="243"/>
      <c r="Q701" s="243"/>
      <c r="R701" s="243"/>
      <c r="S701" s="243"/>
      <c r="T701" s="244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5" t="s">
        <v>191</v>
      </c>
      <c r="AU701" s="245" t="s">
        <v>88</v>
      </c>
      <c r="AV701" s="13" t="s">
        <v>88</v>
      </c>
      <c r="AW701" s="13" t="s">
        <v>34</v>
      </c>
      <c r="AX701" s="13" t="s">
        <v>78</v>
      </c>
      <c r="AY701" s="245" t="s">
        <v>182</v>
      </c>
    </row>
    <row r="702" spans="1:51" s="13" customFormat="1" ht="12">
      <c r="A702" s="13"/>
      <c r="B702" s="234"/>
      <c r="C702" s="235"/>
      <c r="D702" s="236" t="s">
        <v>191</v>
      </c>
      <c r="E702" s="237" t="s">
        <v>1</v>
      </c>
      <c r="F702" s="238" t="s">
        <v>678</v>
      </c>
      <c r="G702" s="235"/>
      <c r="H702" s="239">
        <v>3.173</v>
      </c>
      <c r="I702" s="240"/>
      <c r="J702" s="235"/>
      <c r="K702" s="235"/>
      <c r="L702" s="241"/>
      <c r="M702" s="242"/>
      <c r="N702" s="243"/>
      <c r="O702" s="243"/>
      <c r="P702" s="243"/>
      <c r="Q702" s="243"/>
      <c r="R702" s="243"/>
      <c r="S702" s="243"/>
      <c r="T702" s="244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5" t="s">
        <v>191</v>
      </c>
      <c r="AU702" s="245" t="s">
        <v>88</v>
      </c>
      <c r="AV702" s="13" t="s">
        <v>88</v>
      </c>
      <c r="AW702" s="13" t="s">
        <v>34</v>
      </c>
      <c r="AX702" s="13" t="s">
        <v>78</v>
      </c>
      <c r="AY702" s="245" t="s">
        <v>182</v>
      </c>
    </row>
    <row r="703" spans="1:51" s="14" customFormat="1" ht="12">
      <c r="A703" s="14"/>
      <c r="B703" s="246"/>
      <c r="C703" s="247"/>
      <c r="D703" s="236" t="s">
        <v>191</v>
      </c>
      <c r="E703" s="248" t="s">
        <v>1</v>
      </c>
      <c r="F703" s="249" t="s">
        <v>195</v>
      </c>
      <c r="G703" s="247"/>
      <c r="H703" s="250">
        <v>177.65099999999998</v>
      </c>
      <c r="I703" s="251"/>
      <c r="J703" s="247"/>
      <c r="K703" s="247"/>
      <c r="L703" s="252"/>
      <c r="M703" s="253"/>
      <c r="N703" s="254"/>
      <c r="O703" s="254"/>
      <c r="P703" s="254"/>
      <c r="Q703" s="254"/>
      <c r="R703" s="254"/>
      <c r="S703" s="254"/>
      <c r="T703" s="255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6" t="s">
        <v>191</v>
      </c>
      <c r="AU703" s="256" t="s">
        <v>88</v>
      </c>
      <c r="AV703" s="14" t="s">
        <v>189</v>
      </c>
      <c r="AW703" s="14" t="s">
        <v>34</v>
      </c>
      <c r="AX703" s="14" t="s">
        <v>86</v>
      </c>
      <c r="AY703" s="256" t="s">
        <v>182</v>
      </c>
    </row>
    <row r="704" spans="1:65" s="2" customFormat="1" ht="37.8" customHeight="1">
      <c r="A704" s="39"/>
      <c r="B704" s="40"/>
      <c r="C704" s="220" t="s">
        <v>679</v>
      </c>
      <c r="D704" s="220" t="s">
        <v>185</v>
      </c>
      <c r="E704" s="221" t="s">
        <v>680</v>
      </c>
      <c r="F704" s="222" t="s">
        <v>681</v>
      </c>
      <c r="G704" s="223" t="s">
        <v>188</v>
      </c>
      <c r="H704" s="224">
        <v>724.042</v>
      </c>
      <c r="I704" s="225"/>
      <c r="J704" s="226">
        <f>ROUND(I704*H704,2)</f>
        <v>0</v>
      </c>
      <c r="K704" s="227"/>
      <c r="L704" s="45"/>
      <c r="M704" s="228" t="s">
        <v>1</v>
      </c>
      <c r="N704" s="229" t="s">
        <v>43</v>
      </c>
      <c r="O704" s="92"/>
      <c r="P704" s="230">
        <f>O704*H704</f>
        <v>0</v>
      </c>
      <c r="Q704" s="230">
        <v>0</v>
      </c>
      <c r="R704" s="230">
        <f>Q704*H704</f>
        <v>0</v>
      </c>
      <c r="S704" s="230">
        <v>0.029</v>
      </c>
      <c r="T704" s="231">
        <f>S704*H704</f>
        <v>20.997218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32" t="s">
        <v>189</v>
      </c>
      <c r="AT704" s="232" t="s">
        <v>185</v>
      </c>
      <c r="AU704" s="232" t="s">
        <v>88</v>
      </c>
      <c r="AY704" s="18" t="s">
        <v>182</v>
      </c>
      <c r="BE704" s="233">
        <f>IF(N704="základní",J704,0)</f>
        <v>0</v>
      </c>
      <c r="BF704" s="233">
        <f>IF(N704="snížená",J704,0)</f>
        <v>0</v>
      </c>
      <c r="BG704" s="233">
        <f>IF(N704="zákl. přenesená",J704,0)</f>
        <v>0</v>
      </c>
      <c r="BH704" s="233">
        <f>IF(N704="sníž. přenesená",J704,0)</f>
        <v>0</v>
      </c>
      <c r="BI704" s="233">
        <f>IF(N704="nulová",J704,0)</f>
        <v>0</v>
      </c>
      <c r="BJ704" s="18" t="s">
        <v>86</v>
      </c>
      <c r="BK704" s="233">
        <f>ROUND(I704*H704,2)</f>
        <v>0</v>
      </c>
      <c r="BL704" s="18" t="s">
        <v>189</v>
      </c>
      <c r="BM704" s="232" t="s">
        <v>682</v>
      </c>
    </row>
    <row r="705" spans="1:51" s="15" customFormat="1" ht="12">
      <c r="A705" s="15"/>
      <c r="B705" s="268"/>
      <c r="C705" s="269"/>
      <c r="D705" s="236" t="s">
        <v>191</v>
      </c>
      <c r="E705" s="270" t="s">
        <v>1</v>
      </c>
      <c r="F705" s="271" t="s">
        <v>266</v>
      </c>
      <c r="G705" s="269"/>
      <c r="H705" s="270" t="s">
        <v>1</v>
      </c>
      <c r="I705" s="272"/>
      <c r="J705" s="269"/>
      <c r="K705" s="269"/>
      <c r="L705" s="273"/>
      <c r="M705" s="274"/>
      <c r="N705" s="275"/>
      <c r="O705" s="275"/>
      <c r="P705" s="275"/>
      <c r="Q705" s="275"/>
      <c r="R705" s="275"/>
      <c r="S705" s="275"/>
      <c r="T705" s="276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77" t="s">
        <v>191</v>
      </c>
      <c r="AU705" s="277" t="s">
        <v>88</v>
      </c>
      <c r="AV705" s="15" t="s">
        <v>86</v>
      </c>
      <c r="AW705" s="15" t="s">
        <v>34</v>
      </c>
      <c r="AX705" s="15" t="s">
        <v>78</v>
      </c>
      <c r="AY705" s="277" t="s">
        <v>182</v>
      </c>
    </row>
    <row r="706" spans="1:51" s="13" customFormat="1" ht="12">
      <c r="A706" s="13"/>
      <c r="B706" s="234"/>
      <c r="C706" s="235"/>
      <c r="D706" s="236" t="s">
        <v>191</v>
      </c>
      <c r="E706" s="237" t="s">
        <v>1</v>
      </c>
      <c r="F706" s="238" t="s">
        <v>505</v>
      </c>
      <c r="G706" s="235"/>
      <c r="H706" s="239">
        <v>24.049</v>
      </c>
      <c r="I706" s="240"/>
      <c r="J706" s="235"/>
      <c r="K706" s="235"/>
      <c r="L706" s="241"/>
      <c r="M706" s="242"/>
      <c r="N706" s="243"/>
      <c r="O706" s="243"/>
      <c r="P706" s="243"/>
      <c r="Q706" s="243"/>
      <c r="R706" s="243"/>
      <c r="S706" s="243"/>
      <c r="T706" s="244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5" t="s">
        <v>191</v>
      </c>
      <c r="AU706" s="245" t="s">
        <v>88</v>
      </c>
      <c r="AV706" s="13" t="s">
        <v>88</v>
      </c>
      <c r="AW706" s="13" t="s">
        <v>34</v>
      </c>
      <c r="AX706" s="13" t="s">
        <v>78</v>
      </c>
      <c r="AY706" s="245" t="s">
        <v>182</v>
      </c>
    </row>
    <row r="707" spans="1:51" s="13" customFormat="1" ht="12">
      <c r="A707" s="13"/>
      <c r="B707" s="234"/>
      <c r="C707" s="235"/>
      <c r="D707" s="236" t="s">
        <v>191</v>
      </c>
      <c r="E707" s="237" t="s">
        <v>1</v>
      </c>
      <c r="F707" s="238" t="s">
        <v>506</v>
      </c>
      <c r="G707" s="235"/>
      <c r="H707" s="239">
        <v>36.504</v>
      </c>
      <c r="I707" s="240"/>
      <c r="J707" s="235"/>
      <c r="K707" s="235"/>
      <c r="L707" s="241"/>
      <c r="M707" s="242"/>
      <c r="N707" s="243"/>
      <c r="O707" s="243"/>
      <c r="P707" s="243"/>
      <c r="Q707" s="243"/>
      <c r="R707" s="243"/>
      <c r="S707" s="243"/>
      <c r="T707" s="244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5" t="s">
        <v>191</v>
      </c>
      <c r="AU707" s="245" t="s">
        <v>88</v>
      </c>
      <c r="AV707" s="13" t="s">
        <v>88</v>
      </c>
      <c r="AW707" s="13" t="s">
        <v>34</v>
      </c>
      <c r="AX707" s="13" t="s">
        <v>78</v>
      </c>
      <c r="AY707" s="245" t="s">
        <v>182</v>
      </c>
    </row>
    <row r="708" spans="1:51" s="13" customFormat="1" ht="12">
      <c r="A708" s="13"/>
      <c r="B708" s="234"/>
      <c r="C708" s="235"/>
      <c r="D708" s="236" t="s">
        <v>191</v>
      </c>
      <c r="E708" s="237" t="s">
        <v>1</v>
      </c>
      <c r="F708" s="238" t="s">
        <v>507</v>
      </c>
      <c r="G708" s="235"/>
      <c r="H708" s="239">
        <v>37.772</v>
      </c>
      <c r="I708" s="240"/>
      <c r="J708" s="235"/>
      <c r="K708" s="235"/>
      <c r="L708" s="241"/>
      <c r="M708" s="242"/>
      <c r="N708" s="243"/>
      <c r="O708" s="243"/>
      <c r="P708" s="243"/>
      <c r="Q708" s="243"/>
      <c r="R708" s="243"/>
      <c r="S708" s="243"/>
      <c r="T708" s="244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5" t="s">
        <v>191</v>
      </c>
      <c r="AU708" s="245" t="s">
        <v>88</v>
      </c>
      <c r="AV708" s="13" t="s">
        <v>88</v>
      </c>
      <c r="AW708" s="13" t="s">
        <v>34</v>
      </c>
      <c r="AX708" s="13" t="s">
        <v>78</v>
      </c>
      <c r="AY708" s="245" t="s">
        <v>182</v>
      </c>
    </row>
    <row r="709" spans="1:51" s="13" customFormat="1" ht="12">
      <c r="A709" s="13"/>
      <c r="B709" s="234"/>
      <c r="C709" s="235"/>
      <c r="D709" s="236" t="s">
        <v>191</v>
      </c>
      <c r="E709" s="237" t="s">
        <v>1</v>
      </c>
      <c r="F709" s="238" t="s">
        <v>296</v>
      </c>
      <c r="G709" s="235"/>
      <c r="H709" s="239">
        <v>10.878</v>
      </c>
      <c r="I709" s="240"/>
      <c r="J709" s="235"/>
      <c r="K709" s="235"/>
      <c r="L709" s="241"/>
      <c r="M709" s="242"/>
      <c r="N709" s="243"/>
      <c r="O709" s="243"/>
      <c r="P709" s="243"/>
      <c r="Q709" s="243"/>
      <c r="R709" s="243"/>
      <c r="S709" s="243"/>
      <c r="T709" s="24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5" t="s">
        <v>191</v>
      </c>
      <c r="AU709" s="245" t="s">
        <v>88</v>
      </c>
      <c r="AV709" s="13" t="s">
        <v>88</v>
      </c>
      <c r="AW709" s="13" t="s">
        <v>34</v>
      </c>
      <c r="AX709" s="13" t="s">
        <v>78</v>
      </c>
      <c r="AY709" s="245" t="s">
        <v>182</v>
      </c>
    </row>
    <row r="710" spans="1:51" s="16" customFormat="1" ht="12">
      <c r="A710" s="16"/>
      <c r="B710" s="278"/>
      <c r="C710" s="279"/>
      <c r="D710" s="236" t="s">
        <v>191</v>
      </c>
      <c r="E710" s="280" t="s">
        <v>1</v>
      </c>
      <c r="F710" s="281" t="s">
        <v>297</v>
      </c>
      <c r="G710" s="279"/>
      <c r="H710" s="282">
        <v>109.20299999999999</v>
      </c>
      <c r="I710" s="283"/>
      <c r="J710" s="279"/>
      <c r="K710" s="279"/>
      <c r="L710" s="284"/>
      <c r="M710" s="285"/>
      <c r="N710" s="286"/>
      <c r="O710" s="286"/>
      <c r="P710" s="286"/>
      <c r="Q710" s="286"/>
      <c r="R710" s="286"/>
      <c r="S710" s="286"/>
      <c r="T710" s="287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T710" s="288" t="s">
        <v>191</v>
      </c>
      <c r="AU710" s="288" t="s">
        <v>88</v>
      </c>
      <c r="AV710" s="16" t="s">
        <v>200</v>
      </c>
      <c r="AW710" s="16" t="s">
        <v>34</v>
      </c>
      <c r="AX710" s="16" t="s">
        <v>78</v>
      </c>
      <c r="AY710" s="288" t="s">
        <v>182</v>
      </c>
    </row>
    <row r="711" spans="1:51" s="15" customFormat="1" ht="12">
      <c r="A711" s="15"/>
      <c r="B711" s="268"/>
      <c r="C711" s="269"/>
      <c r="D711" s="236" t="s">
        <v>191</v>
      </c>
      <c r="E711" s="270" t="s">
        <v>1</v>
      </c>
      <c r="F711" s="271" t="s">
        <v>298</v>
      </c>
      <c r="G711" s="269"/>
      <c r="H711" s="270" t="s">
        <v>1</v>
      </c>
      <c r="I711" s="272"/>
      <c r="J711" s="269"/>
      <c r="K711" s="269"/>
      <c r="L711" s="273"/>
      <c r="M711" s="274"/>
      <c r="N711" s="275"/>
      <c r="O711" s="275"/>
      <c r="P711" s="275"/>
      <c r="Q711" s="275"/>
      <c r="R711" s="275"/>
      <c r="S711" s="275"/>
      <c r="T711" s="276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77" t="s">
        <v>191</v>
      </c>
      <c r="AU711" s="277" t="s">
        <v>88</v>
      </c>
      <c r="AV711" s="15" t="s">
        <v>86</v>
      </c>
      <c r="AW711" s="15" t="s">
        <v>34</v>
      </c>
      <c r="AX711" s="15" t="s">
        <v>78</v>
      </c>
      <c r="AY711" s="277" t="s">
        <v>182</v>
      </c>
    </row>
    <row r="712" spans="1:51" s="13" customFormat="1" ht="12">
      <c r="A712" s="13"/>
      <c r="B712" s="234"/>
      <c r="C712" s="235"/>
      <c r="D712" s="236" t="s">
        <v>191</v>
      </c>
      <c r="E712" s="237" t="s">
        <v>1</v>
      </c>
      <c r="F712" s="238" t="s">
        <v>508</v>
      </c>
      <c r="G712" s="235"/>
      <c r="H712" s="239">
        <v>27.378</v>
      </c>
      <c r="I712" s="240"/>
      <c r="J712" s="235"/>
      <c r="K712" s="235"/>
      <c r="L712" s="241"/>
      <c r="M712" s="242"/>
      <c r="N712" s="243"/>
      <c r="O712" s="243"/>
      <c r="P712" s="243"/>
      <c r="Q712" s="243"/>
      <c r="R712" s="243"/>
      <c r="S712" s="243"/>
      <c r="T712" s="24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5" t="s">
        <v>191</v>
      </c>
      <c r="AU712" s="245" t="s">
        <v>88</v>
      </c>
      <c r="AV712" s="13" t="s">
        <v>88</v>
      </c>
      <c r="AW712" s="13" t="s">
        <v>34</v>
      </c>
      <c r="AX712" s="13" t="s">
        <v>78</v>
      </c>
      <c r="AY712" s="245" t="s">
        <v>182</v>
      </c>
    </row>
    <row r="713" spans="1:51" s="13" customFormat="1" ht="12">
      <c r="A713" s="13"/>
      <c r="B713" s="234"/>
      <c r="C713" s="235"/>
      <c r="D713" s="236" t="s">
        <v>191</v>
      </c>
      <c r="E713" s="237" t="s">
        <v>1</v>
      </c>
      <c r="F713" s="238" t="s">
        <v>509</v>
      </c>
      <c r="G713" s="235"/>
      <c r="H713" s="239">
        <v>17.745</v>
      </c>
      <c r="I713" s="240"/>
      <c r="J713" s="235"/>
      <c r="K713" s="235"/>
      <c r="L713" s="241"/>
      <c r="M713" s="242"/>
      <c r="N713" s="243"/>
      <c r="O713" s="243"/>
      <c r="P713" s="243"/>
      <c r="Q713" s="243"/>
      <c r="R713" s="243"/>
      <c r="S713" s="243"/>
      <c r="T713" s="244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5" t="s">
        <v>191</v>
      </c>
      <c r="AU713" s="245" t="s">
        <v>88</v>
      </c>
      <c r="AV713" s="13" t="s">
        <v>88</v>
      </c>
      <c r="AW713" s="13" t="s">
        <v>34</v>
      </c>
      <c r="AX713" s="13" t="s">
        <v>78</v>
      </c>
      <c r="AY713" s="245" t="s">
        <v>182</v>
      </c>
    </row>
    <row r="714" spans="1:51" s="13" customFormat="1" ht="12">
      <c r="A714" s="13"/>
      <c r="B714" s="234"/>
      <c r="C714" s="235"/>
      <c r="D714" s="236" t="s">
        <v>191</v>
      </c>
      <c r="E714" s="237" t="s">
        <v>1</v>
      </c>
      <c r="F714" s="238" t="s">
        <v>306</v>
      </c>
      <c r="G714" s="235"/>
      <c r="H714" s="239">
        <v>146.016</v>
      </c>
      <c r="I714" s="240"/>
      <c r="J714" s="235"/>
      <c r="K714" s="235"/>
      <c r="L714" s="241"/>
      <c r="M714" s="242"/>
      <c r="N714" s="243"/>
      <c r="O714" s="243"/>
      <c r="P714" s="243"/>
      <c r="Q714" s="243"/>
      <c r="R714" s="243"/>
      <c r="S714" s="243"/>
      <c r="T714" s="244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5" t="s">
        <v>191</v>
      </c>
      <c r="AU714" s="245" t="s">
        <v>88</v>
      </c>
      <c r="AV714" s="13" t="s">
        <v>88</v>
      </c>
      <c r="AW714" s="13" t="s">
        <v>34</v>
      </c>
      <c r="AX714" s="13" t="s">
        <v>78</v>
      </c>
      <c r="AY714" s="245" t="s">
        <v>182</v>
      </c>
    </row>
    <row r="715" spans="1:51" s="13" customFormat="1" ht="12">
      <c r="A715" s="13"/>
      <c r="B715" s="234"/>
      <c r="C715" s="235"/>
      <c r="D715" s="236" t="s">
        <v>191</v>
      </c>
      <c r="E715" s="237" t="s">
        <v>1</v>
      </c>
      <c r="F715" s="238" t="s">
        <v>510</v>
      </c>
      <c r="G715" s="235"/>
      <c r="H715" s="239">
        <v>13.182</v>
      </c>
      <c r="I715" s="240"/>
      <c r="J715" s="235"/>
      <c r="K715" s="235"/>
      <c r="L715" s="241"/>
      <c r="M715" s="242"/>
      <c r="N715" s="243"/>
      <c r="O715" s="243"/>
      <c r="P715" s="243"/>
      <c r="Q715" s="243"/>
      <c r="R715" s="243"/>
      <c r="S715" s="243"/>
      <c r="T715" s="24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5" t="s">
        <v>191</v>
      </c>
      <c r="AU715" s="245" t="s">
        <v>88</v>
      </c>
      <c r="AV715" s="13" t="s">
        <v>88</v>
      </c>
      <c r="AW715" s="13" t="s">
        <v>34</v>
      </c>
      <c r="AX715" s="13" t="s">
        <v>78</v>
      </c>
      <c r="AY715" s="245" t="s">
        <v>182</v>
      </c>
    </row>
    <row r="716" spans="1:51" s="13" customFormat="1" ht="12">
      <c r="A716" s="13"/>
      <c r="B716" s="234"/>
      <c r="C716" s="235"/>
      <c r="D716" s="236" t="s">
        <v>191</v>
      </c>
      <c r="E716" s="237" t="s">
        <v>1</v>
      </c>
      <c r="F716" s="238" t="s">
        <v>509</v>
      </c>
      <c r="G716" s="235"/>
      <c r="H716" s="239">
        <v>17.745</v>
      </c>
      <c r="I716" s="240"/>
      <c r="J716" s="235"/>
      <c r="K716" s="235"/>
      <c r="L716" s="241"/>
      <c r="M716" s="242"/>
      <c r="N716" s="243"/>
      <c r="O716" s="243"/>
      <c r="P716" s="243"/>
      <c r="Q716" s="243"/>
      <c r="R716" s="243"/>
      <c r="S716" s="243"/>
      <c r="T716" s="244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5" t="s">
        <v>191</v>
      </c>
      <c r="AU716" s="245" t="s">
        <v>88</v>
      </c>
      <c r="AV716" s="13" t="s">
        <v>88</v>
      </c>
      <c r="AW716" s="13" t="s">
        <v>34</v>
      </c>
      <c r="AX716" s="13" t="s">
        <v>78</v>
      </c>
      <c r="AY716" s="245" t="s">
        <v>182</v>
      </c>
    </row>
    <row r="717" spans="1:51" s="13" customFormat="1" ht="12">
      <c r="A717" s="13"/>
      <c r="B717" s="234"/>
      <c r="C717" s="235"/>
      <c r="D717" s="236" t="s">
        <v>191</v>
      </c>
      <c r="E717" s="237" t="s">
        <v>1</v>
      </c>
      <c r="F717" s="238" t="s">
        <v>508</v>
      </c>
      <c r="G717" s="235"/>
      <c r="H717" s="239">
        <v>27.378</v>
      </c>
      <c r="I717" s="240"/>
      <c r="J717" s="235"/>
      <c r="K717" s="235"/>
      <c r="L717" s="241"/>
      <c r="M717" s="242"/>
      <c r="N717" s="243"/>
      <c r="O717" s="243"/>
      <c r="P717" s="243"/>
      <c r="Q717" s="243"/>
      <c r="R717" s="243"/>
      <c r="S717" s="243"/>
      <c r="T717" s="244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5" t="s">
        <v>191</v>
      </c>
      <c r="AU717" s="245" t="s">
        <v>88</v>
      </c>
      <c r="AV717" s="13" t="s">
        <v>88</v>
      </c>
      <c r="AW717" s="13" t="s">
        <v>34</v>
      </c>
      <c r="AX717" s="13" t="s">
        <v>78</v>
      </c>
      <c r="AY717" s="245" t="s">
        <v>182</v>
      </c>
    </row>
    <row r="718" spans="1:51" s="13" customFormat="1" ht="12">
      <c r="A718" s="13"/>
      <c r="B718" s="234"/>
      <c r="C718" s="235"/>
      <c r="D718" s="236" t="s">
        <v>191</v>
      </c>
      <c r="E718" s="237" t="s">
        <v>1</v>
      </c>
      <c r="F718" s="238" t="s">
        <v>511</v>
      </c>
      <c r="G718" s="235"/>
      <c r="H718" s="239">
        <v>11.331</v>
      </c>
      <c r="I718" s="240"/>
      <c r="J718" s="235"/>
      <c r="K718" s="235"/>
      <c r="L718" s="241"/>
      <c r="M718" s="242"/>
      <c r="N718" s="243"/>
      <c r="O718" s="243"/>
      <c r="P718" s="243"/>
      <c r="Q718" s="243"/>
      <c r="R718" s="243"/>
      <c r="S718" s="243"/>
      <c r="T718" s="244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5" t="s">
        <v>191</v>
      </c>
      <c r="AU718" s="245" t="s">
        <v>88</v>
      </c>
      <c r="AV718" s="13" t="s">
        <v>88</v>
      </c>
      <c r="AW718" s="13" t="s">
        <v>34</v>
      </c>
      <c r="AX718" s="13" t="s">
        <v>78</v>
      </c>
      <c r="AY718" s="245" t="s">
        <v>182</v>
      </c>
    </row>
    <row r="719" spans="1:51" s="13" customFormat="1" ht="12">
      <c r="A719" s="13"/>
      <c r="B719" s="234"/>
      <c r="C719" s="235"/>
      <c r="D719" s="236" t="s">
        <v>191</v>
      </c>
      <c r="E719" s="237" t="s">
        <v>1</v>
      </c>
      <c r="F719" s="238" t="s">
        <v>512</v>
      </c>
      <c r="G719" s="235"/>
      <c r="H719" s="239">
        <v>109.203</v>
      </c>
      <c r="I719" s="240"/>
      <c r="J719" s="235"/>
      <c r="K719" s="235"/>
      <c r="L719" s="241"/>
      <c r="M719" s="242"/>
      <c r="N719" s="243"/>
      <c r="O719" s="243"/>
      <c r="P719" s="243"/>
      <c r="Q719" s="243"/>
      <c r="R719" s="243"/>
      <c r="S719" s="243"/>
      <c r="T719" s="244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5" t="s">
        <v>191</v>
      </c>
      <c r="AU719" s="245" t="s">
        <v>88</v>
      </c>
      <c r="AV719" s="13" t="s">
        <v>88</v>
      </c>
      <c r="AW719" s="13" t="s">
        <v>34</v>
      </c>
      <c r="AX719" s="13" t="s">
        <v>78</v>
      </c>
      <c r="AY719" s="245" t="s">
        <v>182</v>
      </c>
    </row>
    <row r="720" spans="1:51" s="15" customFormat="1" ht="12">
      <c r="A720" s="15"/>
      <c r="B720" s="268"/>
      <c r="C720" s="269"/>
      <c r="D720" s="236" t="s">
        <v>191</v>
      </c>
      <c r="E720" s="270" t="s">
        <v>1</v>
      </c>
      <c r="F720" s="271" t="s">
        <v>269</v>
      </c>
      <c r="G720" s="269"/>
      <c r="H720" s="270" t="s">
        <v>1</v>
      </c>
      <c r="I720" s="272"/>
      <c r="J720" s="269"/>
      <c r="K720" s="269"/>
      <c r="L720" s="273"/>
      <c r="M720" s="274"/>
      <c r="N720" s="275"/>
      <c r="O720" s="275"/>
      <c r="P720" s="275"/>
      <c r="Q720" s="275"/>
      <c r="R720" s="275"/>
      <c r="S720" s="275"/>
      <c r="T720" s="276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77" t="s">
        <v>191</v>
      </c>
      <c r="AU720" s="277" t="s">
        <v>88</v>
      </c>
      <c r="AV720" s="15" t="s">
        <v>86</v>
      </c>
      <c r="AW720" s="15" t="s">
        <v>34</v>
      </c>
      <c r="AX720" s="15" t="s">
        <v>78</v>
      </c>
      <c r="AY720" s="277" t="s">
        <v>182</v>
      </c>
    </row>
    <row r="721" spans="1:51" s="13" customFormat="1" ht="12">
      <c r="A721" s="13"/>
      <c r="B721" s="234"/>
      <c r="C721" s="235"/>
      <c r="D721" s="236" t="s">
        <v>191</v>
      </c>
      <c r="E721" s="237" t="s">
        <v>1</v>
      </c>
      <c r="F721" s="238" t="s">
        <v>513</v>
      </c>
      <c r="G721" s="235"/>
      <c r="H721" s="239">
        <v>34.239</v>
      </c>
      <c r="I721" s="240"/>
      <c r="J721" s="235"/>
      <c r="K721" s="235"/>
      <c r="L721" s="241"/>
      <c r="M721" s="242"/>
      <c r="N721" s="243"/>
      <c r="O721" s="243"/>
      <c r="P721" s="243"/>
      <c r="Q721" s="243"/>
      <c r="R721" s="243"/>
      <c r="S721" s="243"/>
      <c r="T721" s="244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5" t="s">
        <v>191</v>
      </c>
      <c r="AU721" s="245" t="s">
        <v>88</v>
      </c>
      <c r="AV721" s="13" t="s">
        <v>88</v>
      </c>
      <c r="AW721" s="13" t="s">
        <v>34</v>
      </c>
      <c r="AX721" s="13" t="s">
        <v>78</v>
      </c>
      <c r="AY721" s="245" t="s">
        <v>182</v>
      </c>
    </row>
    <row r="722" spans="1:51" s="13" customFormat="1" ht="12">
      <c r="A722" s="13"/>
      <c r="B722" s="234"/>
      <c r="C722" s="235"/>
      <c r="D722" s="236" t="s">
        <v>191</v>
      </c>
      <c r="E722" s="237" t="s">
        <v>1</v>
      </c>
      <c r="F722" s="238" t="s">
        <v>514</v>
      </c>
      <c r="G722" s="235"/>
      <c r="H722" s="239">
        <v>31.434</v>
      </c>
      <c r="I722" s="240"/>
      <c r="J722" s="235"/>
      <c r="K722" s="235"/>
      <c r="L722" s="241"/>
      <c r="M722" s="242"/>
      <c r="N722" s="243"/>
      <c r="O722" s="243"/>
      <c r="P722" s="243"/>
      <c r="Q722" s="243"/>
      <c r="R722" s="243"/>
      <c r="S722" s="243"/>
      <c r="T722" s="244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5" t="s">
        <v>191</v>
      </c>
      <c r="AU722" s="245" t="s">
        <v>88</v>
      </c>
      <c r="AV722" s="13" t="s">
        <v>88</v>
      </c>
      <c r="AW722" s="13" t="s">
        <v>34</v>
      </c>
      <c r="AX722" s="13" t="s">
        <v>78</v>
      </c>
      <c r="AY722" s="245" t="s">
        <v>182</v>
      </c>
    </row>
    <row r="723" spans="1:51" s="13" customFormat="1" ht="12">
      <c r="A723" s="13"/>
      <c r="B723" s="234"/>
      <c r="C723" s="235"/>
      <c r="D723" s="236" t="s">
        <v>191</v>
      </c>
      <c r="E723" s="237" t="s">
        <v>1</v>
      </c>
      <c r="F723" s="238" t="s">
        <v>312</v>
      </c>
      <c r="G723" s="235"/>
      <c r="H723" s="239">
        <v>101.907</v>
      </c>
      <c r="I723" s="240"/>
      <c r="J723" s="235"/>
      <c r="K723" s="235"/>
      <c r="L723" s="241"/>
      <c r="M723" s="242"/>
      <c r="N723" s="243"/>
      <c r="O723" s="243"/>
      <c r="P723" s="243"/>
      <c r="Q723" s="243"/>
      <c r="R723" s="243"/>
      <c r="S723" s="243"/>
      <c r="T723" s="244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5" t="s">
        <v>191</v>
      </c>
      <c r="AU723" s="245" t="s">
        <v>88</v>
      </c>
      <c r="AV723" s="13" t="s">
        <v>88</v>
      </c>
      <c r="AW723" s="13" t="s">
        <v>34</v>
      </c>
      <c r="AX723" s="13" t="s">
        <v>78</v>
      </c>
      <c r="AY723" s="245" t="s">
        <v>182</v>
      </c>
    </row>
    <row r="724" spans="1:51" s="13" customFormat="1" ht="12">
      <c r="A724" s="13"/>
      <c r="B724" s="234"/>
      <c r="C724" s="235"/>
      <c r="D724" s="236" t="s">
        <v>191</v>
      </c>
      <c r="E724" s="237" t="s">
        <v>1</v>
      </c>
      <c r="F724" s="238" t="s">
        <v>515</v>
      </c>
      <c r="G724" s="235"/>
      <c r="H724" s="239">
        <v>13.723</v>
      </c>
      <c r="I724" s="240"/>
      <c r="J724" s="235"/>
      <c r="K724" s="235"/>
      <c r="L724" s="241"/>
      <c r="M724" s="242"/>
      <c r="N724" s="243"/>
      <c r="O724" s="243"/>
      <c r="P724" s="243"/>
      <c r="Q724" s="243"/>
      <c r="R724" s="243"/>
      <c r="S724" s="243"/>
      <c r="T724" s="244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5" t="s">
        <v>191</v>
      </c>
      <c r="AU724" s="245" t="s">
        <v>88</v>
      </c>
      <c r="AV724" s="13" t="s">
        <v>88</v>
      </c>
      <c r="AW724" s="13" t="s">
        <v>34</v>
      </c>
      <c r="AX724" s="13" t="s">
        <v>78</v>
      </c>
      <c r="AY724" s="245" t="s">
        <v>182</v>
      </c>
    </row>
    <row r="725" spans="1:51" s="13" customFormat="1" ht="12">
      <c r="A725" s="13"/>
      <c r="B725" s="234"/>
      <c r="C725" s="235"/>
      <c r="D725" s="236" t="s">
        <v>191</v>
      </c>
      <c r="E725" s="237" t="s">
        <v>1</v>
      </c>
      <c r="F725" s="238" t="s">
        <v>313</v>
      </c>
      <c r="G725" s="235"/>
      <c r="H725" s="239">
        <v>4.228</v>
      </c>
      <c r="I725" s="240"/>
      <c r="J725" s="235"/>
      <c r="K725" s="235"/>
      <c r="L725" s="241"/>
      <c r="M725" s="242"/>
      <c r="N725" s="243"/>
      <c r="O725" s="243"/>
      <c r="P725" s="243"/>
      <c r="Q725" s="243"/>
      <c r="R725" s="243"/>
      <c r="S725" s="243"/>
      <c r="T725" s="244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5" t="s">
        <v>191</v>
      </c>
      <c r="AU725" s="245" t="s">
        <v>88</v>
      </c>
      <c r="AV725" s="13" t="s">
        <v>88</v>
      </c>
      <c r="AW725" s="13" t="s">
        <v>34</v>
      </c>
      <c r="AX725" s="13" t="s">
        <v>78</v>
      </c>
      <c r="AY725" s="245" t="s">
        <v>182</v>
      </c>
    </row>
    <row r="726" spans="1:51" s="13" customFormat="1" ht="12">
      <c r="A726" s="13"/>
      <c r="B726" s="234"/>
      <c r="C726" s="235"/>
      <c r="D726" s="236" t="s">
        <v>191</v>
      </c>
      <c r="E726" s="237" t="s">
        <v>1</v>
      </c>
      <c r="F726" s="238" t="s">
        <v>315</v>
      </c>
      <c r="G726" s="235"/>
      <c r="H726" s="239">
        <v>5</v>
      </c>
      <c r="I726" s="240"/>
      <c r="J726" s="235"/>
      <c r="K726" s="235"/>
      <c r="L726" s="241"/>
      <c r="M726" s="242"/>
      <c r="N726" s="243"/>
      <c r="O726" s="243"/>
      <c r="P726" s="243"/>
      <c r="Q726" s="243"/>
      <c r="R726" s="243"/>
      <c r="S726" s="243"/>
      <c r="T726" s="24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5" t="s">
        <v>191</v>
      </c>
      <c r="AU726" s="245" t="s">
        <v>88</v>
      </c>
      <c r="AV726" s="13" t="s">
        <v>88</v>
      </c>
      <c r="AW726" s="13" t="s">
        <v>34</v>
      </c>
      <c r="AX726" s="13" t="s">
        <v>78</v>
      </c>
      <c r="AY726" s="245" t="s">
        <v>182</v>
      </c>
    </row>
    <row r="727" spans="1:51" s="13" customFormat="1" ht="12">
      <c r="A727" s="13"/>
      <c r="B727" s="234"/>
      <c r="C727" s="235"/>
      <c r="D727" s="236" t="s">
        <v>191</v>
      </c>
      <c r="E727" s="237" t="s">
        <v>1</v>
      </c>
      <c r="F727" s="238" t="s">
        <v>514</v>
      </c>
      <c r="G727" s="235"/>
      <c r="H727" s="239">
        <v>31.434</v>
      </c>
      <c r="I727" s="240"/>
      <c r="J727" s="235"/>
      <c r="K727" s="235"/>
      <c r="L727" s="241"/>
      <c r="M727" s="242"/>
      <c r="N727" s="243"/>
      <c r="O727" s="243"/>
      <c r="P727" s="243"/>
      <c r="Q727" s="243"/>
      <c r="R727" s="243"/>
      <c r="S727" s="243"/>
      <c r="T727" s="244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5" t="s">
        <v>191</v>
      </c>
      <c r="AU727" s="245" t="s">
        <v>88</v>
      </c>
      <c r="AV727" s="13" t="s">
        <v>88</v>
      </c>
      <c r="AW727" s="13" t="s">
        <v>34</v>
      </c>
      <c r="AX727" s="13" t="s">
        <v>78</v>
      </c>
      <c r="AY727" s="245" t="s">
        <v>182</v>
      </c>
    </row>
    <row r="728" spans="1:51" s="13" customFormat="1" ht="12">
      <c r="A728" s="13"/>
      <c r="B728" s="234"/>
      <c r="C728" s="235"/>
      <c r="D728" s="236" t="s">
        <v>191</v>
      </c>
      <c r="E728" s="237" t="s">
        <v>1</v>
      </c>
      <c r="F728" s="238" t="s">
        <v>513</v>
      </c>
      <c r="G728" s="235"/>
      <c r="H728" s="239">
        <v>34.239</v>
      </c>
      <c r="I728" s="240"/>
      <c r="J728" s="235"/>
      <c r="K728" s="235"/>
      <c r="L728" s="241"/>
      <c r="M728" s="242"/>
      <c r="N728" s="243"/>
      <c r="O728" s="243"/>
      <c r="P728" s="243"/>
      <c r="Q728" s="243"/>
      <c r="R728" s="243"/>
      <c r="S728" s="243"/>
      <c r="T728" s="244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5" t="s">
        <v>191</v>
      </c>
      <c r="AU728" s="245" t="s">
        <v>88</v>
      </c>
      <c r="AV728" s="13" t="s">
        <v>88</v>
      </c>
      <c r="AW728" s="13" t="s">
        <v>34</v>
      </c>
      <c r="AX728" s="13" t="s">
        <v>78</v>
      </c>
      <c r="AY728" s="245" t="s">
        <v>182</v>
      </c>
    </row>
    <row r="729" spans="1:51" s="13" customFormat="1" ht="12">
      <c r="A729" s="13"/>
      <c r="B729" s="234"/>
      <c r="C729" s="235"/>
      <c r="D729" s="236" t="s">
        <v>191</v>
      </c>
      <c r="E729" s="237" t="s">
        <v>1</v>
      </c>
      <c r="F729" s="238" t="s">
        <v>516</v>
      </c>
      <c r="G729" s="235"/>
      <c r="H729" s="239">
        <v>11.34</v>
      </c>
      <c r="I729" s="240"/>
      <c r="J729" s="235"/>
      <c r="K729" s="235"/>
      <c r="L729" s="241"/>
      <c r="M729" s="242"/>
      <c r="N729" s="243"/>
      <c r="O729" s="243"/>
      <c r="P729" s="243"/>
      <c r="Q729" s="243"/>
      <c r="R729" s="243"/>
      <c r="S729" s="243"/>
      <c r="T729" s="244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5" t="s">
        <v>191</v>
      </c>
      <c r="AU729" s="245" t="s">
        <v>88</v>
      </c>
      <c r="AV729" s="13" t="s">
        <v>88</v>
      </c>
      <c r="AW729" s="13" t="s">
        <v>34</v>
      </c>
      <c r="AX729" s="13" t="s">
        <v>78</v>
      </c>
      <c r="AY729" s="245" t="s">
        <v>182</v>
      </c>
    </row>
    <row r="730" spans="1:51" s="13" customFormat="1" ht="12">
      <c r="A730" s="13"/>
      <c r="B730" s="234"/>
      <c r="C730" s="235"/>
      <c r="D730" s="236" t="s">
        <v>191</v>
      </c>
      <c r="E730" s="237" t="s">
        <v>1</v>
      </c>
      <c r="F730" s="238" t="s">
        <v>517</v>
      </c>
      <c r="G730" s="235"/>
      <c r="H730" s="239">
        <v>2.7</v>
      </c>
      <c r="I730" s="240"/>
      <c r="J730" s="235"/>
      <c r="K730" s="235"/>
      <c r="L730" s="241"/>
      <c r="M730" s="242"/>
      <c r="N730" s="243"/>
      <c r="O730" s="243"/>
      <c r="P730" s="243"/>
      <c r="Q730" s="243"/>
      <c r="R730" s="243"/>
      <c r="S730" s="243"/>
      <c r="T730" s="244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5" t="s">
        <v>191</v>
      </c>
      <c r="AU730" s="245" t="s">
        <v>88</v>
      </c>
      <c r="AV730" s="13" t="s">
        <v>88</v>
      </c>
      <c r="AW730" s="13" t="s">
        <v>34</v>
      </c>
      <c r="AX730" s="13" t="s">
        <v>78</v>
      </c>
      <c r="AY730" s="245" t="s">
        <v>182</v>
      </c>
    </row>
    <row r="731" spans="1:51" s="15" customFormat="1" ht="12">
      <c r="A731" s="15"/>
      <c r="B731" s="268"/>
      <c r="C731" s="269"/>
      <c r="D731" s="236" t="s">
        <v>191</v>
      </c>
      <c r="E731" s="270" t="s">
        <v>1</v>
      </c>
      <c r="F731" s="271" t="s">
        <v>518</v>
      </c>
      <c r="G731" s="269"/>
      <c r="H731" s="270" t="s">
        <v>1</v>
      </c>
      <c r="I731" s="272"/>
      <c r="J731" s="269"/>
      <c r="K731" s="269"/>
      <c r="L731" s="273"/>
      <c r="M731" s="274"/>
      <c r="N731" s="275"/>
      <c r="O731" s="275"/>
      <c r="P731" s="275"/>
      <c r="Q731" s="275"/>
      <c r="R731" s="275"/>
      <c r="S731" s="275"/>
      <c r="T731" s="276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77" t="s">
        <v>191</v>
      </c>
      <c r="AU731" s="277" t="s">
        <v>88</v>
      </c>
      <c r="AV731" s="15" t="s">
        <v>86</v>
      </c>
      <c r="AW731" s="15" t="s">
        <v>34</v>
      </c>
      <c r="AX731" s="15" t="s">
        <v>78</v>
      </c>
      <c r="AY731" s="277" t="s">
        <v>182</v>
      </c>
    </row>
    <row r="732" spans="1:51" s="15" customFormat="1" ht="12">
      <c r="A732" s="15"/>
      <c r="B732" s="268"/>
      <c r="C732" s="269"/>
      <c r="D732" s="236" t="s">
        <v>191</v>
      </c>
      <c r="E732" s="270" t="s">
        <v>1</v>
      </c>
      <c r="F732" s="271" t="s">
        <v>218</v>
      </c>
      <c r="G732" s="269"/>
      <c r="H732" s="270" t="s">
        <v>1</v>
      </c>
      <c r="I732" s="272"/>
      <c r="J732" s="269"/>
      <c r="K732" s="269"/>
      <c r="L732" s="273"/>
      <c r="M732" s="274"/>
      <c r="N732" s="275"/>
      <c r="O732" s="275"/>
      <c r="P732" s="275"/>
      <c r="Q732" s="275"/>
      <c r="R732" s="275"/>
      <c r="S732" s="275"/>
      <c r="T732" s="276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77" t="s">
        <v>191</v>
      </c>
      <c r="AU732" s="277" t="s">
        <v>88</v>
      </c>
      <c r="AV732" s="15" t="s">
        <v>86</v>
      </c>
      <c r="AW732" s="15" t="s">
        <v>34</v>
      </c>
      <c r="AX732" s="15" t="s">
        <v>78</v>
      </c>
      <c r="AY732" s="277" t="s">
        <v>182</v>
      </c>
    </row>
    <row r="733" spans="1:51" s="13" customFormat="1" ht="12">
      <c r="A733" s="13"/>
      <c r="B733" s="234"/>
      <c r="C733" s="235"/>
      <c r="D733" s="236" t="s">
        <v>191</v>
      </c>
      <c r="E733" s="237" t="s">
        <v>1</v>
      </c>
      <c r="F733" s="238" t="s">
        <v>665</v>
      </c>
      <c r="G733" s="235"/>
      <c r="H733" s="239">
        <v>11.07</v>
      </c>
      <c r="I733" s="240"/>
      <c r="J733" s="235"/>
      <c r="K733" s="235"/>
      <c r="L733" s="241"/>
      <c r="M733" s="242"/>
      <c r="N733" s="243"/>
      <c r="O733" s="243"/>
      <c r="P733" s="243"/>
      <c r="Q733" s="243"/>
      <c r="R733" s="243"/>
      <c r="S733" s="243"/>
      <c r="T733" s="244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5" t="s">
        <v>191</v>
      </c>
      <c r="AU733" s="245" t="s">
        <v>88</v>
      </c>
      <c r="AV733" s="13" t="s">
        <v>88</v>
      </c>
      <c r="AW733" s="13" t="s">
        <v>34</v>
      </c>
      <c r="AX733" s="13" t="s">
        <v>78</v>
      </c>
      <c r="AY733" s="245" t="s">
        <v>182</v>
      </c>
    </row>
    <row r="734" spans="1:51" s="15" customFormat="1" ht="12">
      <c r="A734" s="15"/>
      <c r="B734" s="268"/>
      <c r="C734" s="269"/>
      <c r="D734" s="236" t="s">
        <v>191</v>
      </c>
      <c r="E734" s="270" t="s">
        <v>1</v>
      </c>
      <c r="F734" s="271" t="s">
        <v>220</v>
      </c>
      <c r="G734" s="269"/>
      <c r="H734" s="270" t="s">
        <v>1</v>
      </c>
      <c r="I734" s="272"/>
      <c r="J734" s="269"/>
      <c r="K734" s="269"/>
      <c r="L734" s="273"/>
      <c r="M734" s="274"/>
      <c r="N734" s="275"/>
      <c r="O734" s="275"/>
      <c r="P734" s="275"/>
      <c r="Q734" s="275"/>
      <c r="R734" s="275"/>
      <c r="S734" s="275"/>
      <c r="T734" s="276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T734" s="277" t="s">
        <v>191</v>
      </c>
      <c r="AU734" s="277" t="s">
        <v>88</v>
      </c>
      <c r="AV734" s="15" t="s">
        <v>86</v>
      </c>
      <c r="AW734" s="15" t="s">
        <v>34</v>
      </c>
      <c r="AX734" s="15" t="s">
        <v>78</v>
      </c>
      <c r="AY734" s="277" t="s">
        <v>182</v>
      </c>
    </row>
    <row r="735" spans="1:51" s="13" customFormat="1" ht="12">
      <c r="A735" s="13"/>
      <c r="B735" s="234"/>
      <c r="C735" s="235"/>
      <c r="D735" s="236" t="s">
        <v>191</v>
      </c>
      <c r="E735" s="237" t="s">
        <v>1</v>
      </c>
      <c r="F735" s="238" t="s">
        <v>520</v>
      </c>
      <c r="G735" s="235"/>
      <c r="H735" s="239">
        <v>1.125</v>
      </c>
      <c r="I735" s="240"/>
      <c r="J735" s="235"/>
      <c r="K735" s="235"/>
      <c r="L735" s="241"/>
      <c r="M735" s="242"/>
      <c r="N735" s="243"/>
      <c r="O735" s="243"/>
      <c r="P735" s="243"/>
      <c r="Q735" s="243"/>
      <c r="R735" s="243"/>
      <c r="S735" s="243"/>
      <c r="T735" s="24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5" t="s">
        <v>191</v>
      </c>
      <c r="AU735" s="245" t="s">
        <v>88</v>
      </c>
      <c r="AV735" s="13" t="s">
        <v>88</v>
      </c>
      <c r="AW735" s="13" t="s">
        <v>34</v>
      </c>
      <c r="AX735" s="13" t="s">
        <v>78</v>
      </c>
      <c r="AY735" s="245" t="s">
        <v>182</v>
      </c>
    </row>
    <row r="736" spans="1:51" s="13" customFormat="1" ht="12">
      <c r="A736" s="13"/>
      <c r="B736" s="234"/>
      <c r="C736" s="235"/>
      <c r="D736" s="236" t="s">
        <v>191</v>
      </c>
      <c r="E736" s="237" t="s">
        <v>1</v>
      </c>
      <c r="F736" s="238" t="s">
        <v>521</v>
      </c>
      <c r="G736" s="235"/>
      <c r="H736" s="239">
        <v>1.71</v>
      </c>
      <c r="I736" s="240"/>
      <c r="J736" s="235"/>
      <c r="K736" s="235"/>
      <c r="L736" s="241"/>
      <c r="M736" s="242"/>
      <c r="N736" s="243"/>
      <c r="O736" s="243"/>
      <c r="P736" s="243"/>
      <c r="Q736" s="243"/>
      <c r="R736" s="243"/>
      <c r="S736" s="243"/>
      <c r="T736" s="244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5" t="s">
        <v>191</v>
      </c>
      <c r="AU736" s="245" t="s">
        <v>88</v>
      </c>
      <c r="AV736" s="13" t="s">
        <v>88</v>
      </c>
      <c r="AW736" s="13" t="s">
        <v>34</v>
      </c>
      <c r="AX736" s="13" t="s">
        <v>78</v>
      </c>
      <c r="AY736" s="245" t="s">
        <v>182</v>
      </c>
    </row>
    <row r="737" spans="1:51" s="13" customFormat="1" ht="12">
      <c r="A737" s="13"/>
      <c r="B737" s="234"/>
      <c r="C737" s="235"/>
      <c r="D737" s="236" t="s">
        <v>191</v>
      </c>
      <c r="E737" s="237" t="s">
        <v>1</v>
      </c>
      <c r="F737" s="238" t="s">
        <v>522</v>
      </c>
      <c r="G737" s="235"/>
      <c r="H737" s="239">
        <v>0.25</v>
      </c>
      <c r="I737" s="240"/>
      <c r="J737" s="235"/>
      <c r="K737" s="235"/>
      <c r="L737" s="241"/>
      <c r="M737" s="242"/>
      <c r="N737" s="243"/>
      <c r="O737" s="243"/>
      <c r="P737" s="243"/>
      <c r="Q737" s="243"/>
      <c r="R737" s="243"/>
      <c r="S737" s="243"/>
      <c r="T737" s="244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5" t="s">
        <v>191</v>
      </c>
      <c r="AU737" s="245" t="s">
        <v>88</v>
      </c>
      <c r="AV737" s="13" t="s">
        <v>88</v>
      </c>
      <c r="AW737" s="13" t="s">
        <v>34</v>
      </c>
      <c r="AX737" s="13" t="s">
        <v>78</v>
      </c>
      <c r="AY737" s="245" t="s">
        <v>182</v>
      </c>
    </row>
    <row r="738" spans="1:51" s="13" customFormat="1" ht="12">
      <c r="A738" s="13"/>
      <c r="B738" s="234"/>
      <c r="C738" s="235"/>
      <c r="D738" s="236" t="s">
        <v>191</v>
      </c>
      <c r="E738" s="237" t="s">
        <v>1</v>
      </c>
      <c r="F738" s="238" t="s">
        <v>523</v>
      </c>
      <c r="G738" s="235"/>
      <c r="H738" s="239">
        <v>-4.32</v>
      </c>
      <c r="I738" s="240"/>
      <c r="J738" s="235"/>
      <c r="K738" s="235"/>
      <c r="L738" s="241"/>
      <c r="M738" s="242"/>
      <c r="N738" s="243"/>
      <c r="O738" s="243"/>
      <c r="P738" s="243"/>
      <c r="Q738" s="243"/>
      <c r="R738" s="243"/>
      <c r="S738" s="243"/>
      <c r="T738" s="244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5" t="s">
        <v>191</v>
      </c>
      <c r="AU738" s="245" t="s">
        <v>88</v>
      </c>
      <c r="AV738" s="13" t="s">
        <v>88</v>
      </c>
      <c r="AW738" s="13" t="s">
        <v>34</v>
      </c>
      <c r="AX738" s="13" t="s">
        <v>78</v>
      </c>
      <c r="AY738" s="245" t="s">
        <v>182</v>
      </c>
    </row>
    <row r="739" spans="1:51" s="13" customFormat="1" ht="12">
      <c r="A739" s="13"/>
      <c r="B739" s="234"/>
      <c r="C739" s="235"/>
      <c r="D739" s="236" t="s">
        <v>191</v>
      </c>
      <c r="E739" s="237" t="s">
        <v>1</v>
      </c>
      <c r="F739" s="238" t="s">
        <v>524</v>
      </c>
      <c r="G739" s="235"/>
      <c r="H739" s="239">
        <v>-1.62</v>
      </c>
      <c r="I739" s="240"/>
      <c r="J739" s="235"/>
      <c r="K739" s="235"/>
      <c r="L739" s="241"/>
      <c r="M739" s="242"/>
      <c r="N739" s="243"/>
      <c r="O739" s="243"/>
      <c r="P739" s="243"/>
      <c r="Q739" s="243"/>
      <c r="R739" s="243"/>
      <c r="S739" s="243"/>
      <c r="T739" s="24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5" t="s">
        <v>191</v>
      </c>
      <c r="AU739" s="245" t="s">
        <v>88</v>
      </c>
      <c r="AV739" s="13" t="s">
        <v>88</v>
      </c>
      <c r="AW739" s="13" t="s">
        <v>34</v>
      </c>
      <c r="AX739" s="13" t="s">
        <v>78</v>
      </c>
      <c r="AY739" s="245" t="s">
        <v>182</v>
      </c>
    </row>
    <row r="740" spans="1:51" s="13" customFormat="1" ht="12">
      <c r="A740" s="13"/>
      <c r="B740" s="234"/>
      <c r="C740" s="235"/>
      <c r="D740" s="236" t="s">
        <v>191</v>
      </c>
      <c r="E740" s="237" t="s">
        <v>1</v>
      </c>
      <c r="F740" s="238" t="s">
        <v>525</v>
      </c>
      <c r="G740" s="235"/>
      <c r="H740" s="239">
        <v>-4.05</v>
      </c>
      <c r="I740" s="240"/>
      <c r="J740" s="235"/>
      <c r="K740" s="235"/>
      <c r="L740" s="241"/>
      <c r="M740" s="242"/>
      <c r="N740" s="243"/>
      <c r="O740" s="243"/>
      <c r="P740" s="243"/>
      <c r="Q740" s="243"/>
      <c r="R740" s="243"/>
      <c r="S740" s="243"/>
      <c r="T740" s="244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5" t="s">
        <v>191</v>
      </c>
      <c r="AU740" s="245" t="s">
        <v>88</v>
      </c>
      <c r="AV740" s="13" t="s">
        <v>88</v>
      </c>
      <c r="AW740" s="13" t="s">
        <v>34</v>
      </c>
      <c r="AX740" s="13" t="s">
        <v>78</v>
      </c>
      <c r="AY740" s="245" t="s">
        <v>182</v>
      </c>
    </row>
    <row r="741" spans="1:51" s="13" customFormat="1" ht="12">
      <c r="A741" s="13"/>
      <c r="B741" s="234"/>
      <c r="C741" s="235"/>
      <c r="D741" s="236" t="s">
        <v>191</v>
      </c>
      <c r="E741" s="237" t="s">
        <v>1</v>
      </c>
      <c r="F741" s="238" t="s">
        <v>526</v>
      </c>
      <c r="G741" s="235"/>
      <c r="H741" s="239">
        <v>-13.32</v>
      </c>
      <c r="I741" s="240"/>
      <c r="J741" s="235"/>
      <c r="K741" s="235"/>
      <c r="L741" s="241"/>
      <c r="M741" s="242"/>
      <c r="N741" s="243"/>
      <c r="O741" s="243"/>
      <c r="P741" s="243"/>
      <c r="Q741" s="243"/>
      <c r="R741" s="243"/>
      <c r="S741" s="243"/>
      <c r="T741" s="244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5" t="s">
        <v>191</v>
      </c>
      <c r="AU741" s="245" t="s">
        <v>88</v>
      </c>
      <c r="AV741" s="13" t="s">
        <v>88</v>
      </c>
      <c r="AW741" s="13" t="s">
        <v>34</v>
      </c>
      <c r="AX741" s="13" t="s">
        <v>78</v>
      </c>
      <c r="AY741" s="245" t="s">
        <v>182</v>
      </c>
    </row>
    <row r="742" spans="1:51" s="13" customFormat="1" ht="12">
      <c r="A742" s="13"/>
      <c r="B742" s="234"/>
      <c r="C742" s="235"/>
      <c r="D742" s="236" t="s">
        <v>191</v>
      </c>
      <c r="E742" s="237" t="s">
        <v>1</v>
      </c>
      <c r="F742" s="238" t="s">
        <v>527</v>
      </c>
      <c r="G742" s="235"/>
      <c r="H742" s="239">
        <v>0.075</v>
      </c>
      <c r="I742" s="240"/>
      <c r="J742" s="235"/>
      <c r="K742" s="235"/>
      <c r="L742" s="241"/>
      <c r="M742" s="242"/>
      <c r="N742" s="243"/>
      <c r="O742" s="243"/>
      <c r="P742" s="243"/>
      <c r="Q742" s="243"/>
      <c r="R742" s="243"/>
      <c r="S742" s="243"/>
      <c r="T742" s="244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5" t="s">
        <v>191</v>
      </c>
      <c r="AU742" s="245" t="s">
        <v>88</v>
      </c>
      <c r="AV742" s="13" t="s">
        <v>88</v>
      </c>
      <c r="AW742" s="13" t="s">
        <v>34</v>
      </c>
      <c r="AX742" s="13" t="s">
        <v>78</v>
      </c>
      <c r="AY742" s="245" t="s">
        <v>182</v>
      </c>
    </row>
    <row r="743" spans="1:51" s="13" customFormat="1" ht="12">
      <c r="A743" s="13"/>
      <c r="B743" s="234"/>
      <c r="C743" s="235"/>
      <c r="D743" s="236" t="s">
        <v>191</v>
      </c>
      <c r="E743" s="237" t="s">
        <v>1</v>
      </c>
      <c r="F743" s="238" t="s">
        <v>528</v>
      </c>
      <c r="G743" s="235"/>
      <c r="H743" s="239">
        <v>-1.215</v>
      </c>
      <c r="I743" s="240"/>
      <c r="J743" s="235"/>
      <c r="K743" s="235"/>
      <c r="L743" s="241"/>
      <c r="M743" s="242"/>
      <c r="N743" s="243"/>
      <c r="O743" s="243"/>
      <c r="P743" s="243"/>
      <c r="Q743" s="243"/>
      <c r="R743" s="243"/>
      <c r="S743" s="243"/>
      <c r="T743" s="244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5" t="s">
        <v>191</v>
      </c>
      <c r="AU743" s="245" t="s">
        <v>88</v>
      </c>
      <c r="AV743" s="13" t="s">
        <v>88</v>
      </c>
      <c r="AW743" s="13" t="s">
        <v>34</v>
      </c>
      <c r="AX743" s="13" t="s">
        <v>78</v>
      </c>
      <c r="AY743" s="245" t="s">
        <v>182</v>
      </c>
    </row>
    <row r="744" spans="1:51" s="13" customFormat="1" ht="12">
      <c r="A744" s="13"/>
      <c r="B744" s="234"/>
      <c r="C744" s="235"/>
      <c r="D744" s="236" t="s">
        <v>191</v>
      </c>
      <c r="E744" s="237" t="s">
        <v>1</v>
      </c>
      <c r="F744" s="238" t="s">
        <v>529</v>
      </c>
      <c r="G744" s="235"/>
      <c r="H744" s="239">
        <v>-2.22</v>
      </c>
      <c r="I744" s="240"/>
      <c r="J744" s="235"/>
      <c r="K744" s="235"/>
      <c r="L744" s="241"/>
      <c r="M744" s="242"/>
      <c r="N744" s="243"/>
      <c r="O744" s="243"/>
      <c r="P744" s="243"/>
      <c r="Q744" s="243"/>
      <c r="R744" s="243"/>
      <c r="S744" s="243"/>
      <c r="T744" s="244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5" t="s">
        <v>191</v>
      </c>
      <c r="AU744" s="245" t="s">
        <v>88</v>
      </c>
      <c r="AV744" s="13" t="s">
        <v>88</v>
      </c>
      <c r="AW744" s="13" t="s">
        <v>34</v>
      </c>
      <c r="AX744" s="13" t="s">
        <v>78</v>
      </c>
      <c r="AY744" s="245" t="s">
        <v>182</v>
      </c>
    </row>
    <row r="745" spans="1:51" s="13" customFormat="1" ht="12">
      <c r="A745" s="13"/>
      <c r="B745" s="234"/>
      <c r="C745" s="235"/>
      <c r="D745" s="236" t="s">
        <v>191</v>
      </c>
      <c r="E745" s="237" t="s">
        <v>1</v>
      </c>
      <c r="F745" s="238" t="s">
        <v>530</v>
      </c>
      <c r="G745" s="235"/>
      <c r="H745" s="239">
        <v>-0.055</v>
      </c>
      <c r="I745" s="240"/>
      <c r="J745" s="235"/>
      <c r="K745" s="235"/>
      <c r="L745" s="241"/>
      <c r="M745" s="242"/>
      <c r="N745" s="243"/>
      <c r="O745" s="243"/>
      <c r="P745" s="243"/>
      <c r="Q745" s="243"/>
      <c r="R745" s="243"/>
      <c r="S745" s="243"/>
      <c r="T745" s="244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5" t="s">
        <v>191</v>
      </c>
      <c r="AU745" s="245" t="s">
        <v>88</v>
      </c>
      <c r="AV745" s="13" t="s">
        <v>88</v>
      </c>
      <c r="AW745" s="13" t="s">
        <v>34</v>
      </c>
      <c r="AX745" s="13" t="s">
        <v>78</v>
      </c>
      <c r="AY745" s="245" t="s">
        <v>182</v>
      </c>
    </row>
    <row r="746" spans="1:51" s="13" customFormat="1" ht="12">
      <c r="A746" s="13"/>
      <c r="B746" s="234"/>
      <c r="C746" s="235"/>
      <c r="D746" s="236" t="s">
        <v>191</v>
      </c>
      <c r="E746" s="237" t="s">
        <v>1</v>
      </c>
      <c r="F746" s="238" t="s">
        <v>522</v>
      </c>
      <c r="G746" s="235"/>
      <c r="H746" s="239">
        <v>0.25</v>
      </c>
      <c r="I746" s="240"/>
      <c r="J746" s="235"/>
      <c r="K746" s="235"/>
      <c r="L746" s="241"/>
      <c r="M746" s="242"/>
      <c r="N746" s="243"/>
      <c r="O746" s="243"/>
      <c r="P746" s="243"/>
      <c r="Q746" s="243"/>
      <c r="R746" s="243"/>
      <c r="S746" s="243"/>
      <c r="T746" s="244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5" t="s">
        <v>191</v>
      </c>
      <c r="AU746" s="245" t="s">
        <v>88</v>
      </c>
      <c r="AV746" s="13" t="s">
        <v>88</v>
      </c>
      <c r="AW746" s="13" t="s">
        <v>34</v>
      </c>
      <c r="AX746" s="13" t="s">
        <v>78</v>
      </c>
      <c r="AY746" s="245" t="s">
        <v>182</v>
      </c>
    </row>
    <row r="747" spans="1:51" s="13" customFormat="1" ht="12">
      <c r="A747" s="13"/>
      <c r="B747" s="234"/>
      <c r="C747" s="235"/>
      <c r="D747" s="236" t="s">
        <v>191</v>
      </c>
      <c r="E747" s="237" t="s">
        <v>1</v>
      </c>
      <c r="F747" s="238" t="s">
        <v>531</v>
      </c>
      <c r="G747" s="235"/>
      <c r="H747" s="239">
        <v>0.15</v>
      </c>
      <c r="I747" s="240"/>
      <c r="J747" s="235"/>
      <c r="K747" s="235"/>
      <c r="L747" s="241"/>
      <c r="M747" s="242"/>
      <c r="N747" s="243"/>
      <c r="O747" s="243"/>
      <c r="P747" s="243"/>
      <c r="Q747" s="243"/>
      <c r="R747" s="243"/>
      <c r="S747" s="243"/>
      <c r="T747" s="244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5" t="s">
        <v>191</v>
      </c>
      <c r="AU747" s="245" t="s">
        <v>88</v>
      </c>
      <c r="AV747" s="13" t="s">
        <v>88</v>
      </c>
      <c r="AW747" s="13" t="s">
        <v>34</v>
      </c>
      <c r="AX747" s="13" t="s">
        <v>78</v>
      </c>
      <c r="AY747" s="245" t="s">
        <v>182</v>
      </c>
    </row>
    <row r="748" spans="1:51" s="15" customFormat="1" ht="12">
      <c r="A748" s="15"/>
      <c r="B748" s="268"/>
      <c r="C748" s="269"/>
      <c r="D748" s="236" t="s">
        <v>191</v>
      </c>
      <c r="E748" s="270" t="s">
        <v>1</v>
      </c>
      <c r="F748" s="271" t="s">
        <v>235</v>
      </c>
      <c r="G748" s="269"/>
      <c r="H748" s="270" t="s">
        <v>1</v>
      </c>
      <c r="I748" s="272"/>
      <c r="J748" s="269"/>
      <c r="K748" s="269"/>
      <c r="L748" s="273"/>
      <c r="M748" s="274"/>
      <c r="N748" s="275"/>
      <c r="O748" s="275"/>
      <c r="P748" s="275"/>
      <c r="Q748" s="275"/>
      <c r="R748" s="275"/>
      <c r="S748" s="275"/>
      <c r="T748" s="276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T748" s="277" t="s">
        <v>191</v>
      </c>
      <c r="AU748" s="277" t="s">
        <v>88</v>
      </c>
      <c r="AV748" s="15" t="s">
        <v>86</v>
      </c>
      <c r="AW748" s="15" t="s">
        <v>34</v>
      </c>
      <c r="AX748" s="15" t="s">
        <v>78</v>
      </c>
      <c r="AY748" s="277" t="s">
        <v>182</v>
      </c>
    </row>
    <row r="749" spans="1:51" s="13" customFormat="1" ht="12">
      <c r="A749" s="13"/>
      <c r="B749" s="234"/>
      <c r="C749" s="235"/>
      <c r="D749" s="236" t="s">
        <v>191</v>
      </c>
      <c r="E749" s="237" t="s">
        <v>1</v>
      </c>
      <c r="F749" s="238" t="s">
        <v>532</v>
      </c>
      <c r="G749" s="235"/>
      <c r="H749" s="239">
        <v>-0.36</v>
      </c>
      <c r="I749" s="240"/>
      <c r="J749" s="235"/>
      <c r="K749" s="235"/>
      <c r="L749" s="241"/>
      <c r="M749" s="242"/>
      <c r="N749" s="243"/>
      <c r="O749" s="243"/>
      <c r="P749" s="243"/>
      <c r="Q749" s="243"/>
      <c r="R749" s="243"/>
      <c r="S749" s="243"/>
      <c r="T749" s="244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5" t="s">
        <v>191</v>
      </c>
      <c r="AU749" s="245" t="s">
        <v>88</v>
      </c>
      <c r="AV749" s="13" t="s">
        <v>88</v>
      </c>
      <c r="AW749" s="13" t="s">
        <v>34</v>
      </c>
      <c r="AX749" s="13" t="s">
        <v>78</v>
      </c>
      <c r="AY749" s="245" t="s">
        <v>182</v>
      </c>
    </row>
    <row r="750" spans="1:51" s="13" customFormat="1" ht="12">
      <c r="A750" s="13"/>
      <c r="B750" s="234"/>
      <c r="C750" s="235"/>
      <c r="D750" s="236" t="s">
        <v>191</v>
      </c>
      <c r="E750" s="237" t="s">
        <v>1</v>
      </c>
      <c r="F750" s="238" t="s">
        <v>533</v>
      </c>
      <c r="G750" s="235"/>
      <c r="H750" s="239">
        <v>-12.4</v>
      </c>
      <c r="I750" s="240"/>
      <c r="J750" s="235"/>
      <c r="K750" s="235"/>
      <c r="L750" s="241"/>
      <c r="M750" s="242"/>
      <c r="N750" s="243"/>
      <c r="O750" s="243"/>
      <c r="P750" s="243"/>
      <c r="Q750" s="243"/>
      <c r="R750" s="243"/>
      <c r="S750" s="243"/>
      <c r="T750" s="244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5" t="s">
        <v>191</v>
      </c>
      <c r="AU750" s="245" t="s">
        <v>88</v>
      </c>
      <c r="AV750" s="13" t="s">
        <v>88</v>
      </c>
      <c r="AW750" s="13" t="s">
        <v>34</v>
      </c>
      <c r="AX750" s="13" t="s">
        <v>78</v>
      </c>
      <c r="AY750" s="245" t="s">
        <v>182</v>
      </c>
    </row>
    <row r="751" spans="1:51" s="13" customFormat="1" ht="12">
      <c r="A751" s="13"/>
      <c r="B751" s="234"/>
      <c r="C751" s="235"/>
      <c r="D751" s="236" t="s">
        <v>191</v>
      </c>
      <c r="E751" s="237" t="s">
        <v>1</v>
      </c>
      <c r="F751" s="238" t="s">
        <v>534</v>
      </c>
      <c r="G751" s="235"/>
      <c r="H751" s="239">
        <v>-0.453</v>
      </c>
      <c r="I751" s="240"/>
      <c r="J751" s="235"/>
      <c r="K751" s="235"/>
      <c r="L751" s="241"/>
      <c r="M751" s="242"/>
      <c r="N751" s="243"/>
      <c r="O751" s="243"/>
      <c r="P751" s="243"/>
      <c r="Q751" s="243"/>
      <c r="R751" s="243"/>
      <c r="S751" s="243"/>
      <c r="T751" s="244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5" t="s">
        <v>191</v>
      </c>
      <c r="AU751" s="245" t="s">
        <v>88</v>
      </c>
      <c r="AV751" s="13" t="s">
        <v>88</v>
      </c>
      <c r="AW751" s="13" t="s">
        <v>34</v>
      </c>
      <c r="AX751" s="13" t="s">
        <v>78</v>
      </c>
      <c r="AY751" s="245" t="s">
        <v>182</v>
      </c>
    </row>
    <row r="752" spans="1:51" s="14" customFormat="1" ht="12">
      <c r="A752" s="14"/>
      <c r="B752" s="246"/>
      <c r="C752" s="247"/>
      <c r="D752" s="236" t="s">
        <v>191</v>
      </c>
      <c r="E752" s="248" t="s">
        <v>1</v>
      </c>
      <c r="F752" s="249" t="s">
        <v>195</v>
      </c>
      <c r="G752" s="247"/>
      <c r="H752" s="250">
        <v>724.0420000000001</v>
      </c>
      <c r="I752" s="251"/>
      <c r="J752" s="247"/>
      <c r="K752" s="247"/>
      <c r="L752" s="252"/>
      <c r="M752" s="253"/>
      <c r="N752" s="254"/>
      <c r="O752" s="254"/>
      <c r="P752" s="254"/>
      <c r="Q752" s="254"/>
      <c r="R752" s="254"/>
      <c r="S752" s="254"/>
      <c r="T752" s="255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56" t="s">
        <v>191</v>
      </c>
      <c r="AU752" s="256" t="s">
        <v>88</v>
      </c>
      <c r="AV752" s="14" t="s">
        <v>189</v>
      </c>
      <c r="AW752" s="14" t="s">
        <v>34</v>
      </c>
      <c r="AX752" s="14" t="s">
        <v>86</v>
      </c>
      <c r="AY752" s="256" t="s">
        <v>182</v>
      </c>
    </row>
    <row r="753" spans="1:63" s="12" customFormat="1" ht="22.8" customHeight="1">
      <c r="A753" s="12"/>
      <c r="B753" s="204"/>
      <c r="C753" s="205"/>
      <c r="D753" s="206" t="s">
        <v>77</v>
      </c>
      <c r="E753" s="218" t="s">
        <v>683</v>
      </c>
      <c r="F753" s="218" t="s">
        <v>684</v>
      </c>
      <c r="G753" s="205"/>
      <c r="H753" s="205"/>
      <c r="I753" s="208"/>
      <c r="J753" s="219">
        <f>BK753</f>
        <v>0</v>
      </c>
      <c r="K753" s="205"/>
      <c r="L753" s="210"/>
      <c r="M753" s="211"/>
      <c r="N753" s="212"/>
      <c r="O753" s="212"/>
      <c r="P753" s="213">
        <f>SUM(P754:P802)</f>
        <v>0</v>
      </c>
      <c r="Q753" s="212"/>
      <c r="R753" s="213">
        <f>SUM(R754:R802)</f>
        <v>0</v>
      </c>
      <c r="S753" s="212"/>
      <c r="T753" s="214">
        <f>SUM(T754:T802)</f>
        <v>0</v>
      </c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R753" s="215" t="s">
        <v>86</v>
      </c>
      <c r="AT753" s="216" t="s">
        <v>77</v>
      </c>
      <c r="AU753" s="216" t="s">
        <v>86</v>
      </c>
      <c r="AY753" s="215" t="s">
        <v>182</v>
      </c>
      <c r="BK753" s="217">
        <f>SUM(BK754:BK802)</f>
        <v>0</v>
      </c>
    </row>
    <row r="754" spans="1:65" s="2" customFormat="1" ht="33" customHeight="1">
      <c r="A754" s="39"/>
      <c r="B754" s="40"/>
      <c r="C754" s="220" t="s">
        <v>685</v>
      </c>
      <c r="D754" s="220" t="s">
        <v>185</v>
      </c>
      <c r="E754" s="221" t="s">
        <v>686</v>
      </c>
      <c r="F754" s="222" t="s">
        <v>687</v>
      </c>
      <c r="G754" s="223" t="s">
        <v>188</v>
      </c>
      <c r="H754" s="224">
        <v>1593.202</v>
      </c>
      <c r="I754" s="225"/>
      <c r="J754" s="226">
        <f>ROUND(I754*H754,2)</f>
        <v>0</v>
      </c>
      <c r="K754" s="227"/>
      <c r="L754" s="45"/>
      <c r="M754" s="228" t="s">
        <v>1</v>
      </c>
      <c r="N754" s="229" t="s">
        <v>43</v>
      </c>
      <c r="O754" s="92"/>
      <c r="P754" s="230">
        <f>O754*H754</f>
        <v>0</v>
      </c>
      <c r="Q754" s="230">
        <v>0</v>
      </c>
      <c r="R754" s="230">
        <f>Q754*H754</f>
        <v>0</v>
      </c>
      <c r="S754" s="230">
        <v>0</v>
      </c>
      <c r="T754" s="231">
        <f>S754*H754</f>
        <v>0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R754" s="232" t="s">
        <v>189</v>
      </c>
      <c r="AT754" s="232" t="s">
        <v>185</v>
      </c>
      <c r="AU754" s="232" t="s">
        <v>88</v>
      </c>
      <c r="AY754" s="18" t="s">
        <v>182</v>
      </c>
      <c r="BE754" s="233">
        <f>IF(N754="základní",J754,0)</f>
        <v>0</v>
      </c>
      <c r="BF754" s="233">
        <f>IF(N754="snížená",J754,0)</f>
        <v>0</v>
      </c>
      <c r="BG754" s="233">
        <f>IF(N754="zákl. přenesená",J754,0)</f>
        <v>0</v>
      </c>
      <c r="BH754" s="233">
        <f>IF(N754="sníž. přenesená",J754,0)</f>
        <v>0</v>
      </c>
      <c r="BI754" s="233">
        <f>IF(N754="nulová",J754,0)</f>
        <v>0</v>
      </c>
      <c r="BJ754" s="18" t="s">
        <v>86</v>
      </c>
      <c r="BK754" s="233">
        <f>ROUND(I754*H754,2)</f>
        <v>0</v>
      </c>
      <c r="BL754" s="18" t="s">
        <v>189</v>
      </c>
      <c r="BM754" s="232" t="s">
        <v>688</v>
      </c>
    </row>
    <row r="755" spans="1:51" s="15" customFormat="1" ht="12">
      <c r="A755" s="15"/>
      <c r="B755" s="268"/>
      <c r="C755" s="269"/>
      <c r="D755" s="236" t="s">
        <v>191</v>
      </c>
      <c r="E755" s="270" t="s">
        <v>1</v>
      </c>
      <c r="F755" s="271" t="s">
        <v>266</v>
      </c>
      <c r="G755" s="269"/>
      <c r="H755" s="270" t="s">
        <v>1</v>
      </c>
      <c r="I755" s="272"/>
      <c r="J755" s="269"/>
      <c r="K755" s="269"/>
      <c r="L755" s="273"/>
      <c r="M755" s="274"/>
      <c r="N755" s="275"/>
      <c r="O755" s="275"/>
      <c r="P755" s="275"/>
      <c r="Q755" s="275"/>
      <c r="R755" s="275"/>
      <c r="S755" s="275"/>
      <c r="T755" s="276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77" t="s">
        <v>191</v>
      </c>
      <c r="AU755" s="277" t="s">
        <v>88</v>
      </c>
      <c r="AV755" s="15" t="s">
        <v>86</v>
      </c>
      <c r="AW755" s="15" t="s">
        <v>34</v>
      </c>
      <c r="AX755" s="15" t="s">
        <v>78</v>
      </c>
      <c r="AY755" s="277" t="s">
        <v>182</v>
      </c>
    </row>
    <row r="756" spans="1:51" s="13" customFormat="1" ht="12">
      <c r="A756" s="13"/>
      <c r="B756" s="234"/>
      <c r="C756" s="235"/>
      <c r="D756" s="236" t="s">
        <v>191</v>
      </c>
      <c r="E756" s="237" t="s">
        <v>1</v>
      </c>
      <c r="F756" s="238" t="s">
        <v>689</v>
      </c>
      <c r="G756" s="235"/>
      <c r="H756" s="239">
        <v>258.636</v>
      </c>
      <c r="I756" s="240"/>
      <c r="J756" s="235"/>
      <c r="K756" s="235"/>
      <c r="L756" s="241"/>
      <c r="M756" s="242"/>
      <c r="N756" s="243"/>
      <c r="O756" s="243"/>
      <c r="P756" s="243"/>
      <c r="Q756" s="243"/>
      <c r="R756" s="243"/>
      <c r="S756" s="243"/>
      <c r="T756" s="244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5" t="s">
        <v>191</v>
      </c>
      <c r="AU756" s="245" t="s">
        <v>88</v>
      </c>
      <c r="AV756" s="13" t="s">
        <v>88</v>
      </c>
      <c r="AW756" s="13" t="s">
        <v>34</v>
      </c>
      <c r="AX756" s="13" t="s">
        <v>78</v>
      </c>
      <c r="AY756" s="245" t="s">
        <v>182</v>
      </c>
    </row>
    <row r="757" spans="1:51" s="13" customFormat="1" ht="12">
      <c r="A757" s="13"/>
      <c r="B757" s="234"/>
      <c r="C757" s="235"/>
      <c r="D757" s="236" t="s">
        <v>191</v>
      </c>
      <c r="E757" s="237" t="s">
        <v>1</v>
      </c>
      <c r="F757" s="238" t="s">
        <v>690</v>
      </c>
      <c r="G757" s="235"/>
      <c r="H757" s="239">
        <v>17.856</v>
      </c>
      <c r="I757" s="240"/>
      <c r="J757" s="235"/>
      <c r="K757" s="235"/>
      <c r="L757" s="241"/>
      <c r="M757" s="242"/>
      <c r="N757" s="243"/>
      <c r="O757" s="243"/>
      <c r="P757" s="243"/>
      <c r="Q757" s="243"/>
      <c r="R757" s="243"/>
      <c r="S757" s="243"/>
      <c r="T757" s="244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5" t="s">
        <v>191</v>
      </c>
      <c r="AU757" s="245" t="s">
        <v>88</v>
      </c>
      <c r="AV757" s="13" t="s">
        <v>88</v>
      </c>
      <c r="AW757" s="13" t="s">
        <v>34</v>
      </c>
      <c r="AX757" s="13" t="s">
        <v>78</v>
      </c>
      <c r="AY757" s="245" t="s">
        <v>182</v>
      </c>
    </row>
    <row r="758" spans="1:51" s="16" customFormat="1" ht="12">
      <c r="A758" s="16"/>
      <c r="B758" s="278"/>
      <c r="C758" s="279"/>
      <c r="D758" s="236" t="s">
        <v>191</v>
      </c>
      <c r="E758" s="280" t="s">
        <v>1</v>
      </c>
      <c r="F758" s="281" t="s">
        <v>297</v>
      </c>
      <c r="G758" s="279"/>
      <c r="H758" s="282">
        <v>276.492</v>
      </c>
      <c r="I758" s="283"/>
      <c r="J758" s="279"/>
      <c r="K758" s="279"/>
      <c r="L758" s="284"/>
      <c r="M758" s="285"/>
      <c r="N758" s="286"/>
      <c r="O758" s="286"/>
      <c r="P758" s="286"/>
      <c r="Q758" s="286"/>
      <c r="R758" s="286"/>
      <c r="S758" s="286"/>
      <c r="T758" s="287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T758" s="288" t="s">
        <v>191</v>
      </c>
      <c r="AU758" s="288" t="s">
        <v>88</v>
      </c>
      <c r="AV758" s="16" t="s">
        <v>200</v>
      </c>
      <c r="AW758" s="16" t="s">
        <v>34</v>
      </c>
      <c r="AX758" s="16" t="s">
        <v>78</v>
      </c>
      <c r="AY758" s="288" t="s">
        <v>182</v>
      </c>
    </row>
    <row r="759" spans="1:51" s="15" customFormat="1" ht="12">
      <c r="A759" s="15"/>
      <c r="B759" s="268"/>
      <c r="C759" s="269"/>
      <c r="D759" s="236" t="s">
        <v>191</v>
      </c>
      <c r="E759" s="270" t="s">
        <v>1</v>
      </c>
      <c r="F759" s="271" t="s">
        <v>298</v>
      </c>
      <c r="G759" s="269"/>
      <c r="H759" s="270" t="s">
        <v>1</v>
      </c>
      <c r="I759" s="272"/>
      <c r="J759" s="269"/>
      <c r="K759" s="269"/>
      <c r="L759" s="273"/>
      <c r="M759" s="274"/>
      <c r="N759" s="275"/>
      <c r="O759" s="275"/>
      <c r="P759" s="275"/>
      <c r="Q759" s="275"/>
      <c r="R759" s="275"/>
      <c r="S759" s="275"/>
      <c r="T759" s="276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77" t="s">
        <v>191</v>
      </c>
      <c r="AU759" s="277" t="s">
        <v>88</v>
      </c>
      <c r="AV759" s="15" t="s">
        <v>86</v>
      </c>
      <c r="AW759" s="15" t="s">
        <v>34</v>
      </c>
      <c r="AX759" s="15" t="s">
        <v>78</v>
      </c>
      <c r="AY759" s="277" t="s">
        <v>182</v>
      </c>
    </row>
    <row r="760" spans="1:51" s="13" customFormat="1" ht="12">
      <c r="A760" s="13"/>
      <c r="B760" s="234"/>
      <c r="C760" s="235"/>
      <c r="D760" s="236" t="s">
        <v>191</v>
      </c>
      <c r="E760" s="237" t="s">
        <v>1</v>
      </c>
      <c r="F760" s="238" t="s">
        <v>691</v>
      </c>
      <c r="G760" s="235"/>
      <c r="H760" s="239">
        <v>194.471</v>
      </c>
      <c r="I760" s="240"/>
      <c r="J760" s="235"/>
      <c r="K760" s="235"/>
      <c r="L760" s="241"/>
      <c r="M760" s="242"/>
      <c r="N760" s="243"/>
      <c r="O760" s="243"/>
      <c r="P760" s="243"/>
      <c r="Q760" s="243"/>
      <c r="R760" s="243"/>
      <c r="S760" s="243"/>
      <c r="T760" s="244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5" t="s">
        <v>191</v>
      </c>
      <c r="AU760" s="245" t="s">
        <v>88</v>
      </c>
      <c r="AV760" s="13" t="s">
        <v>88</v>
      </c>
      <c r="AW760" s="13" t="s">
        <v>34</v>
      </c>
      <c r="AX760" s="13" t="s">
        <v>78</v>
      </c>
      <c r="AY760" s="245" t="s">
        <v>182</v>
      </c>
    </row>
    <row r="761" spans="1:51" s="13" customFormat="1" ht="12">
      <c r="A761" s="13"/>
      <c r="B761" s="234"/>
      <c r="C761" s="235"/>
      <c r="D761" s="236" t="s">
        <v>191</v>
      </c>
      <c r="E761" s="237" t="s">
        <v>1</v>
      </c>
      <c r="F761" s="238" t="s">
        <v>692</v>
      </c>
      <c r="G761" s="235"/>
      <c r="H761" s="239">
        <v>96.6</v>
      </c>
      <c r="I761" s="240"/>
      <c r="J761" s="235"/>
      <c r="K761" s="235"/>
      <c r="L761" s="241"/>
      <c r="M761" s="242"/>
      <c r="N761" s="243"/>
      <c r="O761" s="243"/>
      <c r="P761" s="243"/>
      <c r="Q761" s="243"/>
      <c r="R761" s="243"/>
      <c r="S761" s="243"/>
      <c r="T761" s="244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5" t="s">
        <v>191</v>
      </c>
      <c r="AU761" s="245" t="s">
        <v>88</v>
      </c>
      <c r="AV761" s="13" t="s">
        <v>88</v>
      </c>
      <c r="AW761" s="13" t="s">
        <v>34</v>
      </c>
      <c r="AX761" s="13" t="s">
        <v>78</v>
      </c>
      <c r="AY761" s="245" t="s">
        <v>182</v>
      </c>
    </row>
    <row r="762" spans="1:51" s="13" customFormat="1" ht="12">
      <c r="A762" s="13"/>
      <c r="B762" s="234"/>
      <c r="C762" s="235"/>
      <c r="D762" s="236" t="s">
        <v>191</v>
      </c>
      <c r="E762" s="237" t="s">
        <v>1</v>
      </c>
      <c r="F762" s="238" t="s">
        <v>305</v>
      </c>
      <c r="G762" s="235"/>
      <c r="H762" s="239">
        <v>8.702</v>
      </c>
      <c r="I762" s="240"/>
      <c r="J762" s="235"/>
      <c r="K762" s="235"/>
      <c r="L762" s="241"/>
      <c r="M762" s="242"/>
      <c r="N762" s="243"/>
      <c r="O762" s="243"/>
      <c r="P762" s="243"/>
      <c r="Q762" s="243"/>
      <c r="R762" s="243"/>
      <c r="S762" s="243"/>
      <c r="T762" s="244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5" t="s">
        <v>191</v>
      </c>
      <c r="AU762" s="245" t="s">
        <v>88</v>
      </c>
      <c r="AV762" s="13" t="s">
        <v>88</v>
      </c>
      <c r="AW762" s="13" t="s">
        <v>34</v>
      </c>
      <c r="AX762" s="13" t="s">
        <v>78</v>
      </c>
      <c r="AY762" s="245" t="s">
        <v>182</v>
      </c>
    </row>
    <row r="763" spans="1:51" s="13" customFormat="1" ht="12">
      <c r="A763" s="13"/>
      <c r="B763" s="234"/>
      <c r="C763" s="235"/>
      <c r="D763" s="236" t="s">
        <v>191</v>
      </c>
      <c r="E763" s="237" t="s">
        <v>1</v>
      </c>
      <c r="F763" s="238" t="s">
        <v>306</v>
      </c>
      <c r="G763" s="235"/>
      <c r="H763" s="239">
        <v>146.016</v>
      </c>
      <c r="I763" s="240"/>
      <c r="J763" s="235"/>
      <c r="K763" s="235"/>
      <c r="L763" s="241"/>
      <c r="M763" s="242"/>
      <c r="N763" s="243"/>
      <c r="O763" s="243"/>
      <c r="P763" s="243"/>
      <c r="Q763" s="243"/>
      <c r="R763" s="243"/>
      <c r="S763" s="243"/>
      <c r="T763" s="244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5" t="s">
        <v>191</v>
      </c>
      <c r="AU763" s="245" t="s">
        <v>88</v>
      </c>
      <c r="AV763" s="13" t="s">
        <v>88</v>
      </c>
      <c r="AW763" s="13" t="s">
        <v>34</v>
      </c>
      <c r="AX763" s="13" t="s">
        <v>78</v>
      </c>
      <c r="AY763" s="245" t="s">
        <v>182</v>
      </c>
    </row>
    <row r="764" spans="1:51" s="13" customFormat="1" ht="12">
      <c r="A764" s="13"/>
      <c r="B764" s="234"/>
      <c r="C764" s="235"/>
      <c r="D764" s="236" t="s">
        <v>191</v>
      </c>
      <c r="E764" s="237" t="s">
        <v>1</v>
      </c>
      <c r="F764" s="238" t="s">
        <v>307</v>
      </c>
      <c r="G764" s="235"/>
      <c r="H764" s="239">
        <v>9.399</v>
      </c>
      <c r="I764" s="240"/>
      <c r="J764" s="235"/>
      <c r="K764" s="235"/>
      <c r="L764" s="241"/>
      <c r="M764" s="242"/>
      <c r="N764" s="243"/>
      <c r="O764" s="243"/>
      <c r="P764" s="243"/>
      <c r="Q764" s="243"/>
      <c r="R764" s="243"/>
      <c r="S764" s="243"/>
      <c r="T764" s="244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5" t="s">
        <v>191</v>
      </c>
      <c r="AU764" s="245" t="s">
        <v>88</v>
      </c>
      <c r="AV764" s="13" t="s">
        <v>88</v>
      </c>
      <c r="AW764" s="13" t="s">
        <v>34</v>
      </c>
      <c r="AX764" s="13" t="s">
        <v>78</v>
      </c>
      <c r="AY764" s="245" t="s">
        <v>182</v>
      </c>
    </row>
    <row r="765" spans="1:51" s="13" customFormat="1" ht="12">
      <c r="A765" s="13"/>
      <c r="B765" s="234"/>
      <c r="C765" s="235"/>
      <c r="D765" s="236" t="s">
        <v>191</v>
      </c>
      <c r="E765" s="237" t="s">
        <v>1</v>
      </c>
      <c r="F765" s="238" t="s">
        <v>693</v>
      </c>
      <c r="G765" s="235"/>
      <c r="H765" s="239">
        <v>276.492</v>
      </c>
      <c r="I765" s="240"/>
      <c r="J765" s="235"/>
      <c r="K765" s="235"/>
      <c r="L765" s="241"/>
      <c r="M765" s="242"/>
      <c r="N765" s="243"/>
      <c r="O765" s="243"/>
      <c r="P765" s="243"/>
      <c r="Q765" s="243"/>
      <c r="R765" s="243"/>
      <c r="S765" s="243"/>
      <c r="T765" s="244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5" t="s">
        <v>191</v>
      </c>
      <c r="AU765" s="245" t="s">
        <v>88</v>
      </c>
      <c r="AV765" s="13" t="s">
        <v>88</v>
      </c>
      <c r="AW765" s="13" t="s">
        <v>34</v>
      </c>
      <c r="AX765" s="13" t="s">
        <v>78</v>
      </c>
      <c r="AY765" s="245" t="s">
        <v>182</v>
      </c>
    </row>
    <row r="766" spans="1:51" s="15" customFormat="1" ht="12">
      <c r="A766" s="15"/>
      <c r="B766" s="268"/>
      <c r="C766" s="269"/>
      <c r="D766" s="236" t="s">
        <v>191</v>
      </c>
      <c r="E766" s="270" t="s">
        <v>1</v>
      </c>
      <c r="F766" s="271" t="s">
        <v>269</v>
      </c>
      <c r="G766" s="269"/>
      <c r="H766" s="270" t="s">
        <v>1</v>
      </c>
      <c r="I766" s="272"/>
      <c r="J766" s="269"/>
      <c r="K766" s="269"/>
      <c r="L766" s="273"/>
      <c r="M766" s="274"/>
      <c r="N766" s="275"/>
      <c r="O766" s="275"/>
      <c r="P766" s="275"/>
      <c r="Q766" s="275"/>
      <c r="R766" s="275"/>
      <c r="S766" s="275"/>
      <c r="T766" s="276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T766" s="277" t="s">
        <v>191</v>
      </c>
      <c r="AU766" s="277" t="s">
        <v>88</v>
      </c>
      <c r="AV766" s="15" t="s">
        <v>86</v>
      </c>
      <c r="AW766" s="15" t="s">
        <v>34</v>
      </c>
      <c r="AX766" s="15" t="s">
        <v>78</v>
      </c>
      <c r="AY766" s="277" t="s">
        <v>182</v>
      </c>
    </row>
    <row r="767" spans="1:51" s="13" customFormat="1" ht="12">
      <c r="A767" s="13"/>
      <c r="B767" s="234"/>
      <c r="C767" s="235"/>
      <c r="D767" s="236" t="s">
        <v>191</v>
      </c>
      <c r="E767" s="237" t="s">
        <v>1</v>
      </c>
      <c r="F767" s="238" t="s">
        <v>694</v>
      </c>
      <c r="G767" s="235"/>
      <c r="H767" s="239">
        <v>238.238</v>
      </c>
      <c r="I767" s="240"/>
      <c r="J767" s="235"/>
      <c r="K767" s="235"/>
      <c r="L767" s="241"/>
      <c r="M767" s="242"/>
      <c r="N767" s="243"/>
      <c r="O767" s="243"/>
      <c r="P767" s="243"/>
      <c r="Q767" s="243"/>
      <c r="R767" s="243"/>
      <c r="S767" s="243"/>
      <c r="T767" s="244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5" t="s">
        <v>191</v>
      </c>
      <c r="AU767" s="245" t="s">
        <v>88</v>
      </c>
      <c r="AV767" s="13" t="s">
        <v>88</v>
      </c>
      <c r="AW767" s="13" t="s">
        <v>34</v>
      </c>
      <c r="AX767" s="13" t="s">
        <v>78</v>
      </c>
      <c r="AY767" s="245" t="s">
        <v>182</v>
      </c>
    </row>
    <row r="768" spans="1:51" s="13" customFormat="1" ht="12">
      <c r="A768" s="13"/>
      <c r="B768" s="234"/>
      <c r="C768" s="235"/>
      <c r="D768" s="236" t="s">
        <v>191</v>
      </c>
      <c r="E768" s="237" t="s">
        <v>1</v>
      </c>
      <c r="F768" s="238" t="s">
        <v>695</v>
      </c>
      <c r="G768" s="235"/>
      <c r="H768" s="239">
        <v>200.508</v>
      </c>
      <c r="I768" s="240"/>
      <c r="J768" s="235"/>
      <c r="K768" s="235"/>
      <c r="L768" s="241"/>
      <c r="M768" s="242"/>
      <c r="N768" s="243"/>
      <c r="O768" s="243"/>
      <c r="P768" s="243"/>
      <c r="Q768" s="243"/>
      <c r="R768" s="243"/>
      <c r="S768" s="243"/>
      <c r="T768" s="244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5" t="s">
        <v>191</v>
      </c>
      <c r="AU768" s="245" t="s">
        <v>88</v>
      </c>
      <c r="AV768" s="13" t="s">
        <v>88</v>
      </c>
      <c r="AW768" s="13" t="s">
        <v>34</v>
      </c>
      <c r="AX768" s="13" t="s">
        <v>78</v>
      </c>
      <c r="AY768" s="245" t="s">
        <v>182</v>
      </c>
    </row>
    <row r="769" spans="1:51" s="13" customFormat="1" ht="12">
      <c r="A769" s="13"/>
      <c r="B769" s="234"/>
      <c r="C769" s="235"/>
      <c r="D769" s="236" t="s">
        <v>191</v>
      </c>
      <c r="E769" s="237" t="s">
        <v>1</v>
      </c>
      <c r="F769" s="238" t="s">
        <v>696</v>
      </c>
      <c r="G769" s="235"/>
      <c r="H769" s="239">
        <v>146.284</v>
      </c>
      <c r="I769" s="240"/>
      <c r="J769" s="235"/>
      <c r="K769" s="235"/>
      <c r="L769" s="241"/>
      <c r="M769" s="242"/>
      <c r="N769" s="243"/>
      <c r="O769" s="243"/>
      <c r="P769" s="243"/>
      <c r="Q769" s="243"/>
      <c r="R769" s="243"/>
      <c r="S769" s="243"/>
      <c r="T769" s="244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5" t="s">
        <v>191</v>
      </c>
      <c r="AU769" s="245" t="s">
        <v>88</v>
      </c>
      <c r="AV769" s="13" t="s">
        <v>88</v>
      </c>
      <c r="AW769" s="13" t="s">
        <v>34</v>
      </c>
      <c r="AX769" s="13" t="s">
        <v>78</v>
      </c>
      <c r="AY769" s="245" t="s">
        <v>182</v>
      </c>
    </row>
    <row r="770" spans="1:51" s="14" customFormat="1" ht="12">
      <c r="A770" s="14"/>
      <c r="B770" s="246"/>
      <c r="C770" s="247"/>
      <c r="D770" s="236" t="s">
        <v>191</v>
      </c>
      <c r="E770" s="248" t="s">
        <v>1</v>
      </c>
      <c r="F770" s="249" t="s">
        <v>195</v>
      </c>
      <c r="G770" s="247"/>
      <c r="H770" s="250">
        <v>1593.2020000000002</v>
      </c>
      <c r="I770" s="251"/>
      <c r="J770" s="247"/>
      <c r="K770" s="247"/>
      <c r="L770" s="252"/>
      <c r="M770" s="253"/>
      <c r="N770" s="254"/>
      <c r="O770" s="254"/>
      <c r="P770" s="254"/>
      <c r="Q770" s="254"/>
      <c r="R770" s="254"/>
      <c r="S770" s="254"/>
      <c r="T770" s="255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6" t="s">
        <v>191</v>
      </c>
      <c r="AU770" s="256" t="s">
        <v>88</v>
      </c>
      <c r="AV770" s="14" t="s">
        <v>189</v>
      </c>
      <c r="AW770" s="14" t="s">
        <v>34</v>
      </c>
      <c r="AX770" s="14" t="s">
        <v>86</v>
      </c>
      <c r="AY770" s="256" t="s">
        <v>182</v>
      </c>
    </row>
    <row r="771" spans="1:65" s="2" customFormat="1" ht="33" customHeight="1">
      <c r="A771" s="39"/>
      <c r="B771" s="40"/>
      <c r="C771" s="220" t="s">
        <v>697</v>
      </c>
      <c r="D771" s="220" t="s">
        <v>185</v>
      </c>
      <c r="E771" s="221" t="s">
        <v>698</v>
      </c>
      <c r="F771" s="222" t="s">
        <v>699</v>
      </c>
      <c r="G771" s="223" t="s">
        <v>188</v>
      </c>
      <c r="H771" s="224">
        <v>191184.24</v>
      </c>
      <c r="I771" s="225"/>
      <c r="J771" s="226">
        <f>ROUND(I771*H771,2)</f>
        <v>0</v>
      </c>
      <c r="K771" s="227"/>
      <c r="L771" s="45"/>
      <c r="M771" s="228" t="s">
        <v>1</v>
      </c>
      <c r="N771" s="229" t="s">
        <v>43</v>
      </c>
      <c r="O771" s="92"/>
      <c r="P771" s="230">
        <f>O771*H771</f>
        <v>0</v>
      </c>
      <c r="Q771" s="230">
        <v>0</v>
      </c>
      <c r="R771" s="230">
        <f>Q771*H771</f>
        <v>0</v>
      </c>
      <c r="S771" s="230">
        <v>0</v>
      </c>
      <c r="T771" s="231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32" t="s">
        <v>189</v>
      </c>
      <c r="AT771" s="232" t="s">
        <v>185</v>
      </c>
      <c r="AU771" s="232" t="s">
        <v>88</v>
      </c>
      <c r="AY771" s="18" t="s">
        <v>182</v>
      </c>
      <c r="BE771" s="233">
        <f>IF(N771="základní",J771,0)</f>
        <v>0</v>
      </c>
      <c r="BF771" s="233">
        <f>IF(N771="snížená",J771,0)</f>
        <v>0</v>
      </c>
      <c r="BG771" s="233">
        <f>IF(N771="zákl. přenesená",J771,0)</f>
        <v>0</v>
      </c>
      <c r="BH771" s="233">
        <f>IF(N771="sníž. přenesená",J771,0)</f>
        <v>0</v>
      </c>
      <c r="BI771" s="233">
        <f>IF(N771="nulová",J771,0)</f>
        <v>0</v>
      </c>
      <c r="BJ771" s="18" t="s">
        <v>86</v>
      </c>
      <c r="BK771" s="233">
        <f>ROUND(I771*H771,2)</f>
        <v>0</v>
      </c>
      <c r="BL771" s="18" t="s">
        <v>189</v>
      </c>
      <c r="BM771" s="232" t="s">
        <v>700</v>
      </c>
    </row>
    <row r="772" spans="1:51" s="13" customFormat="1" ht="12">
      <c r="A772" s="13"/>
      <c r="B772" s="234"/>
      <c r="C772" s="235"/>
      <c r="D772" s="236" t="s">
        <v>191</v>
      </c>
      <c r="E772" s="237" t="s">
        <v>1</v>
      </c>
      <c r="F772" s="238" t="s">
        <v>701</v>
      </c>
      <c r="G772" s="235"/>
      <c r="H772" s="239">
        <v>191184.24</v>
      </c>
      <c r="I772" s="240"/>
      <c r="J772" s="235"/>
      <c r="K772" s="235"/>
      <c r="L772" s="241"/>
      <c r="M772" s="242"/>
      <c r="N772" s="243"/>
      <c r="O772" s="243"/>
      <c r="P772" s="243"/>
      <c r="Q772" s="243"/>
      <c r="R772" s="243"/>
      <c r="S772" s="243"/>
      <c r="T772" s="244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5" t="s">
        <v>191</v>
      </c>
      <c r="AU772" s="245" t="s">
        <v>88</v>
      </c>
      <c r="AV772" s="13" t="s">
        <v>88</v>
      </c>
      <c r="AW772" s="13" t="s">
        <v>34</v>
      </c>
      <c r="AX772" s="13" t="s">
        <v>78</v>
      </c>
      <c r="AY772" s="245" t="s">
        <v>182</v>
      </c>
    </row>
    <row r="773" spans="1:51" s="14" customFormat="1" ht="12">
      <c r="A773" s="14"/>
      <c r="B773" s="246"/>
      <c r="C773" s="247"/>
      <c r="D773" s="236" t="s">
        <v>191</v>
      </c>
      <c r="E773" s="248" t="s">
        <v>1</v>
      </c>
      <c r="F773" s="249" t="s">
        <v>195</v>
      </c>
      <c r="G773" s="247"/>
      <c r="H773" s="250">
        <v>191184.24</v>
      </c>
      <c r="I773" s="251"/>
      <c r="J773" s="247"/>
      <c r="K773" s="247"/>
      <c r="L773" s="252"/>
      <c r="M773" s="253"/>
      <c r="N773" s="254"/>
      <c r="O773" s="254"/>
      <c r="P773" s="254"/>
      <c r="Q773" s="254"/>
      <c r="R773" s="254"/>
      <c r="S773" s="254"/>
      <c r="T773" s="255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6" t="s">
        <v>191</v>
      </c>
      <c r="AU773" s="256" t="s">
        <v>88</v>
      </c>
      <c r="AV773" s="14" t="s">
        <v>189</v>
      </c>
      <c r="AW773" s="14" t="s">
        <v>34</v>
      </c>
      <c r="AX773" s="14" t="s">
        <v>86</v>
      </c>
      <c r="AY773" s="256" t="s">
        <v>182</v>
      </c>
    </row>
    <row r="774" spans="1:65" s="2" customFormat="1" ht="33" customHeight="1">
      <c r="A774" s="39"/>
      <c r="B774" s="40"/>
      <c r="C774" s="220" t="s">
        <v>702</v>
      </c>
      <c r="D774" s="220" t="s">
        <v>185</v>
      </c>
      <c r="E774" s="221" t="s">
        <v>703</v>
      </c>
      <c r="F774" s="222" t="s">
        <v>704</v>
      </c>
      <c r="G774" s="223" t="s">
        <v>188</v>
      </c>
      <c r="H774" s="224">
        <v>1593.202</v>
      </c>
      <c r="I774" s="225"/>
      <c r="J774" s="226">
        <f>ROUND(I774*H774,2)</f>
        <v>0</v>
      </c>
      <c r="K774" s="227"/>
      <c r="L774" s="45"/>
      <c r="M774" s="228" t="s">
        <v>1</v>
      </c>
      <c r="N774" s="229" t="s">
        <v>43</v>
      </c>
      <c r="O774" s="92"/>
      <c r="P774" s="230">
        <f>O774*H774</f>
        <v>0</v>
      </c>
      <c r="Q774" s="230">
        <v>0</v>
      </c>
      <c r="R774" s="230">
        <f>Q774*H774</f>
        <v>0</v>
      </c>
      <c r="S774" s="230">
        <v>0</v>
      </c>
      <c r="T774" s="231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32" t="s">
        <v>189</v>
      </c>
      <c r="AT774" s="232" t="s">
        <v>185</v>
      </c>
      <c r="AU774" s="232" t="s">
        <v>88</v>
      </c>
      <c r="AY774" s="18" t="s">
        <v>182</v>
      </c>
      <c r="BE774" s="233">
        <f>IF(N774="základní",J774,0)</f>
        <v>0</v>
      </c>
      <c r="BF774" s="233">
        <f>IF(N774="snížená",J774,0)</f>
        <v>0</v>
      </c>
      <c r="BG774" s="233">
        <f>IF(N774="zákl. přenesená",J774,0)</f>
        <v>0</v>
      </c>
      <c r="BH774" s="233">
        <f>IF(N774="sníž. přenesená",J774,0)</f>
        <v>0</v>
      </c>
      <c r="BI774" s="233">
        <f>IF(N774="nulová",J774,0)</f>
        <v>0</v>
      </c>
      <c r="BJ774" s="18" t="s">
        <v>86</v>
      </c>
      <c r="BK774" s="233">
        <f>ROUND(I774*H774,2)</f>
        <v>0</v>
      </c>
      <c r="BL774" s="18" t="s">
        <v>189</v>
      </c>
      <c r="BM774" s="232" t="s">
        <v>705</v>
      </c>
    </row>
    <row r="775" spans="1:65" s="2" customFormat="1" ht="16.5" customHeight="1">
      <c r="A775" s="39"/>
      <c r="B775" s="40"/>
      <c r="C775" s="220" t="s">
        <v>706</v>
      </c>
      <c r="D775" s="220" t="s">
        <v>185</v>
      </c>
      <c r="E775" s="221" t="s">
        <v>707</v>
      </c>
      <c r="F775" s="222" t="s">
        <v>708</v>
      </c>
      <c r="G775" s="223" t="s">
        <v>188</v>
      </c>
      <c r="H775" s="224">
        <v>1593.202</v>
      </c>
      <c r="I775" s="225"/>
      <c r="J775" s="226">
        <f>ROUND(I775*H775,2)</f>
        <v>0</v>
      </c>
      <c r="K775" s="227"/>
      <c r="L775" s="45"/>
      <c r="M775" s="228" t="s">
        <v>1</v>
      </c>
      <c r="N775" s="229" t="s">
        <v>43</v>
      </c>
      <c r="O775" s="92"/>
      <c r="P775" s="230">
        <f>O775*H775</f>
        <v>0</v>
      </c>
      <c r="Q775" s="230">
        <v>0</v>
      </c>
      <c r="R775" s="230">
        <f>Q775*H775</f>
        <v>0</v>
      </c>
      <c r="S775" s="230">
        <v>0</v>
      </c>
      <c r="T775" s="231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32" t="s">
        <v>189</v>
      </c>
      <c r="AT775" s="232" t="s">
        <v>185</v>
      </c>
      <c r="AU775" s="232" t="s">
        <v>88</v>
      </c>
      <c r="AY775" s="18" t="s">
        <v>182</v>
      </c>
      <c r="BE775" s="233">
        <f>IF(N775="základní",J775,0)</f>
        <v>0</v>
      </c>
      <c r="BF775" s="233">
        <f>IF(N775="snížená",J775,0)</f>
        <v>0</v>
      </c>
      <c r="BG775" s="233">
        <f>IF(N775="zákl. přenesená",J775,0)</f>
        <v>0</v>
      </c>
      <c r="BH775" s="233">
        <f>IF(N775="sníž. přenesená",J775,0)</f>
        <v>0</v>
      </c>
      <c r="BI775" s="233">
        <f>IF(N775="nulová",J775,0)</f>
        <v>0</v>
      </c>
      <c r="BJ775" s="18" t="s">
        <v>86</v>
      </c>
      <c r="BK775" s="233">
        <f>ROUND(I775*H775,2)</f>
        <v>0</v>
      </c>
      <c r="BL775" s="18" t="s">
        <v>189</v>
      </c>
      <c r="BM775" s="232" t="s">
        <v>709</v>
      </c>
    </row>
    <row r="776" spans="1:51" s="15" customFormat="1" ht="12">
      <c r="A776" s="15"/>
      <c r="B776" s="268"/>
      <c r="C776" s="269"/>
      <c r="D776" s="236" t="s">
        <v>191</v>
      </c>
      <c r="E776" s="270" t="s">
        <v>1</v>
      </c>
      <c r="F776" s="271" t="s">
        <v>266</v>
      </c>
      <c r="G776" s="269"/>
      <c r="H776" s="270" t="s">
        <v>1</v>
      </c>
      <c r="I776" s="272"/>
      <c r="J776" s="269"/>
      <c r="K776" s="269"/>
      <c r="L776" s="273"/>
      <c r="M776" s="274"/>
      <c r="N776" s="275"/>
      <c r="O776" s="275"/>
      <c r="P776" s="275"/>
      <c r="Q776" s="275"/>
      <c r="R776" s="275"/>
      <c r="S776" s="275"/>
      <c r="T776" s="276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T776" s="277" t="s">
        <v>191</v>
      </c>
      <c r="AU776" s="277" t="s">
        <v>88</v>
      </c>
      <c r="AV776" s="15" t="s">
        <v>86</v>
      </c>
      <c r="AW776" s="15" t="s">
        <v>34</v>
      </c>
      <c r="AX776" s="15" t="s">
        <v>78</v>
      </c>
      <c r="AY776" s="277" t="s">
        <v>182</v>
      </c>
    </row>
    <row r="777" spans="1:51" s="13" customFormat="1" ht="12">
      <c r="A777" s="13"/>
      <c r="B777" s="234"/>
      <c r="C777" s="235"/>
      <c r="D777" s="236" t="s">
        <v>191</v>
      </c>
      <c r="E777" s="237" t="s">
        <v>1</v>
      </c>
      <c r="F777" s="238" t="s">
        <v>689</v>
      </c>
      <c r="G777" s="235"/>
      <c r="H777" s="239">
        <v>258.636</v>
      </c>
      <c r="I777" s="240"/>
      <c r="J777" s="235"/>
      <c r="K777" s="235"/>
      <c r="L777" s="241"/>
      <c r="M777" s="242"/>
      <c r="N777" s="243"/>
      <c r="O777" s="243"/>
      <c r="P777" s="243"/>
      <c r="Q777" s="243"/>
      <c r="R777" s="243"/>
      <c r="S777" s="243"/>
      <c r="T777" s="244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5" t="s">
        <v>191</v>
      </c>
      <c r="AU777" s="245" t="s">
        <v>88</v>
      </c>
      <c r="AV777" s="13" t="s">
        <v>88</v>
      </c>
      <c r="AW777" s="13" t="s">
        <v>34</v>
      </c>
      <c r="AX777" s="13" t="s">
        <v>78</v>
      </c>
      <c r="AY777" s="245" t="s">
        <v>182</v>
      </c>
    </row>
    <row r="778" spans="1:51" s="13" customFormat="1" ht="12">
      <c r="A778" s="13"/>
      <c r="B778" s="234"/>
      <c r="C778" s="235"/>
      <c r="D778" s="236" t="s">
        <v>191</v>
      </c>
      <c r="E778" s="237" t="s">
        <v>1</v>
      </c>
      <c r="F778" s="238" t="s">
        <v>690</v>
      </c>
      <c r="G778" s="235"/>
      <c r="H778" s="239">
        <v>17.856</v>
      </c>
      <c r="I778" s="240"/>
      <c r="J778" s="235"/>
      <c r="K778" s="235"/>
      <c r="L778" s="241"/>
      <c r="M778" s="242"/>
      <c r="N778" s="243"/>
      <c r="O778" s="243"/>
      <c r="P778" s="243"/>
      <c r="Q778" s="243"/>
      <c r="R778" s="243"/>
      <c r="S778" s="243"/>
      <c r="T778" s="244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5" t="s">
        <v>191</v>
      </c>
      <c r="AU778" s="245" t="s">
        <v>88</v>
      </c>
      <c r="AV778" s="13" t="s">
        <v>88</v>
      </c>
      <c r="AW778" s="13" t="s">
        <v>34</v>
      </c>
      <c r="AX778" s="13" t="s">
        <v>78</v>
      </c>
      <c r="AY778" s="245" t="s">
        <v>182</v>
      </c>
    </row>
    <row r="779" spans="1:51" s="16" customFormat="1" ht="12">
      <c r="A779" s="16"/>
      <c r="B779" s="278"/>
      <c r="C779" s="279"/>
      <c r="D779" s="236" t="s">
        <v>191</v>
      </c>
      <c r="E779" s="280" t="s">
        <v>1</v>
      </c>
      <c r="F779" s="281" t="s">
        <v>297</v>
      </c>
      <c r="G779" s="279"/>
      <c r="H779" s="282">
        <v>276.492</v>
      </c>
      <c r="I779" s="283"/>
      <c r="J779" s="279"/>
      <c r="K779" s="279"/>
      <c r="L779" s="284"/>
      <c r="M779" s="285"/>
      <c r="N779" s="286"/>
      <c r="O779" s="286"/>
      <c r="P779" s="286"/>
      <c r="Q779" s="286"/>
      <c r="R779" s="286"/>
      <c r="S779" s="286"/>
      <c r="T779" s="287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T779" s="288" t="s">
        <v>191</v>
      </c>
      <c r="AU779" s="288" t="s">
        <v>88</v>
      </c>
      <c r="AV779" s="16" t="s">
        <v>200</v>
      </c>
      <c r="AW779" s="16" t="s">
        <v>34</v>
      </c>
      <c r="AX779" s="16" t="s">
        <v>78</v>
      </c>
      <c r="AY779" s="288" t="s">
        <v>182</v>
      </c>
    </row>
    <row r="780" spans="1:51" s="15" customFormat="1" ht="12">
      <c r="A780" s="15"/>
      <c r="B780" s="268"/>
      <c r="C780" s="269"/>
      <c r="D780" s="236" t="s">
        <v>191</v>
      </c>
      <c r="E780" s="270" t="s">
        <v>1</v>
      </c>
      <c r="F780" s="271" t="s">
        <v>298</v>
      </c>
      <c r="G780" s="269"/>
      <c r="H780" s="270" t="s">
        <v>1</v>
      </c>
      <c r="I780" s="272"/>
      <c r="J780" s="269"/>
      <c r="K780" s="269"/>
      <c r="L780" s="273"/>
      <c r="M780" s="274"/>
      <c r="N780" s="275"/>
      <c r="O780" s="275"/>
      <c r="P780" s="275"/>
      <c r="Q780" s="275"/>
      <c r="R780" s="275"/>
      <c r="S780" s="275"/>
      <c r="T780" s="276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77" t="s">
        <v>191</v>
      </c>
      <c r="AU780" s="277" t="s">
        <v>88</v>
      </c>
      <c r="AV780" s="15" t="s">
        <v>86</v>
      </c>
      <c r="AW780" s="15" t="s">
        <v>34</v>
      </c>
      <c r="AX780" s="15" t="s">
        <v>78</v>
      </c>
      <c r="AY780" s="277" t="s">
        <v>182</v>
      </c>
    </row>
    <row r="781" spans="1:51" s="13" customFormat="1" ht="12">
      <c r="A781" s="13"/>
      <c r="B781" s="234"/>
      <c r="C781" s="235"/>
      <c r="D781" s="236" t="s">
        <v>191</v>
      </c>
      <c r="E781" s="237" t="s">
        <v>1</v>
      </c>
      <c r="F781" s="238" t="s">
        <v>691</v>
      </c>
      <c r="G781" s="235"/>
      <c r="H781" s="239">
        <v>194.471</v>
      </c>
      <c r="I781" s="240"/>
      <c r="J781" s="235"/>
      <c r="K781" s="235"/>
      <c r="L781" s="241"/>
      <c r="M781" s="242"/>
      <c r="N781" s="243"/>
      <c r="O781" s="243"/>
      <c r="P781" s="243"/>
      <c r="Q781" s="243"/>
      <c r="R781" s="243"/>
      <c r="S781" s="243"/>
      <c r="T781" s="244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5" t="s">
        <v>191</v>
      </c>
      <c r="AU781" s="245" t="s">
        <v>88</v>
      </c>
      <c r="AV781" s="13" t="s">
        <v>88</v>
      </c>
      <c r="AW781" s="13" t="s">
        <v>34</v>
      </c>
      <c r="AX781" s="13" t="s">
        <v>78</v>
      </c>
      <c r="AY781" s="245" t="s">
        <v>182</v>
      </c>
    </row>
    <row r="782" spans="1:51" s="13" customFormat="1" ht="12">
      <c r="A782" s="13"/>
      <c r="B782" s="234"/>
      <c r="C782" s="235"/>
      <c r="D782" s="236" t="s">
        <v>191</v>
      </c>
      <c r="E782" s="237" t="s">
        <v>1</v>
      </c>
      <c r="F782" s="238" t="s">
        <v>692</v>
      </c>
      <c r="G782" s="235"/>
      <c r="H782" s="239">
        <v>96.6</v>
      </c>
      <c r="I782" s="240"/>
      <c r="J782" s="235"/>
      <c r="K782" s="235"/>
      <c r="L782" s="241"/>
      <c r="M782" s="242"/>
      <c r="N782" s="243"/>
      <c r="O782" s="243"/>
      <c r="P782" s="243"/>
      <c r="Q782" s="243"/>
      <c r="R782" s="243"/>
      <c r="S782" s="243"/>
      <c r="T782" s="244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5" t="s">
        <v>191</v>
      </c>
      <c r="AU782" s="245" t="s">
        <v>88</v>
      </c>
      <c r="AV782" s="13" t="s">
        <v>88</v>
      </c>
      <c r="AW782" s="13" t="s">
        <v>34</v>
      </c>
      <c r="AX782" s="13" t="s">
        <v>78</v>
      </c>
      <c r="AY782" s="245" t="s">
        <v>182</v>
      </c>
    </row>
    <row r="783" spans="1:51" s="13" customFormat="1" ht="12">
      <c r="A783" s="13"/>
      <c r="B783" s="234"/>
      <c r="C783" s="235"/>
      <c r="D783" s="236" t="s">
        <v>191</v>
      </c>
      <c r="E783" s="237" t="s">
        <v>1</v>
      </c>
      <c r="F783" s="238" t="s">
        <v>305</v>
      </c>
      <c r="G783" s="235"/>
      <c r="H783" s="239">
        <v>8.702</v>
      </c>
      <c r="I783" s="240"/>
      <c r="J783" s="235"/>
      <c r="K783" s="235"/>
      <c r="L783" s="241"/>
      <c r="M783" s="242"/>
      <c r="N783" s="243"/>
      <c r="O783" s="243"/>
      <c r="P783" s="243"/>
      <c r="Q783" s="243"/>
      <c r="R783" s="243"/>
      <c r="S783" s="243"/>
      <c r="T783" s="244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5" t="s">
        <v>191</v>
      </c>
      <c r="AU783" s="245" t="s">
        <v>88</v>
      </c>
      <c r="AV783" s="13" t="s">
        <v>88</v>
      </c>
      <c r="AW783" s="13" t="s">
        <v>34</v>
      </c>
      <c r="AX783" s="13" t="s">
        <v>78</v>
      </c>
      <c r="AY783" s="245" t="s">
        <v>182</v>
      </c>
    </row>
    <row r="784" spans="1:51" s="13" customFormat="1" ht="12">
      <c r="A784" s="13"/>
      <c r="B784" s="234"/>
      <c r="C784" s="235"/>
      <c r="D784" s="236" t="s">
        <v>191</v>
      </c>
      <c r="E784" s="237" t="s">
        <v>1</v>
      </c>
      <c r="F784" s="238" t="s">
        <v>306</v>
      </c>
      <c r="G784" s="235"/>
      <c r="H784" s="239">
        <v>146.016</v>
      </c>
      <c r="I784" s="240"/>
      <c r="J784" s="235"/>
      <c r="K784" s="235"/>
      <c r="L784" s="241"/>
      <c r="M784" s="242"/>
      <c r="N784" s="243"/>
      <c r="O784" s="243"/>
      <c r="P784" s="243"/>
      <c r="Q784" s="243"/>
      <c r="R784" s="243"/>
      <c r="S784" s="243"/>
      <c r="T784" s="244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5" t="s">
        <v>191</v>
      </c>
      <c r="AU784" s="245" t="s">
        <v>88</v>
      </c>
      <c r="AV784" s="13" t="s">
        <v>88</v>
      </c>
      <c r="AW784" s="13" t="s">
        <v>34</v>
      </c>
      <c r="AX784" s="13" t="s">
        <v>78</v>
      </c>
      <c r="AY784" s="245" t="s">
        <v>182</v>
      </c>
    </row>
    <row r="785" spans="1:51" s="13" customFormat="1" ht="12">
      <c r="A785" s="13"/>
      <c r="B785" s="234"/>
      <c r="C785" s="235"/>
      <c r="D785" s="236" t="s">
        <v>191</v>
      </c>
      <c r="E785" s="237" t="s">
        <v>1</v>
      </c>
      <c r="F785" s="238" t="s">
        <v>307</v>
      </c>
      <c r="G785" s="235"/>
      <c r="H785" s="239">
        <v>9.399</v>
      </c>
      <c r="I785" s="240"/>
      <c r="J785" s="235"/>
      <c r="K785" s="235"/>
      <c r="L785" s="241"/>
      <c r="M785" s="242"/>
      <c r="N785" s="243"/>
      <c r="O785" s="243"/>
      <c r="P785" s="243"/>
      <c r="Q785" s="243"/>
      <c r="R785" s="243"/>
      <c r="S785" s="243"/>
      <c r="T785" s="244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5" t="s">
        <v>191</v>
      </c>
      <c r="AU785" s="245" t="s">
        <v>88</v>
      </c>
      <c r="AV785" s="13" t="s">
        <v>88</v>
      </c>
      <c r="AW785" s="13" t="s">
        <v>34</v>
      </c>
      <c r="AX785" s="13" t="s">
        <v>78</v>
      </c>
      <c r="AY785" s="245" t="s">
        <v>182</v>
      </c>
    </row>
    <row r="786" spans="1:51" s="13" customFormat="1" ht="12">
      <c r="A786" s="13"/>
      <c r="B786" s="234"/>
      <c r="C786" s="235"/>
      <c r="D786" s="236" t="s">
        <v>191</v>
      </c>
      <c r="E786" s="237" t="s">
        <v>1</v>
      </c>
      <c r="F786" s="238" t="s">
        <v>693</v>
      </c>
      <c r="G786" s="235"/>
      <c r="H786" s="239">
        <v>276.492</v>
      </c>
      <c r="I786" s="240"/>
      <c r="J786" s="235"/>
      <c r="K786" s="235"/>
      <c r="L786" s="241"/>
      <c r="M786" s="242"/>
      <c r="N786" s="243"/>
      <c r="O786" s="243"/>
      <c r="P786" s="243"/>
      <c r="Q786" s="243"/>
      <c r="R786" s="243"/>
      <c r="S786" s="243"/>
      <c r="T786" s="244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5" t="s">
        <v>191</v>
      </c>
      <c r="AU786" s="245" t="s">
        <v>88</v>
      </c>
      <c r="AV786" s="13" t="s">
        <v>88</v>
      </c>
      <c r="AW786" s="13" t="s">
        <v>34</v>
      </c>
      <c r="AX786" s="13" t="s">
        <v>78</v>
      </c>
      <c r="AY786" s="245" t="s">
        <v>182</v>
      </c>
    </row>
    <row r="787" spans="1:51" s="15" customFormat="1" ht="12">
      <c r="A787" s="15"/>
      <c r="B787" s="268"/>
      <c r="C787" s="269"/>
      <c r="D787" s="236" t="s">
        <v>191</v>
      </c>
      <c r="E787" s="270" t="s">
        <v>1</v>
      </c>
      <c r="F787" s="271" t="s">
        <v>269</v>
      </c>
      <c r="G787" s="269"/>
      <c r="H787" s="270" t="s">
        <v>1</v>
      </c>
      <c r="I787" s="272"/>
      <c r="J787" s="269"/>
      <c r="K787" s="269"/>
      <c r="L787" s="273"/>
      <c r="M787" s="274"/>
      <c r="N787" s="275"/>
      <c r="O787" s="275"/>
      <c r="P787" s="275"/>
      <c r="Q787" s="275"/>
      <c r="R787" s="275"/>
      <c r="S787" s="275"/>
      <c r="T787" s="276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T787" s="277" t="s">
        <v>191</v>
      </c>
      <c r="AU787" s="277" t="s">
        <v>88</v>
      </c>
      <c r="AV787" s="15" t="s">
        <v>86</v>
      </c>
      <c r="AW787" s="15" t="s">
        <v>34</v>
      </c>
      <c r="AX787" s="15" t="s">
        <v>78</v>
      </c>
      <c r="AY787" s="277" t="s">
        <v>182</v>
      </c>
    </row>
    <row r="788" spans="1:51" s="13" customFormat="1" ht="12">
      <c r="A788" s="13"/>
      <c r="B788" s="234"/>
      <c r="C788" s="235"/>
      <c r="D788" s="236" t="s">
        <v>191</v>
      </c>
      <c r="E788" s="237" t="s">
        <v>1</v>
      </c>
      <c r="F788" s="238" t="s">
        <v>694</v>
      </c>
      <c r="G788" s="235"/>
      <c r="H788" s="239">
        <v>238.238</v>
      </c>
      <c r="I788" s="240"/>
      <c r="J788" s="235"/>
      <c r="K788" s="235"/>
      <c r="L788" s="241"/>
      <c r="M788" s="242"/>
      <c r="N788" s="243"/>
      <c r="O788" s="243"/>
      <c r="P788" s="243"/>
      <c r="Q788" s="243"/>
      <c r="R788" s="243"/>
      <c r="S788" s="243"/>
      <c r="T788" s="244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5" t="s">
        <v>191</v>
      </c>
      <c r="AU788" s="245" t="s">
        <v>88</v>
      </c>
      <c r="AV788" s="13" t="s">
        <v>88</v>
      </c>
      <c r="AW788" s="13" t="s">
        <v>34</v>
      </c>
      <c r="AX788" s="13" t="s">
        <v>78</v>
      </c>
      <c r="AY788" s="245" t="s">
        <v>182</v>
      </c>
    </row>
    <row r="789" spans="1:51" s="13" customFormat="1" ht="12">
      <c r="A789" s="13"/>
      <c r="B789" s="234"/>
      <c r="C789" s="235"/>
      <c r="D789" s="236" t="s">
        <v>191</v>
      </c>
      <c r="E789" s="237" t="s">
        <v>1</v>
      </c>
      <c r="F789" s="238" t="s">
        <v>695</v>
      </c>
      <c r="G789" s="235"/>
      <c r="H789" s="239">
        <v>200.508</v>
      </c>
      <c r="I789" s="240"/>
      <c r="J789" s="235"/>
      <c r="K789" s="235"/>
      <c r="L789" s="241"/>
      <c r="M789" s="242"/>
      <c r="N789" s="243"/>
      <c r="O789" s="243"/>
      <c r="P789" s="243"/>
      <c r="Q789" s="243"/>
      <c r="R789" s="243"/>
      <c r="S789" s="243"/>
      <c r="T789" s="244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5" t="s">
        <v>191</v>
      </c>
      <c r="AU789" s="245" t="s">
        <v>88</v>
      </c>
      <c r="AV789" s="13" t="s">
        <v>88</v>
      </c>
      <c r="AW789" s="13" t="s">
        <v>34</v>
      </c>
      <c r="AX789" s="13" t="s">
        <v>78</v>
      </c>
      <c r="AY789" s="245" t="s">
        <v>182</v>
      </c>
    </row>
    <row r="790" spans="1:51" s="13" customFormat="1" ht="12">
      <c r="A790" s="13"/>
      <c r="B790" s="234"/>
      <c r="C790" s="235"/>
      <c r="D790" s="236" t="s">
        <v>191</v>
      </c>
      <c r="E790" s="237" t="s">
        <v>1</v>
      </c>
      <c r="F790" s="238" t="s">
        <v>696</v>
      </c>
      <c r="G790" s="235"/>
      <c r="H790" s="239">
        <v>146.284</v>
      </c>
      <c r="I790" s="240"/>
      <c r="J790" s="235"/>
      <c r="K790" s="235"/>
      <c r="L790" s="241"/>
      <c r="M790" s="242"/>
      <c r="N790" s="243"/>
      <c r="O790" s="243"/>
      <c r="P790" s="243"/>
      <c r="Q790" s="243"/>
      <c r="R790" s="243"/>
      <c r="S790" s="243"/>
      <c r="T790" s="244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5" t="s">
        <v>191</v>
      </c>
      <c r="AU790" s="245" t="s">
        <v>88</v>
      </c>
      <c r="AV790" s="13" t="s">
        <v>88</v>
      </c>
      <c r="AW790" s="13" t="s">
        <v>34</v>
      </c>
      <c r="AX790" s="13" t="s">
        <v>78</v>
      </c>
      <c r="AY790" s="245" t="s">
        <v>182</v>
      </c>
    </row>
    <row r="791" spans="1:51" s="14" customFormat="1" ht="12">
      <c r="A791" s="14"/>
      <c r="B791" s="246"/>
      <c r="C791" s="247"/>
      <c r="D791" s="236" t="s">
        <v>191</v>
      </c>
      <c r="E791" s="248" t="s">
        <v>1</v>
      </c>
      <c r="F791" s="249" t="s">
        <v>195</v>
      </c>
      <c r="G791" s="247"/>
      <c r="H791" s="250">
        <v>1593.2020000000002</v>
      </c>
      <c r="I791" s="251"/>
      <c r="J791" s="247"/>
      <c r="K791" s="247"/>
      <c r="L791" s="252"/>
      <c r="M791" s="253"/>
      <c r="N791" s="254"/>
      <c r="O791" s="254"/>
      <c r="P791" s="254"/>
      <c r="Q791" s="254"/>
      <c r="R791" s="254"/>
      <c r="S791" s="254"/>
      <c r="T791" s="255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6" t="s">
        <v>191</v>
      </c>
      <c r="AU791" s="256" t="s">
        <v>88</v>
      </c>
      <c r="AV791" s="14" t="s">
        <v>189</v>
      </c>
      <c r="AW791" s="14" t="s">
        <v>34</v>
      </c>
      <c r="AX791" s="14" t="s">
        <v>86</v>
      </c>
      <c r="AY791" s="256" t="s">
        <v>182</v>
      </c>
    </row>
    <row r="792" spans="1:65" s="2" customFormat="1" ht="21.75" customHeight="1">
      <c r="A792" s="39"/>
      <c r="B792" s="40"/>
      <c r="C792" s="220" t="s">
        <v>710</v>
      </c>
      <c r="D792" s="220" t="s">
        <v>185</v>
      </c>
      <c r="E792" s="221" t="s">
        <v>711</v>
      </c>
      <c r="F792" s="222" t="s">
        <v>712</v>
      </c>
      <c r="G792" s="223" t="s">
        <v>188</v>
      </c>
      <c r="H792" s="224">
        <v>191184.24</v>
      </c>
      <c r="I792" s="225"/>
      <c r="J792" s="226">
        <f>ROUND(I792*H792,2)</f>
        <v>0</v>
      </c>
      <c r="K792" s="227"/>
      <c r="L792" s="45"/>
      <c r="M792" s="228" t="s">
        <v>1</v>
      </c>
      <c r="N792" s="229" t="s">
        <v>43</v>
      </c>
      <c r="O792" s="92"/>
      <c r="P792" s="230">
        <f>O792*H792</f>
        <v>0</v>
      </c>
      <c r="Q792" s="230">
        <v>0</v>
      </c>
      <c r="R792" s="230">
        <f>Q792*H792</f>
        <v>0</v>
      </c>
      <c r="S792" s="230">
        <v>0</v>
      </c>
      <c r="T792" s="231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32" t="s">
        <v>189</v>
      </c>
      <c r="AT792" s="232" t="s">
        <v>185</v>
      </c>
      <c r="AU792" s="232" t="s">
        <v>88</v>
      </c>
      <c r="AY792" s="18" t="s">
        <v>182</v>
      </c>
      <c r="BE792" s="233">
        <f>IF(N792="základní",J792,0)</f>
        <v>0</v>
      </c>
      <c r="BF792" s="233">
        <f>IF(N792="snížená",J792,0)</f>
        <v>0</v>
      </c>
      <c r="BG792" s="233">
        <f>IF(N792="zákl. přenesená",J792,0)</f>
        <v>0</v>
      </c>
      <c r="BH792" s="233">
        <f>IF(N792="sníž. přenesená",J792,0)</f>
        <v>0</v>
      </c>
      <c r="BI792" s="233">
        <f>IF(N792="nulová",J792,0)</f>
        <v>0</v>
      </c>
      <c r="BJ792" s="18" t="s">
        <v>86</v>
      </c>
      <c r="BK792" s="233">
        <f>ROUND(I792*H792,2)</f>
        <v>0</v>
      </c>
      <c r="BL792" s="18" t="s">
        <v>189</v>
      </c>
      <c r="BM792" s="232" t="s">
        <v>713</v>
      </c>
    </row>
    <row r="793" spans="1:51" s="13" customFormat="1" ht="12">
      <c r="A793" s="13"/>
      <c r="B793" s="234"/>
      <c r="C793" s="235"/>
      <c r="D793" s="236" t="s">
        <v>191</v>
      </c>
      <c r="E793" s="237" t="s">
        <v>1</v>
      </c>
      <c r="F793" s="238" t="s">
        <v>701</v>
      </c>
      <c r="G793" s="235"/>
      <c r="H793" s="239">
        <v>191184.24</v>
      </c>
      <c r="I793" s="240"/>
      <c r="J793" s="235"/>
      <c r="K793" s="235"/>
      <c r="L793" s="241"/>
      <c r="M793" s="242"/>
      <c r="N793" s="243"/>
      <c r="O793" s="243"/>
      <c r="P793" s="243"/>
      <c r="Q793" s="243"/>
      <c r="R793" s="243"/>
      <c r="S793" s="243"/>
      <c r="T793" s="244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5" t="s">
        <v>191</v>
      </c>
      <c r="AU793" s="245" t="s">
        <v>88</v>
      </c>
      <c r="AV793" s="13" t="s">
        <v>88</v>
      </c>
      <c r="AW793" s="13" t="s">
        <v>34</v>
      </c>
      <c r="AX793" s="13" t="s">
        <v>78</v>
      </c>
      <c r="AY793" s="245" t="s">
        <v>182</v>
      </c>
    </row>
    <row r="794" spans="1:51" s="14" customFormat="1" ht="12">
      <c r="A794" s="14"/>
      <c r="B794" s="246"/>
      <c r="C794" s="247"/>
      <c r="D794" s="236" t="s">
        <v>191</v>
      </c>
      <c r="E794" s="248" t="s">
        <v>1</v>
      </c>
      <c r="F794" s="249" t="s">
        <v>195</v>
      </c>
      <c r="G794" s="247"/>
      <c r="H794" s="250">
        <v>191184.24</v>
      </c>
      <c r="I794" s="251"/>
      <c r="J794" s="247"/>
      <c r="K794" s="247"/>
      <c r="L794" s="252"/>
      <c r="M794" s="253"/>
      <c r="N794" s="254"/>
      <c r="O794" s="254"/>
      <c r="P794" s="254"/>
      <c r="Q794" s="254"/>
      <c r="R794" s="254"/>
      <c r="S794" s="254"/>
      <c r="T794" s="255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6" t="s">
        <v>191</v>
      </c>
      <c r="AU794" s="256" t="s">
        <v>88</v>
      </c>
      <c r="AV794" s="14" t="s">
        <v>189</v>
      </c>
      <c r="AW794" s="14" t="s">
        <v>34</v>
      </c>
      <c r="AX794" s="14" t="s">
        <v>86</v>
      </c>
      <c r="AY794" s="256" t="s">
        <v>182</v>
      </c>
    </row>
    <row r="795" spans="1:65" s="2" customFormat="1" ht="21.75" customHeight="1">
      <c r="A795" s="39"/>
      <c r="B795" s="40"/>
      <c r="C795" s="220" t="s">
        <v>714</v>
      </c>
      <c r="D795" s="220" t="s">
        <v>185</v>
      </c>
      <c r="E795" s="221" t="s">
        <v>715</v>
      </c>
      <c r="F795" s="222" t="s">
        <v>716</v>
      </c>
      <c r="G795" s="223" t="s">
        <v>188</v>
      </c>
      <c r="H795" s="224">
        <v>1593.202</v>
      </c>
      <c r="I795" s="225"/>
      <c r="J795" s="226">
        <f>ROUND(I795*H795,2)</f>
        <v>0</v>
      </c>
      <c r="K795" s="227"/>
      <c r="L795" s="45"/>
      <c r="M795" s="228" t="s">
        <v>1</v>
      </c>
      <c r="N795" s="229" t="s">
        <v>43</v>
      </c>
      <c r="O795" s="92"/>
      <c r="P795" s="230">
        <f>O795*H795</f>
        <v>0</v>
      </c>
      <c r="Q795" s="230">
        <v>0</v>
      </c>
      <c r="R795" s="230">
        <f>Q795*H795</f>
        <v>0</v>
      </c>
      <c r="S795" s="230">
        <v>0</v>
      </c>
      <c r="T795" s="231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32" t="s">
        <v>189</v>
      </c>
      <c r="AT795" s="232" t="s">
        <v>185</v>
      </c>
      <c r="AU795" s="232" t="s">
        <v>88</v>
      </c>
      <c r="AY795" s="18" t="s">
        <v>182</v>
      </c>
      <c r="BE795" s="233">
        <f>IF(N795="základní",J795,0)</f>
        <v>0</v>
      </c>
      <c r="BF795" s="233">
        <f>IF(N795="snížená",J795,0)</f>
        <v>0</v>
      </c>
      <c r="BG795" s="233">
        <f>IF(N795="zákl. přenesená",J795,0)</f>
        <v>0</v>
      </c>
      <c r="BH795" s="233">
        <f>IF(N795="sníž. přenesená",J795,0)</f>
        <v>0</v>
      </c>
      <c r="BI795" s="233">
        <f>IF(N795="nulová",J795,0)</f>
        <v>0</v>
      </c>
      <c r="BJ795" s="18" t="s">
        <v>86</v>
      </c>
      <c r="BK795" s="233">
        <f>ROUND(I795*H795,2)</f>
        <v>0</v>
      </c>
      <c r="BL795" s="18" t="s">
        <v>189</v>
      </c>
      <c r="BM795" s="232" t="s">
        <v>717</v>
      </c>
    </row>
    <row r="796" spans="1:65" s="2" customFormat="1" ht="16.5" customHeight="1">
      <c r="A796" s="39"/>
      <c r="B796" s="40"/>
      <c r="C796" s="220" t="s">
        <v>718</v>
      </c>
      <c r="D796" s="220" t="s">
        <v>185</v>
      </c>
      <c r="E796" s="221" t="s">
        <v>719</v>
      </c>
      <c r="F796" s="222" t="s">
        <v>720</v>
      </c>
      <c r="G796" s="223" t="s">
        <v>320</v>
      </c>
      <c r="H796" s="224">
        <v>13</v>
      </c>
      <c r="I796" s="225"/>
      <c r="J796" s="226">
        <f>ROUND(I796*H796,2)</f>
        <v>0</v>
      </c>
      <c r="K796" s="227"/>
      <c r="L796" s="45"/>
      <c r="M796" s="228" t="s">
        <v>1</v>
      </c>
      <c r="N796" s="229" t="s">
        <v>43</v>
      </c>
      <c r="O796" s="92"/>
      <c r="P796" s="230">
        <f>O796*H796</f>
        <v>0</v>
      </c>
      <c r="Q796" s="230">
        <v>0</v>
      </c>
      <c r="R796" s="230">
        <f>Q796*H796</f>
        <v>0</v>
      </c>
      <c r="S796" s="230">
        <v>0</v>
      </c>
      <c r="T796" s="231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32" t="s">
        <v>189</v>
      </c>
      <c r="AT796" s="232" t="s">
        <v>185</v>
      </c>
      <c r="AU796" s="232" t="s">
        <v>88</v>
      </c>
      <c r="AY796" s="18" t="s">
        <v>182</v>
      </c>
      <c r="BE796" s="233">
        <f>IF(N796="základní",J796,0)</f>
        <v>0</v>
      </c>
      <c r="BF796" s="233">
        <f>IF(N796="snížená",J796,0)</f>
        <v>0</v>
      </c>
      <c r="BG796" s="233">
        <f>IF(N796="zákl. přenesená",J796,0)</f>
        <v>0</v>
      </c>
      <c r="BH796" s="233">
        <f>IF(N796="sníž. přenesená",J796,0)</f>
        <v>0</v>
      </c>
      <c r="BI796" s="233">
        <f>IF(N796="nulová",J796,0)</f>
        <v>0</v>
      </c>
      <c r="BJ796" s="18" t="s">
        <v>86</v>
      </c>
      <c r="BK796" s="233">
        <f>ROUND(I796*H796,2)</f>
        <v>0</v>
      </c>
      <c r="BL796" s="18" t="s">
        <v>189</v>
      </c>
      <c r="BM796" s="232" t="s">
        <v>721</v>
      </c>
    </row>
    <row r="797" spans="1:51" s="13" customFormat="1" ht="12">
      <c r="A797" s="13"/>
      <c r="B797" s="234"/>
      <c r="C797" s="235"/>
      <c r="D797" s="236" t="s">
        <v>191</v>
      </c>
      <c r="E797" s="237" t="s">
        <v>1</v>
      </c>
      <c r="F797" s="238" t="s">
        <v>722</v>
      </c>
      <c r="G797" s="235"/>
      <c r="H797" s="239">
        <v>13</v>
      </c>
      <c r="I797" s="240"/>
      <c r="J797" s="235"/>
      <c r="K797" s="235"/>
      <c r="L797" s="241"/>
      <c r="M797" s="242"/>
      <c r="N797" s="243"/>
      <c r="O797" s="243"/>
      <c r="P797" s="243"/>
      <c r="Q797" s="243"/>
      <c r="R797" s="243"/>
      <c r="S797" s="243"/>
      <c r="T797" s="244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5" t="s">
        <v>191</v>
      </c>
      <c r="AU797" s="245" t="s">
        <v>88</v>
      </c>
      <c r="AV797" s="13" t="s">
        <v>88</v>
      </c>
      <c r="AW797" s="13" t="s">
        <v>34</v>
      </c>
      <c r="AX797" s="13" t="s">
        <v>78</v>
      </c>
      <c r="AY797" s="245" t="s">
        <v>182</v>
      </c>
    </row>
    <row r="798" spans="1:51" s="14" customFormat="1" ht="12">
      <c r="A798" s="14"/>
      <c r="B798" s="246"/>
      <c r="C798" s="247"/>
      <c r="D798" s="236" t="s">
        <v>191</v>
      </c>
      <c r="E798" s="248" t="s">
        <v>1</v>
      </c>
      <c r="F798" s="249" t="s">
        <v>195</v>
      </c>
      <c r="G798" s="247"/>
      <c r="H798" s="250">
        <v>13</v>
      </c>
      <c r="I798" s="251"/>
      <c r="J798" s="247"/>
      <c r="K798" s="247"/>
      <c r="L798" s="252"/>
      <c r="M798" s="253"/>
      <c r="N798" s="254"/>
      <c r="O798" s="254"/>
      <c r="P798" s="254"/>
      <c r="Q798" s="254"/>
      <c r="R798" s="254"/>
      <c r="S798" s="254"/>
      <c r="T798" s="255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56" t="s">
        <v>191</v>
      </c>
      <c r="AU798" s="256" t="s">
        <v>88</v>
      </c>
      <c r="AV798" s="14" t="s">
        <v>189</v>
      </c>
      <c r="AW798" s="14" t="s">
        <v>34</v>
      </c>
      <c r="AX798" s="14" t="s">
        <v>86</v>
      </c>
      <c r="AY798" s="256" t="s">
        <v>182</v>
      </c>
    </row>
    <row r="799" spans="1:65" s="2" customFormat="1" ht="24.15" customHeight="1">
      <c r="A799" s="39"/>
      <c r="B799" s="40"/>
      <c r="C799" s="220" t="s">
        <v>723</v>
      </c>
      <c r="D799" s="220" t="s">
        <v>185</v>
      </c>
      <c r="E799" s="221" t="s">
        <v>724</v>
      </c>
      <c r="F799" s="222" t="s">
        <v>725</v>
      </c>
      <c r="G799" s="223" t="s">
        <v>320</v>
      </c>
      <c r="H799" s="224">
        <v>1560</v>
      </c>
      <c r="I799" s="225"/>
      <c r="J799" s="226">
        <f>ROUND(I799*H799,2)</f>
        <v>0</v>
      </c>
      <c r="K799" s="227"/>
      <c r="L799" s="45"/>
      <c r="M799" s="228" t="s">
        <v>1</v>
      </c>
      <c r="N799" s="229" t="s">
        <v>43</v>
      </c>
      <c r="O799" s="92"/>
      <c r="P799" s="230">
        <f>O799*H799</f>
        <v>0</v>
      </c>
      <c r="Q799" s="230">
        <v>0</v>
      </c>
      <c r="R799" s="230">
        <f>Q799*H799</f>
        <v>0</v>
      </c>
      <c r="S799" s="230">
        <v>0</v>
      </c>
      <c r="T799" s="231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32" t="s">
        <v>189</v>
      </c>
      <c r="AT799" s="232" t="s">
        <v>185</v>
      </c>
      <c r="AU799" s="232" t="s">
        <v>88</v>
      </c>
      <c r="AY799" s="18" t="s">
        <v>182</v>
      </c>
      <c r="BE799" s="233">
        <f>IF(N799="základní",J799,0)</f>
        <v>0</v>
      </c>
      <c r="BF799" s="233">
        <f>IF(N799="snížená",J799,0)</f>
        <v>0</v>
      </c>
      <c r="BG799" s="233">
        <f>IF(N799="zákl. přenesená",J799,0)</f>
        <v>0</v>
      </c>
      <c r="BH799" s="233">
        <f>IF(N799="sníž. přenesená",J799,0)</f>
        <v>0</v>
      </c>
      <c r="BI799" s="233">
        <f>IF(N799="nulová",J799,0)</f>
        <v>0</v>
      </c>
      <c r="BJ799" s="18" t="s">
        <v>86</v>
      </c>
      <c r="BK799" s="233">
        <f>ROUND(I799*H799,2)</f>
        <v>0</v>
      </c>
      <c r="BL799" s="18" t="s">
        <v>189</v>
      </c>
      <c r="BM799" s="232" t="s">
        <v>726</v>
      </c>
    </row>
    <row r="800" spans="1:51" s="13" customFormat="1" ht="12">
      <c r="A800" s="13"/>
      <c r="B800" s="234"/>
      <c r="C800" s="235"/>
      <c r="D800" s="236" t="s">
        <v>191</v>
      </c>
      <c r="E800" s="237" t="s">
        <v>1</v>
      </c>
      <c r="F800" s="238" t="s">
        <v>727</v>
      </c>
      <c r="G800" s="235"/>
      <c r="H800" s="239">
        <v>1560</v>
      </c>
      <c r="I800" s="240"/>
      <c r="J800" s="235"/>
      <c r="K800" s="235"/>
      <c r="L800" s="241"/>
      <c r="M800" s="242"/>
      <c r="N800" s="243"/>
      <c r="O800" s="243"/>
      <c r="P800" s="243"/>
      <c r="Q800" s="243"/>
      <c r="R800" s="243"/>
      <c r="S800" s="243"/>
      <c r="T800" s="244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5" t="s">
        <v>191</v>
      </c>
      <c r="AU800" s="245" t="s">
        <v>88</v>
      </c>
      <c r="AV800" s="13" t="s">
        <v>88</v>
      </c>
      <c r="AW800" s="13" t="s">
        <v>34</v>
      </c>
      <c r="AX800" s="13" t="s">
        <v>78</v>
      </c>
      <c r="AY800" s="245" t="s">
        <v>182</v>
      </c>
    </row>
    <row r="801" spans="1:51" s="14" customFormat="1" ht="12">
      <c r="A801" s="14"/>
      <c r="B801" s="246"/>
      <c r="C801" s="247"/>
      <c r="D801" s="236" t="s">
        <v>191</v>
      </c>
      <c r="E801" s="248" t="s">
        <v>1</v>
      </c>
      <c r="F801" s="249" t="s">
        <v>195</v>
      </c>
      <c r="G801" s="247"/>
      <c r="H801" s="250">
        <v>1560</v>
      </c>
      <c r="I801" s="251"/>
      <c r="J801" s="247"/>
      <c r="K801" s="247"/>
      <c r="L801" s="252"/>
      <c r="M801" s="253"/>
      <c r="N801" s="254"/>
      <c r="O801" s="254"/>
      <c r="P801" s="254"/>
      <c r="Q801" s="254"/>
      <c r="R801" s="254"/>
      <c r="S801" s="254"/>
      <c r="T801" s="255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56" t="s">
        <v>191</v>
      </c>
      <c r="AU801" s="256" t="s">
        <v>88</v>
      </c>
      <c r="AV801" s="14" t="s">
        <v>189</v>
      </c>
      <c r="AW801" s="14" t="s">
        <v>34</v>
      </c>
      <c r="AX801" s="14" t="s">
        <v>86</v>
      </c>
      <c r="AY801" s="256" t="s">
        <v>182</v>
      </c>
    </row>
    <row r="802" spans="1:65" s="2" customFormat="1" ht="16.5" customHeight="1">
      <c r="A802" s="39"/>
      <c r="B802" s="40"/>
      <c r="C802" s="220" t="s">
        <v>728</v>
      </c>
      <c r="D802" s="220" t="s">
        <v>185</v>
      </c>
      <c r="E802" s="221" t="s">
        <v>729</v>
      </c>
      <c r="F802" s="222" t="s">
        <v>730</v>
      </c>
      <c r="G802" s="223" t="s">
        <v>320</v>
      </c>
      <c r="H802" s="224">
        <v>13</v>
      </c>
      <c r="I802" s="225"/>
      <c r="J802" s="226">
        <f>ROUND(I802*H802,2)</f>
        <v>0</v>
      </c>
      <c r="K802" s="227"/>
      <c r="L802" s="45"/>
      <c r="M802" s="228" t="s">
        <v>1</v>
      </c>
      <c r="N802" s="229" t="s">
        <v>43</v>
      </c>
      <c r="O802" s="92"/>
      <c r="P802" s="230">
        <f>O802*H802</f>
        <v>0</v>
      </c>
      <c r="Q802" s="230">
        <v>0</v>
      </c>
      <c r="R802" s="230">
        <f>Q802*H802</f>
        <v>0</v>
      </c>
      <c r="S802" s="230">
        <v>0</v>
      </c>
      <c r="T802" s="231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32" t="s">
        <v>189</v>
      </c>
      <c r="AT802" s="232" t="s">
        <v>185</v>
      </c>
      <c r="AU802" s="232" t="s">
        <v>88</v>
      </c>
      <c r="AY802" s="18" t="s">
        <v>182</v>
      </c>
      <c r="BE802" s="233">
        <f>IF(N802="základní",J802,0)</f>
        <v>0</v>
      </c>
      <c r="BF802" s="233">
        <f>IF(N802="snížená",J802,0)</f>
        <v>0</v>
      </c>
      <c r="BG802" s="233">
        <f>IF(N802="zákl. přenesená",J802,0)</f>
        <v>0</v>
      </c>
      <c r="BH802" s="233">
        <f>IF(N802="sníž. přenesená",J802,0)</f>
        <v>0</v>
      </c>
      <c r="BI802" s="233">
        <f>IF(N802="nulová",J802,0)</f>
        <v>0</v>
      </c>
      <c r="BJ802" s="18" t="s">
        <v>86</v>
      </c>
      <c r="BK802" s="233">
        <f>ROUND(I802*H802,2)</f>
        <v>0</v>
      </c>
      <c r="BL802" s="18" t="s">
        <v>189</v>
      </c>
      <c r="BM802" s="232" t="s">
        <v>731</v>
      </c>
    </row>
    <row r="803" spans="1:63" s="12" customFormat="1" ht="22.8" customHeight="1">
      <c r="A803" s="12"/>
      <c r="B803" s="204"/>
      <c r="C803" s="205"/>
      <c r="D803" s="206" t="s">
        <v>77</v>
      </c>
      <c r="E803" s="218" t="s">
        <v>732</v>
      </c>
      <c r="F803" s="218" t="s">
        <v>733</v>
      </c>
      <c r="G803" s="205"/>
      <c r="H803" s="205"/>
      <c r="I803" s="208"/>
      <c r="J803" s="219">
        <f>BK803</f>
        <v>0</v>
      </c>
      <c r="K803" s="205"/>
      <c r="L803" s="210"/>
      <c r="M803" s="211"/>
      <c r="N803" s="212"/>
      <c r="O803" s="212"/>
      <c r="P803" s="213">
        <f>SUM(P804:P809)</f>
        <v>0</v>
      </c>
      <c r="Q803" s="212"/>
      <c r="R803" s="213">
        <f>SUM(R804:R809)</f>
        <v>0</v>
      </c>
      <c r="S803" s="212"/>
      <c r="T803" s="214">
        <f>SUM(T804:T809)</f>
        <v>0</v>
      </c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R803" s="215" t="s">
        <v>86</v>
      </c>
      <c r="AT803" s="216" t="s">
        <v>77</v>
      </c>
      <c r="AU803" s="216" t="s">
        <v>86</v>
      </c>
      <c r="AY803" s="215" t="s">
        <v>182</v>
      </c>
      <c r="BK803" s="217">
        <f>SUM(BK804:BK809)</f>
        <v>0</v>
      </c>
    </row>
    <row r="804" spans="1:65" s="2" customFormat="1" ht="33" customHeight="1">
      <c r="A804" s="39"/>
      <c r="B804" s="40"/>
      <c r="C804" s="220" t="s">
        <v>734</v>
      </c>
      <c r="D804" s="220" t="s">
        <v>185</v>
      </c>
      <c r="E804" s="221" t="s">
        <v>735</v>
      </c>
      <c r="F804" s="222" t="s">
        <v>736</v>
      </c>
      <c r="G804" s="223" t="s">
        <v>570</v>
      </c>
      <c r="H804" s="224">
        <v>109.534</v>
      </c>
      <c r="I804" s="225"/>
      <c r="J804" s="226">
        <f>ROUND(I804*H804,2)</f>
        <v>0</v>
      </c>
      <c r="K804" s="227"/>
      <c r="L804" s="45"/>
      <c r="M804" s="228" t="s">
        <v>1</v>
      </c>
      <c r="N804" s="229" t="s">
        <v>43</v>
      </c>
      <c r="O804" s="92"/>
      <c r="P804" s="230">
        <f>O804*H804</f>
        <v>0</v>
      </c>
      <c r="Q804" s="230">
        <v>0</v>
      </c>
      <c r="R804" s="230">
        <f>Q804*H804</f>
        <v>0</v>
      </c>
      <c r="S804" s="230">
        <v>0</v>
      </c>
      <c r="T804" s="231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32" t="s">
        <v>189</v>
      </c>
      <c r="AT804" s="232" t="s">
        <v>185</v>
      </c>
      <c r="AU804" s="232" t="s">
        <v>88</v>
      </c>
      <c r="AY804" s="18" t="s">
        <v>182</v>
      </c>
      <c r="BE804" s="233">
        <f>IF(N804="základní",J804,0)</f>
        <v>0</v>
      </c>
      <c r="BF804" s="233">
        <f>IF(N804="snížená",J804,0)</f>
        <v>0</v>
      </c>
      <c r="BG804" s="233">
        <f>IF(N804="zákl. přenesená",J804,0)</f>
        <v>0</v>
      </c>
      <c r="BH804" s="233">
        <f>IF(N804="sníž. přenesená",J804,0)</f>
        <v>0</v>
      </c>
      <c r="BI804" s="233">
        <f>IF(N804="nulová",J804,0)</f>
        <v>0</v>
      </c>
      <c r="BJ804" s="18" t="s">
        <v>86</v>
      </c>
      <c r="BK804" s="233">
        <f>ROUND(I804*H804,2)</f>
        <v>0</v>
      </c>
      <c r="BL804" s="18" t="s">
        <v>189</v>
      </c>
      <c r="BM804" s="232" t="s">
        <v>737</v>
      </c>
    </row>
    <row r="805" spans="1:65" s="2" customFormat="1" ht="24.15" customHeight="1">
      <c r="A805" s="39"/>
      <c r="B805" s="40"/>
      <c r="C805" s="220" t="s">
        <v>738</v>
      </c>
      <c r="D805" s="220" t="s">
        <v>185</v>
      </c>
      <c r="E805" s="221" t="s">
        <v>739</v>
      </c>
      <c r="F805" s="222" t="s">
        <v>740</v>
      </c>
      <c r="G805" s="223" t="s">
        <v>570</v>
      </c>
      <c r="H805" s="224">
        <v>109.534</v>
      </c>
      <c r="I805" s="225"/>
      <c r="J805" s="226">
        <f>ROUND(I805*H805,2)</f>
        <v>0</v>
      </c>
      <c r="K805" s="227"/>
      <c r="L805" s="45"/>
      <c r="M805" s="228" t="s">
        <v>1</v>
      </c>
      <c r="N805" s="229" t="s">
        <v>43</v>
      </c>
      <c r="O805" s="92"/>
      <c r="P805" s="230">
        <f>O805*H805</f>
        <v>0</v>
      </c>
      <c r="Q805" s="230">
        <v>0</v>
      </c>
      <c r="R805" s="230">
        <f>Q805*H805</f>
        <v>0</v>
      </c>
      <c r="S805" s="230">
        <v>0</v>
      </c>
      <c r="T805" s="231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32" t="s">
        <v>189</v>
      </c>
      <c r="AT805" s="232" t="s">
        <v>185</v>
      </c>
      <c r="AU805" s="232" t="s">
        <v>88</v>
      </c>
      <c r="AY805" s="18" t="s">
        <v>182</v>
      </c>
      <c r="BE805" s="233">
        <f>IF(N805="základní",J805,0)</f>
        <v>0</v>
      </c>
      <c r="BF805" s="233">
        <f>IF(N805="snížená",J805,0)</f>
        <v>0</v>
      </c>
      <c r="BG805" s="233">
        <f>IF(N805="zákl. přenesená",J805,0)</f>
        <v>0</v>
      </c>
      <c r="BH805" s="233">
        <f>IF(N805="sníž. přenesená",J805,0)</f>
        <v>0</v>
      </c>
      <c r="BI805" s="233">
        <f>IF(N805="nulová",J805,0)</f>
        <v>0</v>
      </c>
      <c r="BJ805" s="18" t="s">
        <v>86</v>
      </c>
      <c r="BK805" s="233">
        <f>ROUND(I805*H805,2)</f>
        <v>0</v>
      </c>
      <c r="BL805" s="18" t="s">
        <v>189</v>
      </c>
      <c r="BM805" s="232" t="s">
        <v>741</v>
      </c>
    </row>
    <row r="806" spans="1:65" s="2" customFormat="1" ht="24.15" customHeight="1">
      <c r="A806" s="39"/>
      <c r="B806" s="40"/>
      <c r="C806" s="220" t="s">
        <v>742</v>
      </c>
      <c r="D806" s="220" t="s">
        <v>185</v>
      </c>
      <c r="E806" s="221" t="s">
        <v>743</v>
      </c>
      <c r="F806" s="222" t="s">
        <v>744</v>
      </c>
      <c r="G806" s="223" t="s">
        <v>570</v>
      </c>
      <c r="H806" s="224">
        <v>985.806</v>
      </c>
      <c r="I806" s="225"/>
      <c r="J806" s="226">
        <f>ROUND(I806*H806,2)</f>
        <v>0</v>
      </c>
      <c r="K806" s="227"/>
      <c r="L806" s="45"/>
      <c r="M806" s="228" t="s">
        <v>1</v>
      </c>
      <c r="N806" s="229" t="s">
        <v>43</v>
      </c>
      <c r="O806" s="92"/>
      <c r="P806" s="230">
        <f>O806*H806</f>
        <v>0</v>
      </c>
      <c r="Q806" s="230">
        <v>0</v>
      </c>
      <c r="R806" s="230">
        <f>Q806*H806</f>
        <v>0</v>
      </c>
      <c r="S806" s="230">
        <v>0</v>
      </c>
      <c r="T806" s="231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32" t="s">
        <v>189</v>
      </c>
      <c r="AT806" s="232" t="s">
        <v>185</v>
      </c>
      <c r="AU806" s="232" t="s">
        <v>88</v>
      </c>
      <c r="AY806" s="18" t="s">
        <v>182</v>
      </c>
      <c r="BE806" s="233">
        <f>IF(N806="základní",J806,0)</f>
        <v>0</v>
      </c>
      <c r="BF806" s="233">
        <f>IF(N806="snížená",J806,0)</f>
        <v>0</v>
      </c>
      <c r="BG806" s="233">
        <f>IF(N806="zákl. přenesená",J806,0)</f>
        <v>0</v>
      </c>
      <c r="BH806" s="233">
        <f>IF(N806="sníž. přenesená",J806,0)</f>
        <v>0</v>
      </c>
      <c r="BI806" s="233">
        <f>IF(N806="nulová",J806,0)</f>
        <v>0</v>
      </c>
      <c r="BJ806" s="18" t="s">
        <v>86</v>
      </c>
      <c r="BK806" s="233">
        <f>ROUND(I806*H806,2)</f>
        <v>0</v>
      </c>
      <c r="BL806" s="18" t="s">
        <v>189</v>
      </c>
      <c r="BM806" s="232" t="s">
        <v>745</v>
      </c>
    </row>
    <row r="807" spans="1:51" s="13" customFormat="1" ht="12">
      <c r="A807" s="13"/>
      <c r="B807" s="234"/>
      <c r="C807" s="235"/>
      <c r="D807" s="236" t="s">
        <v>191</v>
      </c>
      <c r="E807" s="237" t="s">
        <v>1</v>
      </c>
      <c r="F807" s="238" t="s">
        <v>746</v>
      </c>
      <c r="G807" s="235"/>
      <c r="H807" s="239">
        <v>985.806</v>
      </c>
      <c r="I807" s="240"/>
      <c r="J807" s="235"/>
      <c r="K807" s="235"/>
      <c r="L807" s="241"/>
      <c r="M807" s="242"/>
      <c r="N807" s="243"/>
      <c r="O807" s="243"/>
      <c r="P807" s="243"/>
      <c r="Q807" s="243"/>
      <c r="R807" s="243"/>
      <c r="S807" s="243"/>
      <c r="T807" s="244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5" t="s">
        <v>191</v>
      </c>
      <c r="AU807" s="245" t="s">
        <v>88</v>
      </c>
      <c r="AV807" s="13" t="s">
        <v>88</v>
      </c>
      <c r="AW807" s="13" t="s">
        <v>34</v>
      </c>
      <c r="AX807" s="13" t="s">
        <v>78</v>
      </c>
      <c r="AY807" s="245" t="s">
        <v>182</v>
      </c>
    </row>
    <row r="808" spans="1:51" s="14" customFormat="1" ht="12">
      <c r="A808" s="14"/>
      <c r="B808" s="246"/>
      <c r="C808" s="247"/>
      <c r="D808" s="236" t="s">
        <v>191</v>
      </c>
      <c r="E808" s="248" t="s">
        <v>1</v>
      </c>
      <c r="F808" s="249" t="s">
        <v>195</v>
      </c>
      <c r="G808" s="247"/>
      <c r="H808" s="250">
        <v>985.806</v>
      </c>
      <c r="I808" s="251"/>
      <c r="J808" s="247"/>
      <c r="K808" s="247"/>
      <c r="L808" s="252"/>
      <c r="M808" s="253"/>
      <c r="N808" s="254"/>
      <c r="O808" s="254"/>
      <c r="P808" s="254"/>
      <c r="Q808" s="254"/>
      <c r="R808" s="254"/>
      <c r="S808" s="254"/>
      <c r="T808" s="255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6" t="s">
        <v>191</v>
      </c>
      <c r="AU808" s="256" t="s">
        <v>88</v>
      </c>
      <c r="AV808" s="14" t="s">
        <v>189</v>
      </c>
      <c r="AW808" s="14" t="s">
        <v>34</v>
      </c>
      <c r="AX808" s="14" t="s">
        <v>86</v>
      </c>
      <c r="AY808" s="256" t="s">
        <v>182</v>
      </c>
    </row>
    <row r="809" spans="1:65" s="2" customFormat="1" ht="33" customHeight="1">
      <c r="A809" s="39"/>
      <c r="B809" s="40"/>
      <c r="C809" s="220" t="s">
        <v>747</v>
      </c>
      <c r="D809" s="220" t="s">
        <v>185</v>
      </c>
      <c r="E809" s="221" t="s">
        <v>748</v>
      </c>
      <c r="F809" s="222" t="s">
        <v>749</v>
      </c>
      <c r="G809" s="223" t="s">
        <v>570</v>
      </c>
      <c r="H809" s="224">
        <v>109.534</v>
      </c>
      <c r="I809" s="225"/>
      <c r="J809" s="226">
        <f>ROUND(I809*H809,2)</f>
        <v>0</v>
      </c>
      <c r="K809" s="227"/>
      <c r="L809" s="45"/>
      <c r="M809" s="228" t="s">
        <v>1</v>
      </c>
      <c r="N809" s="229" t="s">
        <v>43</v>
      </c>
      <c r="O809" s="92"/>
      <c r="P809" s="230">
        <f>O809*H809</f>
        <v>0</v>
      </c>
      <c r="Q809" s="230">
        <v>0</v>
      </c>
      <c r="R809" s="230">
        <f>Q809*H809</f>
        <v>0</v>
      </c>
      <c r="S809" s="230">
        <v>0</v>
      </c>
      <c r="T809" s="231">
        <f>S809*H809</f>
        <v>0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32" t="s">
        <v>189</v>
      </c>
      <c r="AT809" s="232" t="s">
        <v>185</v>
      </c>
      <c r="AU809" s="232" t="s">
        <v>88</v>
      </c>
      <c r="AY809" s="18" t="s">
        <v>182</v>
      </c>
      <c r="BE809" s="233">
        <f>IF(N809="základní",J809,0)</f>
        <v>0</v>
      </c>
      <c r="BF809" s="233">
        <f>IF(N809="snížená",J809,0)</f>
        <v>0</v>
      </c>
      <c r="BG809" s="233">
        <f>IF(N809="zákl. přenesená",J809,0)</f>
        <v>0</v>
      </c>
      <c r="BH809" s="233">
        <f>IF(N809="sníž. přenesená",J809,0)</f>
        <v>0</v>
      </c>
      <c r="BI809" s="233">
        <f>IF(N809="nulová",J809,0)</f>
        <v>0</v>
      </c>
      <c r="BJ809" s="18" t="s">
        <v>86</v>
      </c>
      <c r="BK809" s="233">
        <f>ROUND(I809*H809,2)</f>
        <v>0</v>
      </c>
      <c r="BL809" s="18" t="s">
        <v>189</v>
      </c>
      <c r="BM809" s="232" t="s">
        <v>750</v>
      </c>
    </row>
    <row r="810" spans="1:63" s="12" customFormat="1" ht="22.8" customHeight="1">
      <c r="A810" s="12"/>
      <c r="B810" s="204"/>
      <c r="C810" s="205"/>
      <c r="D810" s="206" t="s">
        <v>77</v>
      </c>
      <c r="E810" s="218" t="s">
        <v>751</v>
      </c>
      <c r="F810" s="218" t="s">
        <v>752</v>
      </c>
      <c r="G810" s="205"/>
      <c r="H810" s="205"/>
      <c r="I810" s="208"/>
      <c r="J810" s="219">
        <f>BK810</f>
        <v>0</v>
      </c>
      <c r="K810" s="205"/>
      <c r="L810" s="210"/>
      <c r="M810" s="211"/>
      <c r="N810" s="212"/>
      <c r="O810" s="212"/>
      <c r="P810" s="213">
        <f>P811</f>
        <v>0</v>
      </c>
      <c r="Q810" s="212"/>
      <c r="R810" s="213">
        <f>R811</f>
        <v>0</v>
      </c>
      <c r="S810" s="212"/>
      <c r="T810" s="214">
        <f>T811</f>
        <v>0</v>
      </c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R810" s="215" t="s">
        <v>86</v>
      </c>
      <c r="AT810" s="216" t="s">
        <v>77</v>
      </c>
      <c r="AU810" s="216" t="s">
        <v>86</v>
      </c>
      <c r="AY810" s="215" t="s">
        <v>182</v>
      </c>
      <c r="BK810" s="217">
        <f>BK811</f>
        <v>0</v>
      </c>
    </row>
    <row r="811" spans="1:65" s="2" customFormat="1" ht="24.15" customHeight="1">
      <c r="A811" s="39"/>
      <c r="B811" s="40"/>
      <c r="C811" s="220" t="s">
        <v>753</v>
      </c>
      <c r="D811" s="220" t="s">
        <v>185</v>
      </c>
      <c r="E811" s="221" t="s">
        <v>754</v>
      </c>
      <c r="F811" s="222" t="s">
        <v>755</v>
      </c>
      <c r="G811" s="223" t="s">
        <v>570</v>
      </c>
      <c r="H811" s="224">
        <v>87.736</v>
      </c>
      <c r="I811" s="225"/>
      <c r="J811" s="226">
        <f>ROUND(I811*H811,2)</f>
        <v>0</v>
      </c>
      <c r="K811" s="227"/>
      <c r="L811" s="45"/>
      <c r="M811" s="228" t="s">
        <v>1</v>
      </c>
      <c r="N811" s="229" t="s">
        <v>43</v>
      </c>
      <c r="O811" s="92"/>
      <c r="P811" s="230">
        <f>O811*H811</f>
        <v>0</v>
      </c>
      <c r="Q811" s="230">
        <v>0</v>
      </c>
      <c r="R811" s="230">
        <f>Q811*H811</f>
        <v>0</v>
      </c>
      <c r="S811" s="230">
        <v>0</v>
      </c>
      <c r="T811" s="231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32" t="s">
        <v>189</v>
      </c>
      <c r="AT811" s="232" t="s">
        <v>185</v>
      </c>
      <c r="AU811" s="232" t="s">
        <v>88</v>
      </c>
      <c r="AY811" s="18" t="s">
        <v>182</v>
      </c>
      <c r="BE811" s="233">
        <f>IF(N811="základní",J811,0)</f>
        <v>0</v>
      </c>
      <c r="BF811" s="233">
        <f>IF(N811="snížená",J811,0)</f>
        <v>0</v>
      </c>
      <c r="BG811" s="233">
        <f>IF(N811="zákl. přenesená",J811,0)</f>
        <v>0</v>
      </c>
      <c r="BH811" s="233">
        <f>IF(N811="sníž. přenesená",J811,0)</f>
        <v>0</v>
      </c>
      <c r="BI811" s="233">
        <f>IF(N811="nulová",J811,0)</f>
        <v>0</v>
      </c>
      <c r="BJ811" s="18" t="s">
        <v>86</v>
      </c>
      <c r="BK811" s="233">
        <f>ROUND(I811*H811,2)</f>
        <v>0</v>
      </c>
      <c r="BL811" s="18" t="s">
        <v>189</v>
      </c>
      <c r="BM811" s="232" t="s">
        <v>756</v>
      </c>
    </row>
    <row r="812" spans="1:63" s="12" customFormat="1" ht="25.9" customHeight="1">
      <c r="A812" s="12"/>
      <c r="B812" s="204"/>
      <c r="C812" s="205"/>
      <c r="D812" s="206" t="s">
        <v>77</v>
      </c>
      <c r="E812" s="207" t="s">
        <v>757</v>
      </c>
      <c r="F812" s="207" t="s">
        <v>758</v>
      </c>
      <c r="G812" s="205"/>
      <c r="H812" s="205"/>
      <c r="I812" s="208"/>
      <c r="J812" s="209">
        <f>BK812</f>
        <v>0</v>
      </c>
      <c r="K812" s="205"/>
      <c r="L812" s="210"/>
      <c r="M812" s="211"/>
      <c r="N812" s="212"/>
      <c r="O812" s="212"/>
      <c r="P812" s="213">
        <f>P813+P866+P986+P1086+P1139+P1201+P1268+P1293+P1315</f>
        <v>0</v>
      </c>
      <c r="Q812" s="212"/>
      <c r="R812" s="213">
        <f>R813+R866+R986+R1086+R1139+R1201+R1268+R1293+R1315</f>
        <v>26.00216852</v>
      </c>
      <c r="S812" s="212"/>
      <c r="T812" s="214">
        <f>T813+T866+T986+T1086+T1139+T1201+T1268+T1293+T1315</f>
        <v>22.697965</v>
      </c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R812" s="215" t="s">
        <v>88</v>
      </c>
      <c r="AT812" s="216" t="s">
        <v>77</v>
      </c>
      <c r="AU812" s="216" t="s">
        <v>78</v>
      </c>
      <c r="AY812" s="215" t="s">
        <v>182</v>
      </c>
      <c r="BK812" s="217">
        <f>BK813+BK866+BK986+BK1086+BK1139+BK1201+BK1268+BK1293+BK1315</f>
        <v>0</v>
      </c>
    </row>
    <row r="813" spans="1:63" s="12" customFormat="1" ht="22.8" customHeight="1">
      <c r="A813" s="12"/>
      <c r="B813" s="204"/>
      <c r="C813" s="205"/>
      <c r="D813" s="206" t="s">
        <v>77</v>
      </c>
      <c r="E813" s="218" t="s">
        <v>759</v>
      </c>
      <c r="F813" s="218" t="s">
        <v>760</v>
      </c>
      <c r="G813" s="205"/>
      <c r="H813" s="205"/>
      <c r="I813" s="208"/>
      <c r="J813" s="219">
        <f>BK813</f>
        <v>0</v>
      </c>
      <c r="K813" s="205"/>
      <c r="L813" s="210"/>
      <c r="M813" s="211"/>
      <c r="N813" s="212"/>
      <c r="O813" s="212"/>
      <c r="P813" s="213">
        <f>SUM(P814:P865)</f>
        <v>0</v>
      </c>
      <c r="Q813" s="212"/>
      <c r="R813" s="213">
        <f>SUM(R814:R865)</f>
        <v>0.2897794</v>
      </c>
      <c r="S813" s="212"/>
      <c r="T813" s="214">
        <f>SUM(T814:T865)</f>
        <v>0</v>
      </c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R813" s="215" t="s">
        <v>88</v>
      </c>
      <c r="AT813" s="216" t="s">
        <v>77</v>
      </c>
      <c r="AU813" s="216" t="s">
        <v>86</v>
      </c>
      <c r="AY813" s="215" t="s">
        <v>182</v>
      </c>
      <c r="BK813" s="217">
        <f>SUM(BK814:BK865)</f>
        <v>0</v>
      </c>
    </row>
    <row r="814" spans="1:65" s="2" customFormat="1" ht="24.15" customHeight="1">
      <c r="A814" s="39"/>
      <c r="B814" s="40"/>
      <c r="C814" s="220" t="s">
        <v>761</v>
      </c>
      <c r="D814" s="220" t="s">
        <v>185</v>
      </c>
      <c r="E814" s="221" t="s">
        <v>762</v>
      </c>
      <c r="F814" s="222" t="s">
        <v>763</v>
      </c>
      <c r="G814" s="223" t="s">
        <v>188</v>
      </c>
      <c r="H814" s="224">
        <v>95.78</v>
      </c>
      <c r="I814" s="225"/>
      <c r="J814" s="226">
        <f>ROUND(I814*H814,2)</f>
        <v>0</v>
      </c>
      <c r="K814" s="227"/>
      <c r="L814" s="45"/>
      <c r="M814" s="228" t="s">
        <v>1</v>
      </c>
      <c r="N814" s="229" t="s">
        <v>43</v>
      </c>
      <c r="O814" s="92"/>
      <c r="P814" s="230">
        <f>O814*H814</f>
        <v>0</v>
      </c>
      <c r="Q814" s="230">
        <v>0</v>
      </c>
      <c r="R814" s="230">
        <f>Q814*H814</f>
        <v>0</v>
      </c>
      <c r="S814" s="230">
        <v>0</v>
      </c>
      <c r="T814" s="231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32" t="s">
        <v>351</v>
      </c>
      <c r="AT814" s="232" t="s">
        <v>185</v>
      </c>
      <c r="AU814" s="232" t="s">
        <v>88</v>
      </c>
      <c r="AY814" s="18" t="s">
        <v>182</v>
      </c>
      <c r="BE814" s="233">
        <f>IF(N814="základní",J814,0)</f>
        <v>0</v>
      </c>
      <c r="BF814" s="233">
        <f>IF(N814="snížená",J814,0)</f>
        <v>0</v>
      </c>
      <c r="BG814" s="233">
        <f>IF(N814="zákl. přenesená",J814,0)</f>
        <v>0</v>
      </c>
      <c r="BH814" s="233">
        <f>IF(N814="sníž. přenesená",J814,0)</f>
        <v>0</v>
      </c>
      <c r="BI814" s="233">
        <f>IF(N814="nulová",J814,0)</f>
        <v>0</v>
      </c>
      <c r="BJ814" s="18" t="s">
        <v>86</v>
      </c>
      <c r="BK814" s="233">
        <f>ROUND(I814*H814,2)</f>
        <v>0</v>
      </c>
      <c r="BL814" s="18" t="s">
        <v>351</v>
      </c>
      <c r="BM814" s="232" t="s">
        <v>764</v>
      </c>
    </row>
    <row r="815" spans="1:51" s="15" customFormat="1" ht="12">
      <c r="A815" s="15"/>
      <c r="B815" s="268"/>
      <c r="C815" s="269"/>
      <c r="D815" s="236" t="s">
        <v>191</v>
      </c>
      <c r="E815" s="270" t="s">
        <v>1</v>
      </c>
      <c r="F815" s="271" t="s">
        <v>220</v>
      </c>
      <c r="G815" s="269"/>
      <c r="H815" s="270" t="s">
        <v>1</v>
      </c>
      <c r="I815" s="272"/>
      <c r="J815" s="269"/>
      <c r="K815" s="269"/>
      <c r="L815" s="273"/>
      <c r="M815" s="274"/>
      <c r="N815" s="275"/>
      <c r="O815" s="275"/>
      <c r="P815" s="275"/>
      <c r="Q815" s="275"/>
      <c r="R815" s="275"/>
      <c r="S815" s="275"/>
      <c r="T815" s="276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77" t="s">
        <v>191</v>
      </c>
      <c r="AU815" s="277" t="s">
        <v>88</v>
      </c>
      <c r="AV815" s="15" t="s">
        <v>86</v>
      </c>
      <c r="AW815" s="15" t="s">
        <v>34</v>
      </c>
      <c r="AX815" s="15" t="s">
        <v>78</v>
      </c>
      <c r="AY815" s="277" t="s">
        <v>182</v>
      </c>
    </row>
    <row r="816" spans="1:51" s="15" customFormat="1" ht="12">
      <c r="A816" s="15"/>
      <c r="B816" s="268"/>
      <c r="C816" s="269"/>
      <c r="D816" s="236" t="s">
        <v>191</v>
      </c>
      <c r="E816" s="270" t="s">
        <v>1</v>
      </c>
      <c r="F816" s="271" t="s">
        <v>551</v>
      </c>
      <c r="G816" s="269"/>
      <c r="H816" s="270" t="s">
        <v>1</v>
      </c>
      <c r="I816" s="272"/>
      <c r="J816" s="269"/>
      <c r="K816" s="269"/>
      <c r="L816" s="273"/>
      <c r="M816" s="274"/>
      <c r="N816" s="275"/>
      <c r="O816" s="275"/>
      <c r="P816" s="275"/>
      <c r="Q816" s="275"/>
      <c r="R816" s="275"/>
      <c r="S816" s="275"/>
      <c r="T816" s="276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77" t="s">
        <v>191</v>
      </c>
      <c r="AU816" s="277" t="s">
        <v>88</v>
      </c>
      <c r="AV816" s="15" t="s">
        <v>86</v>
      </c>
      <c r="AW816" s="15" t="s">
        <v>34</v>
      </c>
      <c r="AX816" s="15" t="s">
        <v>78</v>
      </c>
      <c r="AY816" s="277" t="s">
        <v>182</v>
      </c>
    </row>
    <row r="817" spans="1:51" s="13" customFormat="1" ht="12">
      <c r="A817" s="13"/>
      <c r="B817" s="234"/>
      <c r="C817" s="235"/>
      <c r="D817" s="236" t="s">
        <v>191</v>
      </c>
      <c r="E817" s="237" t="s">
        <v>1</v>
      </c>
      <c r="F817" s="238" t="s">
        <v>765</v>
      </c>
      <c r="G817" s="235"/>
      <c r="H817" s="239">
        <v>74.934</v>
      </c>
      <c r="I817" s="240"/>
      <c r="J817" s="235"/>
      <c r="K817" s="235"/>
      <c r="L817" s="241"/>
      <c r="M817" s="242"/>
      <c r="N817" s="243"/>
      <c r="O817" s="243"/>
      <c r="P817" s="243"/>
      <c r="Q817" s="243"/>
      <c r="R817" s="243"/>
      <c r="S817" s="243"/>
      <c r="T817" s="244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5" t="s">
        <v>191</v>
      </c>
      <c r="AU817" s="245" t="s">
        <v>88</v>
      </c>
      <c r="AV817" s="13" t="s">
        <v>88</v>
      </c>
      <c r="AW817" s="13" t="s">
        <v>34</v>
      </c>
      <c r="AX817" s="13" t="s">
        <v>78</v>
      </c>
      <c r="AY817" s="245" t="s">
        <v>182</v>
      </c>
    </row>
    <row r="818" spans="1:51" s="15" customFormat="1" ht="12">
      <c r="A818" s="15"/>
      <c r="B818" s="268"/>
      <c r="C818" s="269"/>
      <c r="D818" s="236" t="s">
        <v>191</v>
      </c>
      <c r="E818" s="270" t="s">
        <v>1</v>
      </c>
      <c r="F818" s="271" t="s">
        <v>544</v>
      </c>
      <c r="G818" s="269"/>
      <c r="H818" s="270" t="s">
        <v>1</v>
      </c>
      <c r="I818" s="272"/>
      <c r="J818" s="269"/>
      <c r="K818" s="269"/>
      <c r="L818" s="273"/>
      <c r="M818" s="274"/>
      <c r="N818" s="275"/>
      <c r="O818" s="275"/>
      <c r="P818" s="275"/>
      <c r="Q818" s="275"/>
      <c r="R818" s="275"/>
      <c r="S818" s="275"/>
      <c r="T818" s="276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77" t="s">
        <v>191</v>
      </c>
      <c r="AU818" s="277" t="s">
        <v>88</v>
      </c>
      <c r="AV818" s="15" t="s">
        <v>86</v>
      </c>
      <c r="AW818" s="15" t="s">
        <v>34</v>
      </c>
      <c r="AX818" s="15" t="s">
        <v>78</v>
      </c>
      <c r="AY818" s="277" t="s">
        <v>182</v>
      </c>
    </row>
    <row r="819" spans="1:51" s="13" customFormat="1" ht="12">
      <c r="A819" s="13"/>
      <c r="B819" s="234"/>
      <c r="C819" s="235"/>
      <c r="D819" s="236" t="s">
        <v>191</v>
      </c>
      <c r="E819" s="237" t="s">
        <v>1</v>
      </c>
      <c r="F819" s="238" t="s">
        <v>766</v>
      </c>
      <c r="G819" s="235"/>
      <c r="H819" s="239">
        <v>20.846</v>
      </c>
      <c r="I819" s="240"/>
      <c r="J819" s="235"/>
      <c r="K819" s="235"/>
      <c r="L819" s="241"/>
      <c r="M819" s="242"/>
      <c r="N819" s="243"/>
      <c r="O819" s="243"/>
      <c r="P819" s="243"/>
      <c r="Q819" s="243"/>
      <c r="R819" s="243"/>
      <c r="S819" s="243"/>
      <c r="T819" s="244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5" t="s">
        <v>191</v>
      </c>
      <c r="AU819" s="245" t="s">
        <v>88</v>
      </c>
      <c r="AV819" s="13" t="s">
        <v>88</v>
      </c>
      <c r="AW819" s="13" t="s">
        <v>34</v>
      </c>
      <c r="AX819" s="13" t="s">
        <v>78</v>
      </c>
      <c r="AY819" s="245" t="s">
        <v>182</v>
      </c>
    </row>
    <row r="820" spans="1:51" s="14" customFormat="1" ht="12">
      <c r="A820" s="14"/>
      <c r="B820" s="246"/>
      <c r="C820" s="247"/>
      <c r="D820" s="236" t="s">
        <v>191</v>
      </c>
      <c r="E820" s="248" t="s">
        <v>1</v>
      </c>
      <c r="F820" s="249" t="s">
        <v>195</v>
      </c>
      <c r="G820" s="247"/>
      <c r="H820" s="250">
        <v>95.78</v>
      </c>
      <c r="I820" s="251"/>
      <c r="J820" s="247"/>
      <c r="K820" s="247"/>
      <c r="L820" s="252"/>
      <c r="M820" s="253"/>
      <c r="N820" s="254"/>
      <c r="O820" s="254"/>
      <c r="P820" s="254"/>
      <c r="Q820" s="254"/>
      <c r="R820" s="254"/>
      <c r="S820" s="254"/>
      <c r="T820" s="255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6" t="s">
        <v>191</v>
      </c>
      <c r="AU820" s="256" t="s">
        <v>88</v>
      </c>
      <c r="AV820" s="14" t="s">
        <v>189</v>
      </c>
      <c r="AW820" s="14" t="s">
        <v>34</v>
      </c>
      <c r="AX820" s="14" t="s">
        <v>86</v>
      </c>
      <c r="AY820" s="256" t="s">
        <v>182</v>
      </c>
    </row>
    <row r="821" spans="1:65" s="2" customFormat="1" ht="16.5" customHeight="1">
      <c r="A821" s="39"/>
      <c r="B821" s="40"/>
      <c r="C821" s="257" t="s">
        <v>767</v>
      </c>
      <c r="D821" s="257" t="s">
        <v>204</v>
      </c>
      <c r="E821" s="258" t="s">
        <v>768</v>
      </c>
      <c r="F821" s="259" t="s">
        <v>769</v>
      </c>
      <c r="G821" s="260" t="s">
        <v>570</v>
      </c>
      <c r="H821" s="261">
        <v>0.029</v>
      </c>
      <c r="I821" s="262"/>
      <c r="J821" s="263">
        <f>ROUND(I821*H821,2)</f>
        <v>0</v>
      </c>
      <c r="K821" s="264"/>
      <c r="L821" s="265"/>
      <c r="M821" s="266" t="s">
        <v>1</v>
      </c>
      <c r="N821" s="267" t="s">
        <v>43</v>
      </c>
      <c r="O821" s="92"/>
      <c r="P821" s="230">
        <f>O821*H821</f>
        <v>0</v>
      </c>
      <c r="Q821" s="230">
        <v>1</v>
      </c>
      <c r="R821" s="230">
        <f>Q821*H821</f>
        <v>0.029</v>
      </c>
      <c r="S821" s="230">
        <v>0</v>
      </c>
      <c r="T821" s="231">
        <f>S821*H821</f>
        <v>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32" t="s">
        <v>563</v>
      </c>
      <c r="AT821" s="232" t="s">
        <v>204</v>
      </c>
      <c r="AU821" s="232" t="s">
        <v>88</v>
      </c>
      <c r="AY821" s="18" t="s">
        <v>182</v>
      </c>
      <c r="BE821" s="233">
        <f>IF(N821="základní",J821,0)</f>
        <v>0</v>
      </c>
      <c r="BF821" s="233">
        <f>IF(N821="snížená",J821,0)</f>
        <v>0</v>
      </c>
      <c r="BG821" s="233">
        <f>IF(N821="zákl. přenesená",J821,0)</f>
        <v>0</v>
      </c>
      <c r="BH821" s="233">
        <f>IF(N821="sníž. přenesená",J821,0)</f>
        <v>0</v>
      </c>
      <c r="BI821" s="233">
        <f>IF(N821="nulová",J821,0)</f>
        <v>0</v>
      </c>
      <c r="BJ821" s="18" t="s">
        <v>86</v>
      </c>
      <c r="BK821" s="233">
        <f>ROUND(I821*H821,2)</f>
        <v>0</v>
      </c>
      <c r="BL821" s="18" t="s">
        <v>351</v>
      </c>
      <c r="BM821" s="232" t="s">
        <v>770</v>
      </c>
    </row>
    <row r="822" spans="1:51" s="13" customFormat="1" ht="12">
      <c r="A822" s="13"/>
      <c r="B822" s="234"/>
      <c r="C822" s="235"/>
      <c r="D822" s="236" t="s">
        <v>191</v>
      </c>
      <c r="E822" s="237" t="s">
        <v>1</v>
      </c>
      <c r="F822" s="238" t="s">
        <v>771</v>
      </c>
      <c r="G822" s="235"/>
      <c r="H822" s="239">
        <v>0.029</v>
      </c>
      <c r="I822" s="240"/>
      <c r="J822" s="235"/>
      <c r="K822" s="235"/>
      <c r="L822" s="241"/>
      <c r="M822" s="242"/>
      <c r="N822" s="243"/>
      <c r="O822" s="243"/>
      <c r="P822" s="243"/>
      <c r="Q822" s="243"/>
      <c r="R822" s="243"/>
      <c r="S822" s="243"/>
      <c r="T822" s="244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5" t="s">
        <v>191</v>
      </c>
      <c r="AU822" s="245" t="s">
        <v>88</v>
      </c>
      <c r="AV822" s="13" t="s">
        <v>88</v>
      </c>
      <c r="AW822" s="13" t="s">
        <v>34</v>
      </c>
      <c r="AX822" s="13" t="s">
        <v>78</v>
      </c>
      <c r="AY822" s="245" t="s">
        <v>182</v>
      </c>
    </row>
    <row r="823" spans="1:51" s="14" customFormat="1" ht="12">
      <c r="A823" s="14"/>
      <c r="B823" s="246"/>
      <c r="C823" s="247"/>
      <c r="D823" s="236" t="s">
        <v>191</v>
      </c>
      <c r="E823" s="248" t="s">
        <v>1</v>
      </c>
      <c r="F823" s="249" t="s">
        <v>195</v>
      </c>
      <c r="G823" s="247"/>
      <c r="H823" s="250">
        <v>0.029</v>
      </c>
      <c r="I823" s="251"/>
      <c r="J823" s="247"/>
      <c r="K823" s="247"/>
      <c r="L823" s="252"/>
      <c r="M823" s="253"/>
      <c r="N823" s="254"/>
      <c r="O823" s="254"/>
      <c r="P823" s="254"/>
      <c r="Q823" s="254"/>
      <c r="R823" s="254"/>
      <c r="S823" s="254"/>
      <c r="T823" s="255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56" t="s">
        <v>191</v>
      </c>
      <c r="AU823" s="256" t="s">
        <v>88</v>
      </c>
      <c r="AV823" s="14" t="s">
        <v>189</v>
      </c>
      <c r="AW823" s="14" t="s">
        <v>34</v>
      </c>
      <c r="AX823" s="14" t="s">
        <v>86</v>
      </c>
      <c r="AY823" s="256" t="s">
        <v>182</v>
      </c>
    </row>
    <row r="824" spans="1:65" s="2" customFormat="1" ht="24.15" customHeight="1">
      <c r="A824" s="39"/>
      <c r="B824" s="40"/>
      <c r="C824" s="220" t="s">
        <v>772</v>
      </c>
      <c r="D824" s="220" t="s">
        <v>185</v>
      </c>
      <c r="E824" s="221" t="s">
        <v>773</v>
      </c>
      <c r="F824" s="222" t="s">
        <v>774</v>
      </c>
      <c r="G824" s="223" t="s">
        <v>188</v>
      </c>
      <c r="H824" s="224">
        <v>12.676</v>
      </c>
      <c r="I824" s="225"/>
      <c r="J824" s="226">
        <f>ROUND(I824*H824,2)</f>
        <v>0</v>
      </c>
      <c r="K824" s="227"/>
      <c r="L824" s="45"/>
      <c r="M824" s="228" t="s">
        <v>1</v>
      </c>
      <c r="N824" s="229" t="s">
        <v>43</v>
      </c>
      <c r="O824" s="92"/>
      <c r="P824" s="230">
        <f>O824*H824</f>
        <v>0</v>
      </c>
      <c r="Q824" s="230">
        <v>0</v>
      </c>
      <c r="R824" s="230">
        <f>Q824*H824</f>
        <v>0</v>
      </c>
      <c r="S824" s="230">
        <v>0</v>
      </c>
      <c r="T824" s="231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32" t="s">
        <v>351</v>
      </c>
      <c r="AT824" s="232" t="s">
        <v>185</v>
      </c>
      <c r="AU824" s="232" t="s">
        <v>88</v>
      </c>
      <c r="AY824" s="18" t="s">
        <v>182</v>
      </c>
      <c r="BE824" s="233">
        <f>IF(N824="základní",J824,0)</f>
        <v>0</v>
      </c>
      <c r="BF824" s="233">
        <f>IF(N824="snížená",J824,0)</f>
        <v>0</v>
      </c>
      <c r="BG824" s="233">
        <f>IF(N824="zákl. přenesená",J824,0)</f>
        <v>0</v>
      </c>
      <c r="BH824" s="233">
        <f>IF(N824="sníž. přenesená",J824,0)</f>
        <v>0</v>
      </c>
      <c r="BI824" s="233">
        <f>IF(N824="nulová",J824,0)</f>
        <v>0</v>
      </c>
      <c r="BJ824" s="18" t="s">
        <v>86</v>
      </c>
      <c r="BK824" s="233">
        <f>ROUND(I824*H824,2)</f>
        <v>0</v>
      </c>
      <c r="BL824" s="18" t="s">
        <v>351</v>
      </c>
      <c r="BM824" s="232" t="s">
        <v>775</v>
      </c>
    </row>
    <row r="825" spans="1:51" s="15" customFormat="1" ht="12">
      <c r="A825" s="15"/>
      <c r="B825" s="268"/>
      <c r="C825" s="269"/>
      <c r="D825" s="236" t="s">
        <v>191</v>
      </c>
      <c r="E825" s="270" t="s">
        <v>1</v>
      </c>
      <c r="F825" s="271" t="s">
        <v>551</v>
      </c>
      <c r="G825" s="269"/>
      <c r="H825" s="270" t="s">
        <v>1</v>
      </c>
      <c r="I825" s="272"/>
      <c r="J825" s="269"/>
      <c r="K825" s="269"/>
      <c r="L825" s="273"/>
      <c r="M825" s="274"/>
      <c r="N825" s="275"/>
      <c r="O825" s="275"/>
      <c r="P825" s="275"/>
      <c r="Q825" s="275"/>
      <c r="R825" s="275"/>
      <c r="S825" s="275"/>
      <c r="T825" s="276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T825" s="277" t="s">
        <v>191</v>
      </c>
      <c r="AU825" s="277" t="s">
        <v>88</v>
      </c>
      <c r="AV825" s="15" t="s">
        <v>86</v>
      </c>
      <c r="AW825" s="15" t="s">
        <v>34</v>
      </c>
      <c r="AX825" s="15" t="s">
        <v>78</v>
      </c>
      <c r="AY825" s="277" t="s">
        <v>182</v>
      </c>
    </row>
    <row r="826" spans="1:51" s="13" customFormat="1" ht="12">
      <c r="A826" s="13"/>
      <c r="B826" s="234"/>
      <c r="C826" s="235"/>
      <c r="D826" s="236" t="s">
        <v>191</v>
      </c>
      <c r="E826" s="237" t="s">
        <v>1</v>
      </c>
      <c r="F826" s="238" t="s">
        <v>776</v>
      </c>
      <c r="G826" s="235"/>
      <c r="H826" s="239">
        <v>6.932</v>
      </c>
      <c r="I826" s="240"/>
      <c r="J826" s="235"/>
      <c r="K826" s="235"/>
      <c r="L826" s="241"/>
      <c r="M826" s="242"/>
      <c r="N826" s="243"/>
      <c r="O826" s="243"/>
      <c r="P826" s="243"/>
      <c r="Q826" s="243"/>
      <c r="R826" s="243"/>
      <c r="S826" s="243"/>
      <c r="T826" s="244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5" t="s">
        <v>191</v>
      </c>
      <c r="AU826" s="245" t="s">
        <v>88</v>
      </c>
      <c r="AV826" s="13" t="s">
        <v>88</v>
      </c>
      <c r="AW826" s="13" t="s">
        <v>34</v>
      </c>
      <c r="AX826" s="13" t="s">
        <v>78</v>
      </c>
      <c r="AY826" s="245" t="s">
        <v>182</v>
      </c>
    </row>
    <row r="827" spans="1:51" s="15" customFormat="1" ht="12">
      <c r="A827" s="15"/>
      <c r="B827" s="268"/>
      <c r="C827" s="269"/>
      <c r="D827" s="236" t="s">
        <v>191</v>
      </c>
      <c r="E827" s="270" t="s">
        <v>1</v>
      </c>
      <c r="F827" s="271" t="s">
        <v>544</v>
      </c>
      <c r="G827" s="269"/>
      <c r="H827" s="270" t="s">
        <v>1</v>
      </c>
      <c r="I827" s="272"/>
      <c r="J827" s="269"/>
      <c r="K827" s="269"/>
      <c r="L827" s="273"/>
      <c r="M827" s="274"/>
      <c r="N827" s="275"/>
      <c r="O827" s="275"/>
      <c r="P827" s="275"/>
      <c r="Q827" s="275"/>
      <c r="R827" s="275"/>
      <c r="S827" s="275"/>
      <c r="T827" s="276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77" t="s">
        <v>191</v>
      </c>
      <c r="AU827" s="277" t="s">
        <v>88</v>
      </c>
      <c r="AV827" s="15" t="s">
        <v>86</v>
      </c>
      <c r="AW827" s="15" t="s">
        <v>34</v>
      </c>
      <c r="AX827" s="15" t="s">
        <v>78</v>
      </c>
      <c r="AY827" s="277" t="s">
        <v>182</v>
      </c>
    </row>
    <row r="828" spans="1:51" s="13" customFormat="1" ht="12">
      <c r="A828" s="13"/>
      <c r="B828" s="234"/>
      <c r="C828" s="235"/>
      <c r="D828" s="236" t="s">
        <v>191</v>
      </c>
      <c r="E828" s="237" t="s">
        <v>1</v>
      </c>
      <c r="F828" s="238" t="s">
        <v>777</v>
      </c>
      <c r="G828" s="235"/>
      <c r="H828" s="239">
        <v>5.744</v>
      </c>
      <c r="I828" s="240"/>
      <c r="J828" s="235"/>
      <c r="K828" s="235"/>
      <c r="L828" s="241"/>
      <c r="M828" s="242"/>
      <c r="N828" s="243"/>
      <c r="O828" s="243"/>
      <c r="P828" s="243"/>
      <c r="Q828" s="243"/>
      <c r="R828" s="243"/>
      <c r="S828" s="243"/>
      <c r="T828" s="244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5" t="s">
        <v>191</v>
      </c>
      <c r="AU828" s="245" t="s">
        <v>88</v>
      </c>
      <c r="AV828" s="13" t="s">
        <v>88</v>
      </c>
      <c r="AW828" s="13" t="s">
        <v>34</v>
      </c>
      <c r="AX828" s="13" t="s">
        <v>78</v>
      </c>
      <c r="AY828" s="245" t="s">
        <v>182</v>
      </c>
    </row>
    <row r="829" spans="1:51" s="14" customFormat="1" ht="12">
      <c r="A829" s="14"/>
      <c r="B829" s="246"/>
      <c r="C829" s="247"/>
      <c r="D829" s="236" t="s">
        <v>191</v>
      </c>
      <c r="E829" s="248" t="s">
        <v>1</v>
      </c>
      <c r="F829" s="249" t="s">
        <v>195</v>
      </c>
      <c r="G829" s="247"/>
      <c r="H829" s="250">
        <v>12.676</v>
      </c>
      <c r="I829" s="251"/>
      <c r="J829" s="247"/>
      <c r="K829" s="247"/>
      <c r="L829" s="252"/>
      <c r="M829" s="253"/>
      <c r="N829" s="254"/>
      <c r="O829" s="254"/>
      <c r="P829" s="254"/>
      <c r="Q829" s="254"/>
      <c r="R829" s="254"/>
      <c r="S829" s="254"/>
      <c r="T829" s="255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6" t="s">
        <v>191</v>
      </c>
      <c r="AU829" s="256" t="s">
        <v>88</v>
      </c>
      <c r="AV829" s="14" t="s">
        <v>189</v>
      </c>
      <c r="AW829" s="14" t="s">
        <v>34</v>
      </c>
      <c r="AX829" s="14" t="s">
        <v>86</v>
      </c>
      <c r="AY829" s="256" t="s">
        <v>182</v>
      </c>
    </row>
    <row r="830" spans="1:65" s="2" customFormat="1" ht="16.5" customHeight="1">
      <c r="A830" s="39"/>
      <c r="B830" s="40"/>
      <c r="C830" s="257" t="s">
        <v>778</v>
      </c>
      <c r="D830" s="257" t="s">
        <v>204</v>
      </c>
      <c r="E830" s="258" t="s">
        <v>768</v>
      </c>
      <c r="F830" s="259" t="s">
        <v>769</v>
      </c>
      <c r="G830" s="260" t="s">
        <v>570</v>
      </c>
      <c r="H830" s="261">
        <v>0.004</v>
      </c>
      <c r="I830" s="262"/>
      <c r="J830" s="263">
        <f>ROUND(I830*H830,2)</f>
        <v>0</v>
      </c>
      <c r="K830" s="264"/>
      <c r="L830" s="265"/>
      <c r="M830" s="266" t="s">
        <v>1</v>
      </c>
      <c r="N830" s="267" t="s">
        <v>43</v>
      </c>
      <c r="O830" s="92"/>
      <c r="P830" s="230">
        <f>O830*H830</f>
        <v>0</v>
      </c>
      <c r="Q830" s="230">
        <v>1</v>
      </c>
      <c r="R830" s="230">
        <f>Q830*H830</f>
        <v>0.004</v>
      </c>
      <c r="S830" s="230">
        <v>0</v>
      </c>
      <c r="T830" s="231">
        <f>S830*H830</f>
        <v>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R830" s="232" t="s">
        <v>563</v>
      </c>
      <c r="AT830" s="232" t="s">
        <v>204</v>
      </c>
      <c r="AU830" s="232" t="s">
        <v>88</v>
      </c>
      <c r="AY830" s="18" t="s">
        <v>182</v>
      </c>
      <c r="BE830" s="233">
        <f>IF(N830="základní",J830,0)</f>
        <v>0</v>
      </c>
      <c r="BF830" s="233">
        <f>IF(N830="snížená",J830,0)</f>
        <v>0</v>
      </c>
      <c r="BG830" s="233">
        <f>IF(N830="zákl. přenesená",J830,0)</f>
        <v>0</v>
      </c>
      <c r="BH830" s="233">
        <f>IF(N830="sníž. přenesená",J830,0)</f>
        <v>0</v>
      </c>
      <c r="BI830" s="233">
        <f>IF(N830="nulová",J830,0)</f>
        <v>0</v>
      </c>
      <c r="BJ830" s="18" t="s">
        <v>86</v>
      </c>
      <c r="BK830" s="233">
        <f>ROUND(I830*H830,2)</f>
        <v>0</v>
      </c>
      <c r="BL830" s="18" t="s">
        <v>351</v>
      </c>
      <c r="BM830" s="232" t="s">
        <v>779</v>
      </c>
    </row>
    <row r="831" spans="1:51" s="13" customFormat="1" ht="12">
      <c r="A831" s="13"/>
      <c r="B831" s="234"/>
      <c r="C831" s="235"/>
      <c r="D831" s="236" t="s">
        <v>191</v>
      </c>
      <c r="E831" s="237" t="s">
        <v>1</v>
      </c>
      <c r="F831" s="238" t="s">
        <v>780</v>
      </c>
      <c r="G831" s="235"/>
      <c r="H831" s="239">
        <v>0.004</v>
      </c>
      <c r="I831" s="240"/>
      <c r="J831" s="235"/>
      <c r="K831" s="235"/>
      <c r="L831" s="241"/>
      <c r="M831" s="242"/>
      <c r="N831" s="243"/>
      <c r="O831" s="243"/>
      <c r="P831" s="243"/>
      <c r="Q831" s="243"/>
      <c r="R831" s="243"/>
      <c r="S831" s="243"/>
      <c r="T831" s="244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5" t="s">
        <v>191</v>
      </c>
      <c r="AU831" s="245" t="s">
        <v>88</v>
      </c>
      <c r="AV831" s="13" t="s">
        <v>88</v>
      </c>
      <c r="AW831" s="13" t="s">
        <v>34</v>
      </c>
      <c r="AX831" s="13" t="s">
        <v>78</v>
      </c>
      <c r="AY831" s="245" t="s">
        <v>182</v>
      </c>
    </row>
    <row r="832" spans="1:51" s="14" customFormat="1" ht="12">
      <c r="A832" s="14"/>
      <c r="B832" s="246"/>
      <c r="C832" s="247"/>
      <c r="D832" s="236" t="s">
        <v>191</v>
      </c>
      <c r="E832" s="248" t="s">
        <v>1</v>
      </c>
      <c r="F832" s="249" t="s">
        <v>195</v>
      </c>
      <c r="G832" s="247"/>
      <c r="H832" s="250">
        <v>0.004</v>
      </c>
      <c r="I832" s="251"/>
      <c r="J832" s="247"/>
      <c r="K832" s="247"/>
      <c r="L832" s="252"/>
      <c r="M832" s="253"/>
      <c r="N832" s="254"/>
      <c r="O832" s="254"/>
      <c r="P832" s="254"/>
      <c r="Q832" s="254"/>
      <c r="R832" s="254"/>
      <c r="S832" s="254"/>
      <c r="T832" s="255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6" t="s">
        <v>191</v>
      </c>
      <c r="AU832" s="256" t="s">
        <v>88</v>
      </c>
      <c r="AV832" s="14" t="s">
        <v>189</v>
      </c>
      <c r="AW832" s="14" t="s">
        <v>34</v>
      </c>
      <c r="AX832" s="14" t="s">
        <v>86</v>
      </c>
      <c r="AY832" s="256" t="s">
        <v>182</v>
      </c>
    </row>
    <row r="833" spans="1:65" s="2" customFormat="1" ht="24.15" customHeight="1">
      <c r="A833" s="39"/>
      <c r="B833" s="40"/>
      <c r="C833" s="220" t="s">
        <v>781</v>
      </c>
      <c r="D833" s="220" t="s">
        <v>185</v>
      </c>
      <c r="E833" s="221" t="s">
        <v>782</v>
      </c>
      <c r="F833" s="222" t="s">
        <v>783</v>
      </c>
      <c r="G833" s="223" t="s">
        <v>188</v>
      </c>
      <c r="H833" s="224">
        <v>95.78</v>
      </c>
      <c r="I833" s="225"/>
      <c r="J833" s="226">
        <f>ROUND(I833*H833,2)</f>
        <v>0</v>
      </c>
      <c r="K833" s="227"/>
      <c r="L833" s="45"/>
      <c r="M833" s="228" t="s">
        <v>1</v>
      </c>
      <c r="N833" s="229" t="s">
        <v>43</v>
      </c>
      <c r="O833" s="92"/>
      <c r="P833" s="230">
        <f>O833*H833</f>
        <v>0</v>
      </c>
      <c r="Q833" s="230">
        <v>0.0004</v>
      </c>
      <c r="R833" s="230">
        <f>Q833*H833</f>
        <v>0.038312</v>
      </c>
      <c r="S833" s="230">
        <v>0</v>
      </c>
      <c r="T833" s="231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32" t="s">
        <v>351</v>
      </c>
      <c r="AT833" s="232" t="s">
        <v>185</v>
      </c>
      <c r="AU833" s="232" t="s">
        <v>88</v>
      </c>
      <c r="AY833" s="18" t="s">
        <v>182</v>
      </c>
      <c r="BE833" s="233">
        <f>IF(N833="základní",J833,0)</f>
        <v>0</v>
      </c>
      <c r="BF833" s="233">
        <f>IF(N833="snížená",J833,0)</f>
        <v>0</v>
      </c>
      <c r="BG833" s="233">
        <f>IF(N833="zákl. přenesená",J833,0)</f>
        <v>0</v>
      </c>
      <c r="BH833" s="233">
        <f>IF(N833="sníž. přenesená",J833,0)</f>
        <v>0</v>
      </c>
      <c r="BI833" s="233">
        <f>IF(N833="nulová",J833,0)</f>
        <v>0</v>
      </c>
      <c r="BJ833" s="18" t="s">
        <v>86</v>
      </c>
      <c r="BK833" s="233">
        <f>ROUND(I833*H833,2)</f>
        <v>0</v>
      </c>
      <c r="BL833" s="18" t="s">
        <v>351</v>
      </c>
      <c r="BM833" s="232" t="s">
        <v>784</v>
      </c>
    </row>
    <row r="834" spans="1:51" s="15" customFormat="1" ht="12">
      <c r="A834" s="15"/>
      <c r="B834" s="268"/>
      <c r="C834" s="269"/>
      <c r="D834" s="236" t="s">
        <v>191</v>
      </c>
      <c r="E834" s="270" t="s">
        <v>1</v>
      </c>
      <c r="F834" s="271" t="s">
        <v>220</v>
      </c>
      <c r="G834" s="269"/>
      <c r="H834" s="270" t="s">
        <v>1</v>
      </c>
      <c r="I834" s="272"/>
      <c r="J834" s="269"/>
      <c r="K834" s="269"/>
      <c r="L834" s="273"/>
      <c r="M834" s="274"/>
      <c r="N834" s="275"/>
      <c r="O834" s="275"/>
      <c r="P834" s="275"/>
      <c r="Q834" s="275"/>
      <c r="R834" s="275"/>
      <c r="S834" s="275"/>
      <c r="T834" s="276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T834" s="277" t="s">
        <v>191</v>
      </c>
      <c r="AU834" s="277" t="s">
        <v>88</v>
      </c>
      <c r="AV834" s="15" t="s">
        <v>86</v>
      </c>
      <c r="AW834" s="15" t="s">
        <v>34</v>
      </c>
      <c r="AX834" s="15" t="s">
        <v>78</v>
      </c>
      <c r="AY834" s="277" t="s">
        <v>182</v>
      </c>
    </row>
    <row r="835" spans="1:51" s="15" customFormat="1" ht="12">
      <c r="A835" s="15"/>
      <c r="B835" s="268"/>
      <c r="C835" s="269"/>
      <c r="D835" s="236" t="s">
        <v>191</v>
      </c>
      <c r="E835" s="270" t="s">
        <v>1</v>
      </c>
      <c r="F835" s="271" t="s">
        <v>551</v>
      </c>
      <c r="G835" s="269"/>
      <c r="H835" s="270" t="s">
        <v>1</v>
      </c>
      <c r="I835" s="272"/>
      <c r="J835" s="269"/>
      <c r="K835" s="269"/>
      <c r="L835" s="273"/>
      <c r="M835" s="274"/>
      <c r="N835" s="275"/>
      <c r="O835" s="275"/>
      <c r="P835" s="275"/>
      <c r="Q835" s="275"/>
      <c r="R835" s="275"/>
      <c r="S835" s="275"/>
      <c r="T835" s="276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T835" s="277" t="s">
        <v>191</v>
      </c>
      <c r="AU835" s="277" t="s">
        <v>88</v>
      </c>
      <c r="AV835" s="15" t="s">
        <v>86</v>
      </c>
      <c r="AW835" s="15" t="s">
        <v>34</v>
      </c>
      <c r="AX835" s="15" t="s">
        <v>78</v>
      </c>
      <c r="AY835" s="277" t="s">
        <v>182</v>
      </c>
    </row>
    <row r="836" spans="1:51" s="13" customFormat="1" ht="12">
      <c r="A836" s="13"/>
      <c r="B836" s="234"/>
      <c r="C836" s="235"/>
      <c r="D836" s="236" t="s">
        <v>191</v>
      </c>
      <c r="E836" s="237" t="s">
        <v>1</v>
      </c>
      <c r="F836" s="238" t="s">
        <v>765</v>
      </c>
      <c r="G836" s="235"/>
      <c r="H836" s="239">
        <v>74.934</v>
      </c>
      <c r="I836" s="240"/>
      <c r="J836" s="235"/>
      <c r="K836" s="235"/>
      <c r="L836" s="241"/>
      <c r="M836" s="242"/>
      <c r="N836" s="243"/>
      <c r="O836" s="243"/>
      <c r="P836" s="243"/>
      <c r="Q836" s="243"/>
      <c r="R836" s="243"/>
      <c r="S836" s="243"/>
      <c r="T836" s="24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5" t="s">
        <v>191</v>
      </c>
      <c r="AU836" s="245" t="s">
        <v>88</v>
      </c>
      <c r="AV836" s="13" t="s">
        <v>88</v>
      </c>
      <c r="AW836" s="13" t="s">
        <v>34</v>
      </c>
      <c r="AX836" s="13" t="s">
        <v>78</v>
      </c>
      <c r="AY836" s="245" t="s">
        <v>182</v>
      </c>
    </row>
    <row r="837" spans="1:51" s="15" customFormat="1" ht="12">
      <c r="A837" s="15"/>
      <c r="B837" s="268"/>
      <c r="C837" s="269"/>
      <c r="D837" s="236" t="s">
        <v>191</v>
      </c>
      <c r="E837" s="270" t="s">
        <v>1</v>
      </c>
      <c r="F837" s="271" t="s">
        <v>544</v>
      </c>
      <c r="G837" s="269"/>
      <c r="H837" s="270" t="s">
        <v>1</v>
      </c>
      <c r="I837" s="272"/>
      <c r="J837" s="269"/>
      <c r="K837" s="269"/>
      <c r="L837" s="273"/>
      <c r="M837" s="274"/>
      <c r="N837" s="275"/>
      <c r="O837" s="275"/>
      <c r="P837" s="275"/>
      <c r="Q837" s="275"/>
      <c r="R837" s="275"/>
      <c r="S837" s="275"/>
      <c r="T837" s="276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T837" s="277" t="s">
        <v>191</v>
      </c>
      <c r="AU837" s="277" t="s">
        <v>88</v>
      </c>
      <c r="AV837" s="15" t="s">
        <v>86</v>
      </c>
      <c r="AW837" s="15" t="s">
        <v>34</v>
      </c>
      <c r="AX837" s="15" t="s">
        <v>78</v>
      </c>
      <c r="AY837" s="277" t="s">
        <v>182</v>
      </c>
    </row>
    <row r="838" spans="1:51" s="13" customFormat="1" ht="12">
      <c r="A838" s="13"/>
      <c r="B838" s="234"/>
      <c r="C838" s="235"/>
      <c r="D838" s="236" t="s">
        <v>191</v>
      </c>
      <c r="E838" s="237" t="s">
        <v>1</v>
      </c>
      <c r="F838" s="238" t="s">
        <v>766</v>
      </c>
      <c r="G838" s="235"/>
      <c r="H838" s="239">
        <v>20.846</v>
      </c>
      <c r="I838" s="240"/>
      <c r="J838" s="235"/>
      <c r="K838" s="235"/>
      <c r="L838" s="241"/>
      <c r="M838" s="242"/>
      <c r="N838" s="243"/>
      <c r="O838" s="243"/>
      <c r="P838" s="243"/>
      <c r="Q838" s="243"/>
      <c r="R838" s="243"/>
      <c r="S838" s="243"/>
      <c r="T838" s="244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5" t="s">
        <v>191</v>
      </c>
      <c r="AU838" s="245" t="s">
        <v>88</v>
      </c>
      <c r="AV838" s="13" t="s">
        <v>88</v>
      </c>
      <c r="AW838" s="13" t="s">
        <v>34</v>
      </c>
      <c r="AX838" s="13" t="s">
        <v>78</v>
      </c>
      <c r="AY838" s="245" t="s">
        <v>182</v>
      </c>
    </row>
    <row r="839" spans="1:51" s="14" customFormat="1" ht="12">
      <c r="A839" s="14"/>
      <c r="B839" s="246"/>
      <c r="C839" s="247"/>
      <c r="D839" s="236" t="s">
        <v>191</v>
      </c>
      <c r="E839" s="248" t="s">
        <v>1</v>
      </c>
      <c r="F839" s="249" t="s">
        <v>195</v>
      </c>
      <c r="G839" s="247"/>
      <c r="H839" s="250">
        <v>95.78</v>
      </c>
      <c r="I839" s="251"/>
      <c r="J839" s="247"/>
      <c r="K839" s="247"/>
      <c r="L839" s="252"/>
      <c r="M839" s="253"/>
      <c r="N839" s="254"/>
      <c r="O839" s="254"/>
      <c r="P839" s="254"/>
      <c r="Q839" s="254"/>
      <c r="R839" s="254"/>
      <c r="S839" s="254"/>
      <c r="T839" s="255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6" t="s">
        <v>191</v>
      </c>
      <c r="AU839" s="256" t="s">
        <v>88</v>
      </c>
      <c r="AV839" s="14" t="s">
        <v>189</v>
      </c>
      <c r="AW839" s="14" t="s">
        <v>34</v>
      </c>
      <c r="AX839" s="14" t="s">
        <v>86</v>
      </c>
      <c r="AY839" s="256" t="s">
        <v>182</v>
      </c>
    </row>
    <row r="840" spans="1:65" s="2" customFormat="1" ht="55.5" customHeight="1">
      <c r="A840" s="39"/>
      <c r="B840" s="40"/>
      <c r="C840" s="257" t="s">
        <v>785</v>
      </c>
      <c r="D840" s="257" t="s">
        <v>204</v>
      </c>
      <c r="E840" s="258" t="s">
        <v>786</v>
      </c>
      <c r="F840" s="259" t="s">
        <v>787</v>
      </c>
      <c r="G840" s="260" t="s">
        <v>188</v>
      </c>
      <c r="H840" s="261">
        <v>110.147</v>
      </c>
      <c r="I840" s="262"/>
      <c r="J840" s="263">
        <f>ROUND(I840*H840,2)</f>
        <v>0</v>
      </c>
      <c r="K840" s="264"/>
      <c r="L840" s="265"/>
      <c r="M840" s="266" t="s">
        <v>1</v>
      </c>
      <c r="N840" s="267" t="s">
        <v>43</v>
      </c>
      <c r="O840" s="92"/>
      <c r="P840" s="230">
        <f>O840*H840</f>
        <v>0</v>
      </c>
      <c r="Q840" s="230">
        <v>0.001</v>
      </c>
      <c r="R840" s="230">
        <f>Q840*H840</f>
        <v>0.11014700000000001</v>
      </c>
      <c r="S840" s="230">
        <v>0</v>
      </c>
      <c r="T840" s="231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32" t="s">
        <v>563</v>
      </c>
      <c r="AT840" s="232" t="s">
        <v>204</v>
      </c>
      <c r="AU840" s="232" t="s">
        <v>88</v>
      </c>
      <c r="AY840" s="18" t="s">
        <v>182</v>
      </c>
      <c r="BE840" s="233">
        <f>IF(N840="základní",J840,0)</f>
        <v>0</v>
      </c>
      <c r="BF840" s="233">
        <f>IF(N840="snížená",J840,0)</f>
        <v>0</v>
      </c>
      <c r="BG840" s="233">
        <f>IF(N840="zákl. přenesená",J840,0)</f>
        <v>0</v>
      </c>
      <c r="BH840" s="233">
        <f>IF(N840="sníž. přenesená",J840,0)</f>
        <v>0</v>
      </c>
      <c r="BI840" s="233">
        <f>IF(N840="nulová",J840,0)</f>
        <v>0</v>
      </c>
      <c r="BJ840" s="18" t="s">
        <v>86</v>
      </c>
      <c r="BK840" s="233">
        <f>ROUND(I840*H840,2)</f>
        <v>0</v>
      </c>
      <c r="BL840" s="18" t="s">
        <v>351</v>
      </c>
      <c r="BM840" s="232" t="s">
        <v>788</v>
      </c>
    </row>
    <row r="841" spans="1:51" s="13" customFormat="1" ht="12">
      <c r="A841" s="13"/>
      <c r="B841" s="234"/>
      <c r="C841" s="235"/>
      <c r="D841" s="236" t="s">
        <v>191</v>
      </c>
      <c r="E841" s="237" t="s">
        <v>1</v>
      </c>
      <c r="F841" s="238" t="s">
        <v>789</v>
      </c>
      <c r="G841" s="235"/>
      <c r="H841" s="239">
        <v>110.147</v>
      </c>
      <c r="I841" s="240"/>
      <c r="J841" s="235"/>
      <c r="K841" s="235"/>
      <c r="L841" s="241"/>
      <c r="M841" s="242"/>
      <c r="N841" s="243"/>
      <c r="O841" s="243"/>
      <c r="P841" s="243"/>
      <c r="Q841" s="243"/>
      <c r="R841" s="243"/>
      <c r="S841" s="243"/>
      <c r="T841" s="244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5" t="s">
        <v>191</v>
      </c>
      <c r="AU841" s="245" t="s">
        <v>88</v>
      </c>
      <c r="AV841" s="13" t="s">
        <v>88</v>
      </c>
      <c r="AW841" s="13" t="s">
        <v>34</v>
      </c>
      <c r="AX841" s="13" t="s">
        <v>78</v>
      </c>
      <c r="AY841" s="245" t="s">
        <v>182</v>
      </c>
    </row>
    <row r="842" spans="1:51" s="14" customFormat="1" ht="12">
      <c r="A842" s="14"/>
      <c r="B842" s="246"/>
      <c r="C842" s="247"/>
      <c r="D842" s="236" t="s">
        <v>191</v>
      </c>
      <c r="E842" s="248" t="s">
        <v>1</v>
      </c>
      <c r="F842" s="249" t="s">
        <v>195</v>
      </c>
      <c r="G842" s="247"/>
      <c r="H842" s="250">
        <v>110.147</v>
      </c>
      <c r="I842" s="251"/>
      <c r="J842" s="247"/>
      <c r="K842" s="247"/>
      <c r="L842" s="252"/>
      <c r="M842" s="253"/>
      <c r="N842" s="254"/>
      <c r="O842" s="254"/>
      <c r="P842" s="254"/>
      <c r="Q842" s="254"/>
      <c r="R842" s="254"/>
      <c r="S842" s="254"/>
      <c r="T842" s="255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6" t="s">
        <v>191</v>
      </c>
      <c r="AU842" s="256" t="s">
        <v>88</v>
      </c>
      <c r="AV842" s="14" t="s">
        <v>189</v>
      </c>
      <c r="AW842" s="14" t="s">
        <v>34</v>
      </c>
      <c r="AX842" s="14" t="s">
        <v>86</v>
      </c>
      <c r="AY842" s="256" t="s">
        <v>182</v>
      </c>
    </row>
    <row r="843" spans="1:65" s="2" customFormat="1" ht="24.15" customHeight="1">
      <c r="A843" s="39"/>
      <c r="B843" s="40"/>
      <c r="C843" s="220" t="s">
        <v>790</v>
      </c>
      <c r="D843" s="220" t="s">
        <v>185</v>
      </c>
      <c r="E843" s="221" t="s">
        <v>791</v>
      </c>
      <c r="F843" s="222" t="s">
        <v>792</v>
      </c>
      <c r="G843" s="223" t="s">
        <v>188</v>
      </c>
      <c r="H843" s="224">
        <v>12.676</v>
      </c>
      <c r="I843" s="225"/>
      <c r="J843" s="226">
        <f>ROUND(I843*H843,2)</f>
        <v>0</v>
      </c>
      <c r="K843" s="227"/>
      <c r="L843" s="45"/>
      <c r="M843" s="228" t="s">
        <v>1</v>
      </c>
      <c r="N843" s="229" t="s">
        <v>43</v>
      </c>
      <c r="O843" s="92"/>
      <c r="P843" s="230">
        <f>O843*H843</f>
        <v>0</v>
      </c>
      <c r="Q843" s="230">
        <v>0.0004</v>
      </c>
      <c r="R843" s="230">
        <f>Q843*H843</f>
        <v>0.0050704</v>
      </c>
      <c r="S843" s="230">
        <v>0</v>
      </c>
      <c r="T843" s="231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32" t="s">
        <v>351</v>
      </c>
      <c r="AT843" s="232" t="s">
        <v>185</v>
      </c>
      <c r="AU843" s="232" t="s">
        <v>88</v>
      </c>
      <c r="AY843" s="18" t="s">
        <v>182</v>
      </c>
      <c r="BE843" s="233">
        <f>IF(N843="základní",J843,0)</f>
        <v>0</v>
      </c>
      <c r="BF843" s="233">
        <f>IF(N843="snížená",J843,0)</f>
        <v>0</v>
      </c>
      <c r="BG843" s="233">
        <f>IF(N843="zákl. přenesená",J843,0)</f>
        <v>0</v>
      </c>
      <c r="BH843" s="233">
        <f>IF(N843="sníž. přenesená",J843,0)</f>
        <v>0</v>
      </c>
      <c r="BI843" s="233">
        <f>IF(N843="nulová",J843,0)</f>
        <v>0</v>
      </c>
      <c r="BJ843" s="18" t="s">
        <v>86</v>
      </c>
      <c r="BK843" s="233">
        <f>ROUND(I843*H843,2)</f>
        <v>0</v>
      </c>
      <c r="BL843" s="18" t="s">
        <v>351</v>
      </c>
      <c r="BM843" s="232" t="s">
        <v>793</v>
      </c>
    </row>
    <row r="844" spans="1:51" s="15" customFormat="1" ht="12">
      <c r="A844" s="15"/>
      <c r="B844" s="268"/>
      <c r="C844" s="269"/>
      <c r="D844" s="236" t="s">
        <v>191</v>
      </c>
      <c r="E844" s="270" t="s">
        <v>1</v>
      </c>
      <c r="F844" s="271" t="s">
        <v>551</v>
      </c>
      <c r="G844" s="269"/>
      <c r="H844" s="270" t="s">
        <v>1</v>
      </c>
      <c r="I844" s="272"/>
      <c r="J844" s="269"/>
      <c r="K844" s="269"/>
      <c r="L844" s="273"/>
      <c r="M844" s="274"/>
      <c r="N844" s="275"/>
      <c r="O844" s="275"/>
      <c r="P844" s="275"/>
      <c r="Q844" s="275"/>
      <c r="R844" s="275"/>
      <c r="S844" s="275"/>
      <c r="T844" s="276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77" t="s">
        <v>191</v>
      </c>
      <c r="AU844" s="277" t="s">
        <v>88</v>
      </c>
      <c r="AV844" s="15" t="s">
        <v>86</v>
      </c>
      <c r="AW844" s="15" t="s">
        <v>34</v>
      </c>
      <c r="AX844" s="15" t="s">
        <v>78</v>
      </c>
      <c r="AY844" s="277" t="s">
        <v>182</v>
      </c>
    </row>
    <row r="845" spans="1:51" s="13" customFormat="1" ht="12">
      <c r="A845" s="13"/>
      <c r="B845" s="234"/>
      <c r="C845" s="235"/>
      <c r="D845" s="236" t="s">
        <v>191</v>
      </c>
      <c r="E845" s="237" t="s">
        <v>1</v>
      </c>
      <c r="F845" s="238" t="s">
        <v>776</v>
      </c>
      <c r="G845" s="235"/>
      <c r="H845" s="239">
        <v>6.932</v>
      </c>
      <c r="I845" s="240"/>
      <c r="J845" s="235"/>
      <c r="K845" s="235"/>
      <c r="L845" s="241"/>
      <c r="M845" s="242"/>
      <c r="N845" s="243"/>
      <c r="O845" s="243"/>
      <c r="P845" s="243"/>
      <c r="Q845" s="243"/>
      <c r="R845" s="243"/>
      <c r="S845" s="243"/>
      <c r="T845" s="244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5" t="s">
        <v>191</v>
      </c>
      <c r="AU845" s="245" t="s">
        <v>88</v>
      </c>
      <c r="AV845" s="13" t="s">
        <v>88</v>
      </c>
      <c r="AW845" s="13" t="s">
        <v>34</v>
      </c>
      <c r="AX845" s="13" t="s">
        <v>78</v>
      </c>
      <c r="AY845" s="245" t="s">
        <v>182</v>
      </c>
    </row>
    <row r="846" spans="1:51" s="16" customFormat="1" ht="12">
      <c r="A846" s="16"/>
      <c r="B846" s="278"/>
      <c r="C846" s="279"/>
      <c r="D846" s="236" t="s">
        <v>191</v>
      </c>
      <c r="E846" s="280" t="s">
        <v>1</v>
      </c>
      <c r="F846" s="281" t="s">
        <v>297</v>
      </c>
      <c r="G846" s="279"/>
      <c r="H846" s="282">
        <v>6.932</v>
      </c>
      <c r="I846" s="283"/>
      <c r="J846" s="279"/>
      <c r="K846" s="279"/>
      <c r="L846" s="284"/>
      <c r="M846" s="285"/>
      <c r="N846" s="286"/>
      <c r="O846" s="286"/>
      <c r="P846" s="286"/>
      <c r="Q846" s="286"/>
      <c r="R846" s="286"/>
      <c r="S846" s="286"/>
      <c r="T846" s="287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T846" s="288" t="s">
        <v>191</v>
      </c>
      <c r="AU846" s="288" t="s">
        <v>88</v>
      </c>
      <c r="AV846" s="16" t="s">
        <v>200</v>
      </c>
      <c r="AW846" s="16" t="s">
        <v>34</v>
      </c>
      <c r="AX846" s="16" t="s">
        <v>78</v>
      </c>
      <c r="AY846" s="288" t="s">
        <v>182</v>
      </c>
    </row>
    <row r="847" spans="1:51" s="15" customFormat="1" ht="12">
      <c r="A847" s="15"/>
      <c r="B847" s="268"/>
      <c r="C847" s="269"/>
      <c r="D847" s="236" t="s">
        <v>191</v>
      </c>
      <c r="E847" s="270" t="s">
        <v>1</v>
      </c>
      <c r="F847" s="271" t="s">
        <v>544</v>
      </c>
      <c r="G847" s="269"/>
      <c r="H847" s="270" t="s">
        <v>1</v>
      </c>
      <c r="I847" s="272"/>
      <c r="J847" s="269"/>
      <c r="K847" s="269"/>
      <c r="L847" s="273"/>
      <c r="M847" s="274"/>
      <c r="N847" s="275"/>
      <c r="O847" s="275"/>
      <c r="P847" s="275"/>
      <c r="Q847" s="275"/>
      <c r="R847" s="275"/>
      <c r="S847" s="275"/>
      <c r="T847" s="276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77" t="s">
        <v>191</v>
      </c>
      <c r="AU847" s="277" t="s">
        <v>88</v>
      </c>
      <c r="AV847" s="15" t="s">
        <v>86</v>
      </c>
      <c r="AW847" s="15" t="s">
        <v>34</v>
      </c>
      <c r="AX847" s="15" t="s">
        <v>78</v>
      </c>
      <c r="AY847" s="277" t="s">
        <v>182</v>
      </c>
    </row>
    <row r="848" spans="1:51" s="13" customFormat="1" ht="12">
      <c r="A848" s="13"/>
      <c r="B848" s="234"/>
      <c r="C848" s="235"/>
      <c r="D848" s="236" t="s">
        <v>191</v>
      </c>
      <c r="E848" s="237" t="s">
        <v>1</v>
      </c>
      <c r="F848" s="238" t="s">
        <v>777</v>
      </c>
      <c r="G848" s="235"/>
      <c r="H848" s="239">
        <v>5.744</v>
      </c>
      <c r="I848" s="240"/>
      <c r="J848" s="235"/>
      <c r="K848" s="235"/>
      <c r="L848" s="241"/>
      <c r="M848" s="242"/>
      <c r="N848" s="243"/>
      <c r="O848" s="243"/>
      <c r="P848" s="243"/>
      <c r="Q848" s="243"/>
      <c r="R848" s="243"/>
      <c r="S848" s="243"/>
      <c r="T848" s="244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5" t="s">
        <v>191</v>
      </c>
      <c r="AU848" s="245" t="s">
        <v>88</v>
      </c>
      <c r="AV848" s="13" t="s">
        <v>88</v>
      </c>
      <c r="AW848" s="13" t="s">
        <v>34</v>
      </c>
      <c r="AX848" s="13" t="s">
        <v>78</v>
      </c>
      <c r="AY848" s="245" t="s">
        <v>182</v>
      </c>
    </row>
    <row r="849" spans="1:51" s="16" customFormat="1" ht="12">
      <c r="A849" s="16"/>
      <c r="B849" s="278"/>
      <c r="C849" s="279"/>
      <c r="D849" s="236" t="s">
        <v>191</v>
      </c>
      <c r="E849" s="280" t="s">
        <v>1</v>
      </c>
      <c r="F849" s="281" t="s">
        <v>297</v>
      </c>
      <c r="G849" s="279"/>
      <c r="H849" s="282">
        <v>5.744</v>
      </c>
      <c r="I849" s="283"/>
      <c r="J849" s="279"/>
      <c r="K849" s="279"/>
      <c r="L849" s="284"/>
      <c r="M849" s="285"/>
      <c r="N849" s="286"/>
      <c r="O849" s="286"/>
      <c r="P849" s="286"/>
      <c r="Q849" s="286"/>
      <c r="R849" s="286"/>
      <c r="S849" s="286"/>
      <c r="T849" s="287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T849" s="288" t="s">
        <v>191</v>
      </c>
      <c r="AU849" s="288" t="s">
        <v>88</v>
      </c>
      <c r="AV849" s="16" t="s">
        <v>200</v>
      </c>
      <c r="AW849" s="16" t="s">
        <v>34</v>
      </c>
      <c r="AX849" s="16" t="s">
        <v>78</v>
      </c>
      <c r="AY849" s="288" t="s">
        <v>182</v>
      </c>
    </row>
    <row r="850" spans="1:51" s="14" customFormat="1" ht="12">
      <c r="A850" s="14"/>
      <c r="B850" s="246"/>
      <c r="C850" s="247"/>
      <c r="D850" s="236" t="s">
        <v>191</v>
      </c>
      <c r="E850" s="248" t="s">
        <v>1</v>
      </c>
      <c r="F850" s="249" t="s">
        <v>195</v>
      </c>
      <c r="G850" s="247"/>
      <c r="H850" s="250">
        <v>12.676</v>
      </c>
      <c r="I850" s="251"/>
      <c r="J850" s="247"/>
      <c r="K850" s="247"/>
      <c r="L850" s="252"/>
      <c r="M850" s="253"/>
      <c r="N850" s="254"/>
      <c r="O850" s="254"/>
      <c r="P850" s="254"/>
      <c r="Q850" s="254"/>
      <c r="R850" s="254"/>
      <c r="S850" s="254"/>
      <c r="T850" s="255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6" t="s">
        <v>191</v>
      </c>
      <c r="AU850" s="256" t="s">
        <v>88</v>
      </c>
      <c r="AV850" s="14" t="s">
        <v>189</v>
      </c>
      <c r="AW850" s="14" t="s">
        <v>34</v>
      </c>
      <c r="AX850" s="14" t="s">
        <v>86</v>
      </c>
      <c r="AY850" s="256" t="s">
        <v>182</v>
      </c>
    </row>
    <row r="851" spans="1:65" s="2" customFormat="1" ht="49.05" customHeight="1">
      <c r="A851" s="39"/>
      <c r="B851" s="40"/>
      <c r="C851" s="257" t="s">
        <v>794</v>
      </c>
      <c r="D851" s="257" t="s">
        <v>204</v>
      </c>
      <c r="E851" s="258" t="s">
        <v>795</v>
      </c>
      <c r="F851" s="259" t="s">
        <v>796</v>
      </c>
      <c r="G851" s="260" t="s">
        <v>188</v>
      </c>
      <c r="H851" s="261">
        <v>8.318</v>
      </c>
      <c r="I851" s="262"/>
      <c r="J851" s="263">
        <f>ROUND(I851*H851,2)</f>
        <v>0</v>
      </c>
      <c r="K851" s="264"/>
      <c r="L851" s="265"/>
      <c r="M851" s="266" t="s">
        <v>1</v>
      </c>
      <c r="N851" s="267" t="s">
        <v>43</v>
      </c>
      <c r="O851" s="92"/>
      <c r="P851" s="230">
        <f>O851*H851</f>
        <v>0</v>
      </c>
      <c r="Q851" s="230">
        <v>0.001</v>
      </c>
      <c r="R851" s="230">
        <f>Q851*H851</f>
        <v>0.008317999999999999</v>
      </c>
      <c r="S851" s="230">
        <v>0</v>
      </c>
      <c r="T851" s="231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32" t="s">
        <v>563</v>
      </c>
      <c r="AT851" s="232" t="s">
        <v>204</v>
      </c>
      <c r="AU851" s="232" t="s">
        <v>88</v>
      </c>
      <c r="AY851" s="18" t="s">
        <v>182</v>
      </c>
      <c r="BE851" s="233">
        <f>IF(N851="základní",J851,0)</f>
        <v>0</v>
      </c>
      <c r="BF851" s="233">
        <f>IF(N851="snížená",J851,0)</f>
        <v>0</v>
      </c>
      <c r="BG851" s="233">
        <f>IF(N851="zákl. přenesená",J851,0)</f>
        <v>0</v>
      </c>
      <c r="BH851" s="233">
        <f>IF(N851="sníž. přenesená",J851,0)</f>
        <v>0</v>
      </c>
      <c r="BI851" s="233">
        <f>IF(N851="nulová",J851,0)</f>
        <v>0</v>
      </c>
      <c r="BJ851" s="18" t="s">
        <v>86</v>
      </c>
      <c r="BK851" s="233">
        <f>ROUND(I851*H851,2)</f>
        <v>0</v>
      </c>
      <c r="BL851" s="18" t="s">
        <v>351</v>
      </c>
      <c r="BM851" s="232" t="s">
        <v>797</v>
      </c>
    </row>
    <row r="852" spans="1:51" s="13" customFormat="1" ht="12">
      <c r="A852" s="13"/>
      <c r="B852" s="234"/>
      <c r="C852" s="235"/>
      <c r="D852" s="236" t="s">
        <v>191</v>
      </c>
      <c r="E852" s="237" t="s">
        <v>1</v>
      </c>
      <c r="F852" s="238" t="s">
        <v>798</v>
      </c>
      <c r="G852" s="235"/>
      <c r="H852" s="239">
        <v>8.318</v>
      </c>
      <c r="I852" s="240"/>
      <c r="J852" s="235"/>
      <c r="K852" s="235"/>
      <c r="L852" s="241"/>
      <c r="M852" s="242"/>
      <c r="N852" s="243"/>
      <c r="O852" s="243"/>
      <c r="P852" s="243"/>
      <c r="Q852" s="243"/>
      <c r="R852" s="243"/>
      <c r="S852" s="243"/>
      <c r="T852" s="244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5" t="s">
        <v>191</v>
      </c>
      <c r="AU852" s="245" t="s">
        <v>88</v>
      </c>
      <c r="AV852" s="13" t="s">
        <v>88</v>
      </c>
      <c r="AW852" s="13" t="s">
        <v>34</v>
      </c>
      <c r="AX852" s="13" t="s">
        <v>78</v>
      </c>
      <c r="AY852" s="245" t="s">
        <v>182</v>
      </c>
    </row>
    <row r="853" spans="1:51" s="14" customFormat="1" ht="12">
      <c r="A853" s="14"/>
      <c r="B853" s="246"/>
      <c r="C853" s="247"/>
      <c r="D853" s="236" t="s">
        <v>191</v>
      </c>
      <c r="E853" s="248" t="s">
        <v>1</v>
      </c>
      <c r="F853" s="249" t="s">
        <v>195</v>
      </c>
      <c r="G853" s="247"/>
      <c r="H853" s="250">
        <v>8.318</v>
      </c>
      <c r="I853" s="251"/>
      <c r="J853" s="247"/>
      <c r="K853" s="247"/>
      <c r="L853" s="252"/>
      <c r="M853" s="253"/>
      <c r="N853" s="254"/>
      <c r="O853" s="254"/>
      <c r="P853" s="254"/>
      <c r="Q853" s="254"/>
      <c r="R853" s="254"/>
      <c r="S853" s="254"/>
      <c r="T853" s="255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6" t="s">
        <v>191</v>
      </c>
      <c r="AU853" s="256" t="s">
        <v>88</v>
      </c>
      <c r="AV853" s="14" t="s">
        <v>189</v>
      </c>
      <c r="AW853" s="14" t="s">
        <v>34</v>
      </c>
      <c r="AX853" s="14" t="s">
        <v>86</v>
      </c>
      <c r="AY853" s="256" t="s">
        <v>182</v>
      </c>
    </row>
    <row r="854" spans="1:65" s="2" customFormat="1" ht="55.5" customHeight="1">
      <c r="A854" s="39"/>
      <c r="B854" s="40"/>
      <c r="C854" s="257" t="s">
        <v>799</v>
      </c>
      <c r="D854" s="257" t="s">
        <v>204</v>
      </c>
      <c r="E854" s="258" t="s">
        <v>786</v>
      </c>
      <c r="F854" s="259" t="s">
        <v>787</v>
      </c>
      <c r="G854" s="260" t="s">
        <v>188</v>
      </c>
      <c r="H854" s="261">
        <v>6.893</v>
      </c>
      <c r="I854" s="262"/>
      <c r="J854" s="263">
        <f>ROUND(I854*H854,2)</f>
        <v>0</v>
      </c>
      <c r="K854" s="264"/>
      <c r="L854" s="265"/>
      <c r="M854" s="266" t="s">
        <v>1</v>
      </c>
      <c r="N854" s="267" t="s">
        <v>43</v>
      </c>
      <c r="O854" s="92"/>
      <c r="P854" s="230">
        <f>O854*H854</f>
        <v>0</v>
      </c>
      <c r="Q854" s="230">
        <v>0.001</v>
      </c>
      <c r="R854" s="230">
        <f>Q854*H854</f>
        <v>0.006893</v>
      </c>
      <c r="S854" s="230">
        <v>0</v>
      </c>
      <c r="T854" s="231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32" t="s">
        <v>563</v>
      </c>
      <c r="AT854" s="232" t="s">
        <v>204</v>
      </c>
      <c r="AU854" s="232" t="s">
        <v>88</v>
      </c>
      <c r="AY854" s="18" t="s">
        <v>182</v>
      </c>
      <c r="BE854" s="233">
        <f>IF(N854="základní",J854,0)</f>
        <v>0</v>
      </c>
      <c r="BF854" s="233">
        <f>IF(N854="snížená",J854,0)</f>
        <v>0</v>
      </c>
      <c r="BG854" s="233">
        <f>IF(N854="zákl. přenesená",J854,0)</f>
        <v>0</v>
      </c>
      <c r="BH854" s="233">
        <f>IF(N854="sníž. přenesená",J854,0)</f>
        <v>0</v>
      </c>
      <c r="BI854" s="233">
        <f>IF(N854="nulová",J854,0)</f>
        <v>0</v>
      </c>
      <c r="BJ854" s="18" t="s">
        <v>86</v>
      </c>
      <c r="BK854" s="233">
        <f>ROUND(I854*H854,2)</f>
        <v>0</v>
      </c>
      <c r="BL854" s="18" t="s">
        <v>351</v>
      </c>
      <c r="BM854" s="232" t="s">
        <v>800</v>
      </c>
    </row>
    <row r="855" spans="1:51" s="13" customFormat="1" ht="12">
      <c r="A855" s="13"/>
      <c r="B855" s="234"/>
      <c r="C855" s="235"/>
      <c r="D855" s="236" t="s">
        <v>191</v>
      </c>
      <c r="E855" s="237" t="s">
        <v>1</v>
      </c>
      <c r="F855" s="238" t="s">
        <v>801</v>
      </c>
      <c r="G855" s="235"/>
      <c r="H855" s="239">
        <v>6.893</v>
      </c>
      <c r="I855" s="240"/>
      <c r="J855" s="235"/>
      <c r="K855" s="235"/>
      <c r="L855" s="241"/>
      <c r="M855" s="242"/>
      <c r="N855" s="243"/>
      <c r="O855" s="243"/>
      <c r="P855" s="243"/>
      <c r="Q855" s="243"/>
      <c r="R855" s="243"/>
      <c r="S855" s="243"/>
      <c r="T855" s="244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5" t="s">
        <v>191</v>
      </c>
      <c r="AU855" s="245" t="s">
        <v>88</v>
      </c>
      <c r="AV855" s="13" t="s">
        <v>88</v>
      </c>
      <c r="AW855" s="13" t="s">
        <v>34</v>
      </c>
      <c r="AX855" s="13" t="s">
        <v>78</v>
      </c>
      <c r="AY855" s="245" t="s">
        <v>182</v>
      </c>
    </row>
    <row r="856" spans="1:51" s="14" customFormat="1" ht="12">
      <c r="A856" s="14"/>
      <c r="B856" s="246"/>
      <c r="C856" s="247"/>
      <c r="D856" s="236" t="s">
        <v>191</v>
      </c>
      <c r="E856" s="248" t="s">
        <v>1</v>
      </c>
      <c r="F856" s="249" t="s">
        <v>195</v>
      </c>
      <c r="G856" s="247"/>
      <c r="H856" s="250">
        <v>6.893</v>
      </c>
      <c r="I856" s="251"/>
      <c r="J856" s="247"/>
      <c r="K856" s="247"/>
      <c r="L856" s="252"/>
      <c r="M856" s="253"/>
      <c r="N856" s="254"/>
      <c r="O856" s="254"/>
      <c r="P856" s="254"/>
      <c r="Q856" s="254"/>
      <c r="R856" s="254"/>
      <c r="S856" s="254"/>
      <c r="T856" s="255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6" t="s">
        <v>191</v>
      </c>
      <c r="AU856" s="256" t="s">
        <v>88</v>
      </c>
      <c r="AV856" s="14" t="s">
        <v>189</v>
      </c>
      <c r="AW856" s="14" t="s">
        <v>34</v>
      </c>
      <c r="AX856" s="14" t="s">
        <v>86</v>
      </c>
      <c r="AY856" s="256" t="s">
        <v>182</v>
      </c>
    </row>
    <row r="857" spans="1:65" s="2" customFormat="1" ht="24.15" customHeight="1">
      <c r="A857" s="39"/>
      <c r="B857" s="40"/>
      <c r="C857" s="220" t="s">
        <v>802</v>
      </c>
      <c r="D857" s="220" t="s">
        <v>185</v>
      </c>
      <c r="E857" s="221" t="s">
        <v>803</v>
      </c>
      <c r="F857" s="222" t="s">
        <v>804</v>
      </c>
      <c r="G857" s="223" t="s">
        <v>188</v>
      </c>
      <c r="H857" s="224">
        <v>20.846</v>
      </c>
      <c r="I857" s="225"/>
      <c r="J857" s="226">
        <f>ROUND(I857*H857,2)</f>
        <v>0</v>
      </c>
      <c r="K857" s="227"/>
      <c r="L857" s="45"/>
      <c r="M857" s="228" t="s">
        <v>1</v>
      </c>
      <c r="N857" s="229" t="s">
        <v>43</v>
      </c>
      <c r="O857" s="92"/>
      <c r="P857" s="230">
        <f>O857*H857</f>
        <v>0</v>
      </c>
      <c r="Q857" s="230">
        <v>0.0035</v>
      </c>
      <c r="R857" s="230">
        <f>Q857*H857</f>
        <v>0.072961</v>
      </c>
      <c r="S857" s="230">
        <v>0</v>
      </c>
      <c r="T857" s="231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32" t="s">
        <v>351</v>
      </c>
      <c r="AT857" s="232" t="s">
        <v>185</v>
      </c>
      <c r="AU857" s="232" t="s">
        <v>88</v>
      </c>
      <c r="AY857" s="18" t="s">
        <v>182</v>
      </c>
      <c r="BE857" s="233">
        <f>IF(N857="základní",J857,0)</f>
        <v>0</v>
      </c>
      <c r="BF857" s="233">
        <f>IF(N857="snížená",J857,0)</f>
        <v>0</v>
      </c>
      <c r="BG857" s="233">
        <f>IF(N857="zákl. přenesená",J857,0)</f>
        <v>0</v>
      </c>
      <c r="BH857" s="233">
        <f>IF(N857="sníž. přenesená",J857,0)</f>
        <v>0</v>
      </c>
      <c r="BI857" s="233">
        <f>IF(N857="nulová",J857,0)</f>
        <v>0</v>
      </c>
      <c r="BJ857" s="18" t="s">
        <v>86</v>
      </c>
      <c r="BK857" s="233">
        <f>ROUND(I857*H857,2)</f>
        <v>0</v>
      </c>
      <c r="BL857" s="18" t="s">
        <v>351</v>
      </c>
      <c r="BM857" s="232" t="s">
        <v>805</v>
      </c>
    </row>
    <row r="858" spans="1:51" s="15" customFormat="1" ht="12">
      <c r="A858" s="15"/>
      <c r="B858" s="268"/>
      <c r="C858" s="269"/>
      <c r="D858" s="236" t="s">
        <v>191</v>
      </c>
      <c r="E858" s="270" t="s">
        <v>1</v>
      </c>
      <c r="F858" s="271" t="s">
        <v>544</v>
      </c>
      <c r="G858" s="269"/>
      <c r="H858" s="270" t="s">
        <v>1</v>
      </c>
      <c r="I858" s="272"/>
      <c r="J858" s="269"/>
      <c r="K858" s="269"/>
      <c r="L858" s="273"/>
      <c r="M858" s="274"/>
      <c r="N858" s="275"/>
      <c r="O858" s="275"/>
      <c r="P858" s="275"/>
      <c r="Q858" s="275"/>
      <c r="R858" s="275"/>
      <c r="S858" s="275"/>
      <c r="T858" s="276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T858" s="277" t="s">
        <v>191</v>
      </c>
      <c r="AU858" s="277" t="s">
        <v>88</v>
      </c>
      <c r="AV858" s="15" t="s">
        <v>86</v>
      </c>
      <c r="AW858" s="15" t="s">
        <v>34</v>
      </c>
      <c r="AX858" s="15" t="s">
        <v>78</v>
      </c>
      <c r="AY858" s="277" t="s">
        <v>182</v>
      </c>
    </row>
    <row r="859" spans="1:51" s="13" customFormat="1" ht="12">
      <c r="A859" s="13"/>
      <c r="B859" s="234"/>
      <c r="C859" s="235"/>
      <c r="D859" s="236" t="s">
        <v>191</v>
      </c>
      <c r="E859" s="237" t="s">
        <v>1</v>
      </c>
      <c r="F859" s="238" t="s">
        <v>766</v>
      </c>
      <c r="G859" s="235"/>
      <c r="H859" s="239">
        <v>20.846</v>
      </c>
      <c r="I859" s="240"/>
      <c r="J859" s="235"/>
      <c r="K859" s="235"/>
      <c r="L859" s="241"/>
      <c r="M859" s="242"/>
      <c r="N859" s="243"/>
      <c r="O859" s="243"/>
      <c r="P859" s="243"/>
      <c r="Q859" s="243"/>
      <c r="R859" s="243"/>
      <c r="S859" s="243"/>
      <c r="T859" s="244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5" t="s">
        <v>191</v>
      </c>
      <c r="AU859" s="245" t="s">
        <v>88</v>
      </c>
      <c r="AV859" s="13" t="s">
        <v>88</v>
      </c>
      <c r="AW859" s="13" t="s">
        <v>34</v>
      </c>
      <c r="AX859" s="13" t="s">
        <v>78</v>
      </c>
      <c r="AY859" s="245" t="s">
        <v>182</v>
      </c>
    </row>
    <row r="860" spans="1:51" s="14" customFormat="1" ht="12">
      <c r="A860" s="14"/>
      <c r="B860" s="246"/>
      <c r="C860" s="247"/>
      <c r="D860" s="236" t="s">
        <v>191</v>
      </c>
      <c r="E860" s="248" t="s">
        <v>1</v>
      </c>
      <c r="F860" s="249" t="s">
        <v>195</v>
      </c>
      <c r="G860" s="247"/>
      <c r="H860" s="250">
        <v>20.846</v>
      </c>
      <c r="I860" s="251"/>
      <c r="J860" s="247"/>
      <c r="K860" s="247"/>
      <c r="L860" s="252"/>
      <c r="M860" s="253"/>
      <c r="N860" s="254"/>
      <c r="O860" s="254"/>
      <c r="P860" s="254"/>
      <c r="Q860" s="254"/>
      <c r="R860" s="254"/>
      <c r="S860" s="254"/>
      <c r="T860" s="255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6" t="s">
        <v>191</v>
      </c>
      <c r="AU860" s="256" t="s">
        <v>88</v>
      </c>
      <c r="AV860" s="14" t="s">
        <v>189</v>
      </c>
      <c r="AW860" s="14" t="s">
        <v>34</v>
      </c>
      <c r="AX860" s="14" t="s">
        <v>86</v>
      </c>
      <c r="AY860" s="256" t="s">
        <v>182</v>
      </c>
    </row>
    <row r="861" spans="1:65" s="2" customFormat="1" ht="24.15" customHeight="1">
      <c r="A861" s="39"/>
      <c r="B861" s="40"/>
      <c r="C861" s="220" t="s">
        <v>806</v>
      </c>
      <c r="D861" s="220" t="s">
        <v>185</v>
      </c>
      <c r="E861" s="221" t="s">
        <v>807</v>
      </c>
      <c r="F861" s="222" t="s">
        <v>808</v>
      </c>
      <c r="G861" s="223" t="s">
        <v>188</v>
      </c>
      <c r="H861" s="224">
        <v>4.308</v>
      </c>
      <c r="I861" s="225"/>
      <c r="J861" s="226">
        <f>ROUND(I861*H861,2)</f>
        <v>0</v>
      </c>
      <c r="K861" s="227"/>
      <c r="L861" s="45"/>
      <c r="M861" s="228" t="s">
        <v>1</v>
      </c>
      <c r="N861" s="229" t="s">
        <v>43</v>
      </c>
      <c r="O861" s="92"/>
      <c r="P861" s="230">
        <f>O861*H861</f>
        <v>0</v>
      </c>
      <c r="Q861" s="230">
        <v>0.0035</v>
      </c>
      <c r="R861" s="230">
        <f>Q861*H861</f>
        <v>0.015078</v>
      </c>
      <c r="S861" s="230">
        <v>0</v>
      </c>
      <c r="T861" s="231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32" t="s">
        <v>351</v>
      </c>
      <c r="AT861" s="232" t="s">
        <v>185</v>
      </c>
      <c r="AU861" s="232" t="s">
        <v>88</v>
      </c>
      <c r="AY861" s="18" t="s">
        <v>182</v>
      </c>
      <c r="BE861" s="233">
        <f>IF(N861="základní",J861,0)</f>
        <v>0</v>
      </c>
      <c r="BF861" s="233">
        <f>IF(N861="snížená",J861,0)</f>
        <v>0</v>
      </c>
      <c r="BG861" s="233">
        <f>IF(N861="zákl. přenesená",J861,0)</f>
        <v>0</v>
      </c>
      <c r="BH861" s="233">
        <f>IF(N861="sníž. přenesená",J861,0)</f>
        <v>0</v>
      </c>
      <c r="BI861" s="233">
        <f>IF(N861="nulová",J861,0)</f>
        <v>0</v>
      </c>
      <c r="BJ861" s="18" t="s">
        <v>86</v>
      </c>
      <c r="BK861" s="233">
        <f>ROUND(I861*H861,2)</f>
        <v>0</v>
      </c>
      <c r="BL861" s="18" t="s">
        <v>351</v>
      </c>
      <c r="BM861" s="232" t="s">
        <v>809</v>
      </c>
    </row>
    <row r="862" spans="1:51" s="15" customFormat="1" ht="12">
      <c r="A862" s="15"/>
      <c r="B862" s="268"/>
      <c r="C862" s="269"/>
      <c r="D862" s="236" t="s">
        <v>191</v>
      </c>
      <c r="E862" s="270" t="s">
        <v>1</v>
      </c>
      <c r="F862" s="271" t="s">
        <v>544</v>
      </c>
      <c r="G862" s="269"/>
      <c r="H862" s="270" t="s">
        <v>1</v>
      </c>
      <c r="I862" s="272"/>
      <c r="J862" s="269"/>
      <c r="K862" s="269"/>
      <c r="L862" s="273"/>
      <c r="M862" s="274"/>
      <c r="N862" s="275"/>
      <c r="O862" s="275"/>
      <c r="P862" s="275"/>
      <c r="Q862" s="275"/>
      <c r="R862" s="275"/>
      <c r="S862" s="275"/>
      <c r="T862" s="276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77" t="s">
        <v>191</v>
      </c>
      <c r="AU862" s="277" t="s">
        <v>88</v>
      </c>
      <c r="AV862" s="15" t="s">
        <v>86</v>
      </c>
      <c r="AW862" s="15" t="s">
        <v>34</v>
      </c>
      <c r="AX862" s="15" t="s">
        <v>78</v>
      </c>
      <c r="AY862" s="277" t="s">
        <v>182</v>
      </c>
    </row>
    <row r="863" spans="1:51" s="13" customFormat="1" ht="12">
      <c r="A863" s="13"/>
      <c r="B863" s="234"/>
      <c r="C863" s="235"/>
      <c r="D863" s="236" t="s">
        <v>191</v>
      </c>
      <c r="E863" s="237" t="s">
        <v>1</v>
      </c>
      <c r="F863" s="238" t="s">
        <v>810</v>
      </c>
      <c r="G863" s="235"/>
      <c r="H863" s="239">
        <v>4.308</v>
      </c>
      <c r="I863" s="240"/>
      <c r="J863" s="235"/>
      <c r="K863" s="235"/>
      <c r="L863" s="241"/>
      <c r="M863" s="242"/>
      <c r="N863" s="243"/>
      <c r="O863" s="243"/>
      <c r="P863" s="243"/>
      <c r="Q863" s="243"/>
      <c r="R863" s="243"/>
      <c r="S863" s="243"/>
      <c r="T863" s="24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5" t="s">
        <v>191</v>
      </c>
      <c r="AU863" s="245" t="s">
        <v>88</v>
      </c>
      <c r="AV863" s="13" t="s">
        <v>88</v>
      </c>
      <c r="AW863" s="13" t="s">
        <v>34</v>
      </c>
      <c r="AX863" s="13" t="s">
        <v>78</v>
      </c>
      <c r="AY863" s="245" t="s">
        <v>182</v>
      </c>
    </row>
    <row r="864" spans="1:51" s="14" customFormat="1" ht="12">
      <c r="A864" s="14"/>
      <c r="B864" s="246"/>
      <c r="C864" s="247"/>
      <c r="D864" s="236" t="s">
        <v>191</v>
      </c>
      <c r="E864" s="248" t="s">
        <v>1</v>
      </c>
      <c r="F864" s="249" t="s">
        <v>195</v>
      </c>
      <c r="G864" s="247"/>
      <c r="H864" s="250">
        <v>4.308</v>
      </c>
      <c r="I864" s="251"/>
      <c r="J864" s="247"/>
      <c r="K864" s="247"/>
      <c r="L864" s="252"/>
      <c r="M864" s="253"/>
      <c r="N864" s="254"/>
      <c r="O864" s="254"/>
      <c r="P864" s="254"/>
      <c r="Q864" s="254"/>
      <c r="R864" s="254"/>
      <c r="S864" s="254"/>
      <c r="T864" s="255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6" t="s">
        <v>191</v>
      </c>
      <c r="AU864" s="256" t="s">
        <v>88</v>
      </c>
      <c r="AV864" s="14" t="s">
        <v>189</v>
      </c>
      <c r="AW864" s="14" t="s">
        <v>34</v>
      </c>
      <c r="AX864" s="14" t="s">
        <v>86</v>
      </c>
      <c r="AY864" s="256" t="s">
        <v>182</v>
      </c>
    </row>
    <row r="865" spans="1:65" s="2" customFormat="1" ht="24.15" customHeight="1">
      <c r="A865" s="39"/>
      <c r="B865" s="40"/>
      <c r="C865" s="220" t="s">
        <v>811</v>
      </c>
      <c r="D865" s="220" t="s">
        <v>185</v>
      </c>
      <c r="E865" s="221" t="s">
        <v>812</v>
      </c>
      <c r="F865" s="222" t="s">
        <v>813</v>
      </c>
      <c r="G865" s="223" t="s">
        <v>570</v>
      </c>
      <c r="H865" s="224">
        <v>0.29</v>
      </c>
      <c r="I865" s="225"/>
      <c r="J865" s="226">
        <f>ROUND(I865*H865,2)</f>
        <v>0</v>
      </c>
      <c r="K865" s="227"/>
      <c r="L865" s="45"/>
      <c r="M865" s="228" t="s">
        <v>1</v>
      </c>
      <c r="N865" s="229" t="s">
        <v>43</v>
      </c>
      <c r="O865" s="92"/>
      <c r="P865" s="230">
        <f>O865*H865</f>
        <v>0</v>
      </c>
      <c r="Q865" s="230">
        <v>0</v>
      </c>
      <c r="R865" s="230">
        <f>Q865*H865</f>
        <v>0</v>
      </c>
      <c r="S865" s="230">
        <v>0</v>
      </c>
      <c r="T865" s="231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32" t="s">
        <v>351</v>
      </c>
      <c r="AT865" s="232" t="s">
        <v>185</v>
      </c>
      <c r="AU865" s="232" t="s">
        <v>88</v>
      </c>
      <c r="AY865" s="18" t="s">
        <v>182</v>
      </c>
      <c r="BE865" s="233">
        <f>IF(N865="základní",J865,0)</f>
        <v>0</v>
      </c>
      <c r="BF865" s="233">
        <f>IF(N865="snížená",J865,0)</f>
        <v>0</v>
      </c>
      <c r="BG865" s="233">
        <f>IF(N865="zákl. přenesená",J865,0)</f>
        <v>0</v>
      </c>
      <c r="BH865" s="233">
        <f>IF(N865="sníž. přenesená",J865,0)</f>
        <v>0</v>
      </c>
      <c r="BI865" s="233">
        <f>IF(N865="nulová",J865,0)</f>
        <v>0</v>
      </c>
      <c r="BJ865" s="18" t="s">
        <v>86</v>
      </c>
      <c r="BK865" s="233">
        <f>ROUND(I865*H865,2)</f>
        <v>0</v>
      </c>
      <c r="BL865" s="18" t="s">
        <v>351</v>
      </c>
      <c r="BM865" s="232" t="s">
        <v>814</v>
      </c>
    </row>
    <row r="866" spans="1:63" s="12" customFormat="1" ht="22.8" customHeight="1">
      <c r="A866" s="12"/>
      <c r="B866" s="204"/>
      <c r="C866" s="205"/>
      <c r="D866" s="206" t="s">
        <v>77</v>
      </c>
      <c r="E866" s="218" t="s">
        <v>815</v>
      </c>
      <c r="F866" s="218" t="s">
        <v>816</v>
      </c>
      <c r="G866" s="205"/>
      <c r="H866" s="205"/>
      <c r="I866" s="208"/>
      <c r="J866" s="219">
        <f>BK866</f>
        <v>0</v>
      </c>
      <c r="K866" s="205"/>
      <c r="L866" s="210"/>
      <c r="M866" s="211"/>
      <c r="N866" s="212"/>
      <c r="O866" s="212"/>
      <c r="P866" s="213">
        <f>SUM(P867:P985)</f>
        <v>0</v>
      </c>
      <c r="Q866" s="212"/>
      <c r="R866" s="213">
        <f>SUM(R867:R985)</f>
        <v>0.71824087</v>
      </c>
      <c r="S866" s="212"/>
      <c r="T866" s="214">
        <f>SUM(T867:T985)</f>
        <v>10.254156</v>
      </c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R866" s="215" t="s">
        <v>88</v>
      </c>
      <c r="AT866" s="216" t="s">
        <v>77</v>
      </c>
      <c r="AU866" s="216" t="s">
        <v>86</v>
      </c>
      <c r="AY866" s="215" t="s">
        <v>182</v>
      </c>
      <c r="BK866" s="217">
        <f>SUM(BK867:BK985)</f>
        <v>0</v>
      </c>
    </row>
    <row r="867" spans="1:65" s="2" customFormat="1" ht="24.15" customHeight="1">
      <c r="A867" s="39"/>
      <c r="B867" s="40"/>
      <c r="C867" s="220" t="s">
        <v>817</v>
      </c>
      <c r="D867" s="220" t="s">
        <v>185</v>
      </c>
      <c r="E867" s="221" t="s">
        <v>818</v>
      </c>
      <c r="F867" s="222" t="s">
        <v>819</v>
      </c>
      <c r="G867" s="223" t="s">
        <v>188</v>
      </c>
      <c r="H867" s="224">
        <v>466.098</v>
      </c>
      <c r="I867" s="225"/>
      <c r="J867" s="226">
        <f>ROUND(I867*H867,2)</f>
        <v>0</v>
      </c>
      <c r="K867" s="227"/>
      <c r="L867" s="45"/>
      <c r="M867" s="228" t="s">
        <v>1</v>
      </c>
      <c r="N867" s="229" t="s">
        <v>43</v>
      </c>
      <c r="O867" s="92"/>
      <c r="P867" s="230">
        <f>O867*H867</f>
        <v>0</v>
      </c>
      <c r="Q867" s="230">
        <v>0</v>
      </c>
      <c r="R867" s="230">
        <f>Q867*H867</f>
        <v>0</v>
      </c>
      <c r="S867" s="230">
        <v>0.0055</v>
      </c>
      <c r="T867" s="231">
        <f>S867*H867</f>
        <v>2.563539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32" t="s">
        <v>351</v>
      </c>
      <c r="AT867" s="232" t="s">
        <v>185</v>
      </c>
      <c r="AU867" s="232" t="s">
        <v>88</v>
      </c>
      <c r="AY867" s="18" t="s">
        <v>182</v>
      </c>
      <c r="BE867" s="233">
        <f>IF(N867="základní",J867,0)</f>
        <v>0</v>
      </c>
      <c r="BF867" s="233">
        <f>IF(N867="snížená",J867,0)</f>
        <v>0</v>
      </c>
      <c r="BG867" s="233">
        <f>IF(N867="zákl. přenesená",J867,0)</f>
        <v>0</v>
      </c>
      <c r="BH867" s="233">
        <f>IF(N867="sníž. přenesená",J867,0)</f>
        <v>0</v>
      </c>
      <c r="BI867" s="233">
        <f>IF(N867="nulová",J867,0)</f>
        <v>0</v>
      </c>
      <c r="BJ867" s="18" t="s">
        <v>86</v>
      </c>
      <c r="BK867" s="233">
        <f>ROUND(I867*H867,2)</f>
        <v>0</v>
      </c>
      <c r="BL867" s="18" t="s">
        <v>351</v>
      </c>
      <c r="BM867" s="232" t="s">
        <v>820</v>
      </c>
    </row>
    <row r="868" spans="1:51" s="15" customFormat="1" ht="12">
      <c r="A868" s="15"/>
      <c r="B868" s="268"/>
      <c r="C868" s="269"/>
      <c r="D868" s="236" t="s">
        <v>191</v>
      </c>
      <c r="E868" s="270" t="s">
        <v>1</v>
      </c>
      <c r="F868" s="271" t="s">
        <v>235</v>
      </c>
      <c r="G868" s="269"/>
      <c r="H868" s="270" t="s">
        <v>1</v>
      </c>
      <c r="I868" s="272"/>
      <c r="J868" s="269"/>
      <c r="K868" s="269"/>
      <c r="L868" s="273"/>
      <c r="M868" s="274"/>
      <c r="N868" s="275"/>
      <c r="O868" s="275"/>
      <c r="P868" s="275"/>
      <c r="Q868" s="275"/>
      <c r="R868" s="275"/>
      <c r="S868" s="275"/>
      <c r="T868" s="276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77" t="s">
        <v>191</v>
      </c>
      <c r="AU868" s="277" t="s">
        <v>88</v>
      </c>
      <c r="AV868" s="15" t="s">
        <v>86</v>
      </c>
      <c r="AW868" s="15" t="s">
        <v>34</v>
      </c>
      <c r="AX868" s="15" t="s">
        <v>78</v>
      </c>
      <c r="AY868" s="277" t="s">
        <v>182</v>
      </c>
    </row>
    <row r="869" spans="1:51" s="15" customFormat="1" ht="12">
      <c r="A869" s="15"/>
      <c r="B869" s="268"/>
      <c r="C869" s="269"/>
      <c r="D869" s="236" t="s">
        <v>191</v>
      </c>
      <c r="E869" s="270" t="s">
        <v>1</v>
      </c>
      <c r="F869" s="271" t="s">
        <v>821</v>
      </c>
      <c r="G869" s="269"/>
      <c r="H869" s="270" t="s">
        <v>1</v>
      </c>
      <c r="I869" s="272"/>
      <c r="J869" s="269"/>
      <c r="K869" s="269"/>
      <c r="L869" s="273"/>
      <c r="M869" s="274"/>
      <c r="N869" s="275"/>
      <c r="O869" s="275"/>
      <c r="P869" s="275"/>
      <c r="Q869" s="275"/>
      <c r="R869" s="275"/>
      <c r="S869" s="275"/>
      <c r="T869" s="276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T869" s="277" t="s">
        <v>191</v>
      </c>
      <c r="AU869" s="277" t="s">
        <v>88</v>
      </c>
      <c r="AV869" s="15" t="s">
        <v>86</v>
      </c>
      <c r="AW869" s="15" t="s">
        <v>34</v>
      </c>
      <c r="AX869" s="15" t="s">
        <v>78</v>
      </c>
      <c r="AY869" s="277" t="s">
        <v>182</v>
      </c>
    </row>
    <row r="870" spans="1:51" s="13" customFormat="1" ht="12">
      <c r="A870" s="13"/>
      <c r="B870" s="234"/>
      <c r="C870" s="235"/>
      <c r="D870" s="236" t="s">
        <v>191</v>
      </c>
      <c r="E870" s="237" t="s">
        <v>1</v>
      </c>
      <c r="F870" s="238" t="s">
        <v>822</v>
      </c>
      <c r="G870" s="235"/>
      <c r="H870" s="239">
        <v>177.84</v>
      </c>
      <c r="I870" s="240"/>
      <c r="J870" s="235"/>
      <c r="K870" s="235"/>
      <c r="L870" s="241"/>
      <c r="M870" s="242"/>
      <c r="N870" s="243"/>
      <c r="O870" s="243"/>
      <c r="P870" s="243"/>
      <c r="Q870" s="243"/>
      <c r="R870" s="243"/>
      <c r="S870" s="243"/>
      <c r="T870" s="24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5" t="s">
        <v>191</v>
      </c>
      <c r="AU870" s="245" t="s">
        <v>88</v>
      </c>
      <c r="AV870" s="13" t="s">
        <v>88</v>
      </c>
      <c r="AW870" s="13" t="s">
        <v>34</v>
      </c>
      <c r="AX870" s="13" t="s">
        <v>78</v>
      </c>
      <c r="AY870" s="245" t="s">
        <v>182</v>
      </c>
    </row>
    <row r="871" spans="1:51" s="13" customFormat="1" ht="12">
      <c r="A871" s="13"/>
      <c r="B871" s="234"/>
      <c r="C871" s="235"/>
      <c r="D871" s="236" t="s">
        <v>191</v>
      </c>
      <c r="E871" s="237" t="s">
        <v>1</v>
      </c>
      <c r="F871" s="238" t="s">
        <v>823</v>
      </c>
      <c r="G871" s="235"/>
      <c r="H871" s="239">
        <v>54.24</v>
      </c>
      <c r="I871" s="240"/>
      <c r="J871" s="235"/>
      <c r="K871" s="235"/>
      <c r="L871" s="241"/>
      <c r="M871" s="242"/>
      <c r="N871" s="243"/>
      <c r="O871" s="243"/>
      <c r="P871" s="243"/>
      <c r="Q871" s="243"/>
      <c r="R871" s="243"/>
      <c r="S871" s="243"/>
      <c r="T871" s="244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5" t="s">
        <v>191</v>
      </c>
      <c r="AU871" s="245" t="s">
        <v>88</v>
      </c>
      <c r="AV871" s="13" t="s">
        <v>88</v>
      </c>
      <c r="AW871" s="13" t="s">
        <v>34</v>
      </c>
      <c r="AX871" s="13" t="s">
        <v>78</v>
      </c>
      <c r="AY871" s="245" t="s">
        <v>182</v>
      </c>
    </row>
    <row r="872" spans="1:51" s="13" customFormat="1" ht="12">
      <c r="A872" s="13"/>
      <c r="B872" s="234"/>
      <c r="C872" s="235"/>
      <c r="D872" s="236" t="s">
        <v>191</v>
      </c>
      <c r="E872" s="237" t="s">
        <v>1</v>
      </c>
      <c r="F872" s="238" t="s">
        <v>824</v>
      </c>
      <c r="G872" s="235"/>
      <c r="H872" s="239">
        <v>62.37</v>
      </c>
      <c r="I872" s="240"/>
      <c r="J872" s="235"/>
      <c r="K872" s="235"/>
      <c r="L872" s="241"/>
      <c r="M872" s="242"/>
      <c r="N872" s="243"/>
      <c r="O872" s="243"/>
      <c r="P872" s="243"/>
      <c r="Q872" s="243"/>
      <c r="R872" s="243"/>
      <c r="S872" s="243"/>
      <c r="T872" s="244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5" t="s">
        <v>191</v>
      </c>
      <c r="AU872" s="245" t="s">
        <v>88</v>
      </c>
      <c r="AV872" s="13" t="s">
        <v>88</v>
      </c>
      <c r="AW872" s="13" t="s">
        <v>34</v>
      </c>
      <c r="AX872" s="13" t="s">
        <v>78</v>
      </c>
      <c r="AY872" s="245" t="s">
        <v>182</v>
      </c>
    </row>
    <row r="873" spans="1:51" s="13" customFormat="1" ht="12">
      <c r="A873" s="13"/>
      <c r="B873" s="234"/>
      <c r="C873" s="235"/>
      <c r="D873" s="236" t="s">
        <v>191</v>
      </c>
      <c r="E873" s="237" t="s">
        <v>1</v>
      </c>
      <c r="F873" s="238" t="s">
        <v>825</v>
      </c>
      <c r="G873" s="235"/>
      <c r="H873" s="239">
        <v>19.21</v>
      </c>
      <c r="I873" s="240"/>
      <c r="J873" s="235"/>
      <c r="K873" s="235"/>
      <c r="L873" s="241"/>
      <c r="M873" s="242"/>
      <c r="N873" s="243"/>
      <c r="O873" s="243"/>
      <c r="P873" s="243"/>
      <c r="Q873" s="243"/>
      <c r="R873" s="243"/>
      <c r="S873" s="243"/>
      <c r="T873" s="244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5" t="s">
        <v>191</v>
      </c>
      <c r="AU873" s="245" t="s">
        <v>88</v>
      </c>
      <c r="AV873" s="13" t="s">
        <v>88</v>
      </c>
      <c r="AW873" s="13" t="s">
        <v>34</v>
      </c>
      <c r="AX873" s="13" t="s">
        <v>78</v>
      </c>
      <c r="AY873" s="245" t="s">
        <v>182</v>
      </c>
    </row>
    <row r="874" spans="1:51" s="13" customFormat="1" ht="12">
      <c r="A874" s="13"/>
      <c r="B874" s="234"/>
      <c r="C874" s="235"/>
      <c r="D874" s="236" t="s">
        <v>191</v>
      </c>
      <c r="E874" s="237" t="s">
        <v>1</v>
      </c>
      <c r="F874" s="238" t="s">
        <v>826</v>
      </c>
      <c r="G874" s="235"/>
      <c r="H874" s="239">
        <v>75.392</v>
      </c>
      <c r="I874" s="240"/>
      <c r="J874" s="235"/>
      <c r="K874" s="235"/>
      <c r="L874" s="241"/>
      <c r="M874" s="242"/>
      <c r="N874" s="243"/>
      <c r="O874" s="243"/>
      <c r="P874" s="243"/>
      <c r="Q874" s="243"/>
      <c r="R874" s="243"/>
      <c r="S874" s="243"/>
      <c r="T874" s="244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5" t="s">
        <v>191</v>
      </c>
      <c r="AU874" s="245" t="s">
        <v>88</v>
      </c>
      <c r="AV874" s="13" t="s">
        <v>88</v>
      </c>
      <c r="AW874" s="13" t="s">
        <v>34</v>
      </c>
      <c r="AX874" s="13" t="s">
        <v>78</v>
      </c>
      <c r="AY874" s="245" t="s">
        <v>182</v>
      </c>
    </row>
    <row r="875" spans="1:51" s="15" customFormat="1" ht="12">
      <c r="A875" s="15"/>
      <c r="B875" s="268"/>
      <c r="C875" s="269"/>
      <c r="D875" s="236" t="s">
        <v>191</v>
      </c>
      <c r="E875" s="270" t="s">
        <v>1</v>
      </c>
      <c r="F875" s="271" t="s">
        <v>827</v>
      </c>
      <c r="G875" s="269"/>
      <c r="H875" s="270" t="s">
        <v>1</v>
      </c>
      <c r="I875" s="272"/>
      <c r="J875" s="269"/>
      <c r="K875" s="269"/>
      <c r="L875" s="273"/>
      <c r="M875" s="274"/>
      <c r="N875" s="275"/>
      <c r="O875" s="275"/>
      <c r="P875" s="275"/>
      <c r="Q875" s="275"/>
      <c r="R875" s="275"/>
      <c r="S875" s="275"/>
      <c r="T875" s="276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T875" s="277" t="s">
        <v>191</v>
      </c>
      <c r="AU875" s="277" t="s">
        <v>88</v>
      </c>
      <c r="AV875" s="15" t="s">
        <v>86</v>
      </c>
      <c r="AW875" s="15" t="s">
        <v>34</v>
      </c>
      <c r="AX875" s="15" t="s">
        <v>78</v>
      </c>
      <c r="AY875" s="277" t="s">
        <v>182</v>
      </c>
    </row>
    <row r="876" spans="1:51" s="13" customFormat="1" ht="12">
      <c r="A876" s="13"/>
      <c r="B876" s="234"/>
      <c r="C876" s="235"/>
      <c r="D876" s="236" t="s">
        <v>191</v>
      </c>
      <c r="E876" s="237" t="s">
        <v>1</v>
      </c>
      <c r="F876" s="238" t="s">
        <v>828</v>
      </c>
      <c r="G876" s="235"/>
      <c r="H876" s="239">
        <v>50.586</v>
      </c>
      <c r="I876" s="240"/>
      <c r="J876" s="235"/>
      <c r="K876" s="235"/>
      <c r="L876" s="241"/>
      <c r="M876" s="242"/>
      <c r="N876" s="243"/>
      <c r="O876" s="243"/>
      <c r="P876" s="243"/>
      <c r="Q876" s="243"/>
      <c r="R876" s="243"/>
      <c r="S876" s="243"/>
      <c r="T876" s="244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5" t="s">
        <v>191</v>
      </c>
      <c r="AU876" s="245" t="s">
        <v>88</v>
      </c>
      <c r="AV876" s="13" t="s">
        <v>88</v>
      </c>
      <c r="AW876" s="13" t="s">
        <v>34</v>
      </c>
      <c r="AX876" s="13" t="s">
        <v>78</v>
      </c>
      <c r="AY876" s="245" t="s">
        <v>182</v>
      </c>
    </row>
    <row r="877" spans="1:51" s="13" customFormat="1" ht="12">
      <c r="A877" s="13"/>
      <c r="B877" s="234"/>
      <c r="C877" s="235"/>
      <c r="D877" s="236" t="s">
        <v>191</v>
      </c>
      <c r="E877" s="237" t="s">
        <v>1</v>
      </c>
      <c r="F877" s="238" t="s">
        <v>829</v>
      </c>
      <c r="G877" s="235"/>
      <c r="H877" s="239">
        <v>13.86</v>
      </c>
      <c r="I877" s="240"/>
      <c r="J877" s="235"/>
      <c r="K877" s="235"/>
      <c r="L877" s="241"/>
      <c r="M877" s="242"/>
      <c r="N877" s="243"/>
      <c r="O877" s="243"/>
      <c r="P877" s="243"/>
      <c r="Q877" s="243"/>
      <c r="R877" s="243"/>
      <c r="S877" s="243"/>
      <c r="T877" s="244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5" t="s">
        <v>191</v>
      </c>
      <c r="AU877" s="245" t="s">
        <v>88</v>
      </c>
      <c r="AV877" s="13" t="s">
        <v>88</v>
      </c>
      <c r="AW877" s="13" t="s">
        <v>34</v>
      </c>
      <c r="AX877" s="13" t="s">
        <v>78</v>
      </c>
      <c r="AY877" s="245" t="s">
        <v>182</v>
      </c>
    </row>
    <row r="878" spans="1:51" s="13" customFormat="1" ht="12">
      <c r="A878" s="13"/>
      <c r="B878" s="234"/>
      <c r="C878" s="235"/>
      <c r="D878" s="236" t="s">
        <v>191</v>
      </c>
      <c r="E878" s="237" t="s">
        <v>1</v>
      </c>
      <c r="F878" s="238" t="s">
        <v>830</v>
      </c>
      <c r="G878" s="235"/>
      <c r="H878" s="239">
        <v>12.6</v>
      </c>
      <c r="I878" s="240"/>
      <c r="J878" s="235"/>
      <c r="K878" s="235"/>
      <c r="L878" s="241"/>
      <c r="M878" s="242"/>
      <c r="N878" s="243"/>
      <c r="O878" s="243"/>
      <c r="P878" s="243"/>
      <c r="Q878" s="243"/>
      <c r="R878" s="243"/>
      <c r="S878" s="243"/>
      <c r="T878" s="24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5" t="s">
        <v>191</v>
      </c>
      <c r="AU878" s="245" t="s">
        <v>88</v>
      </c>
      <c r="AV878" s="13" t="s">
        <v>88</v>
      </c>
      <c r="AW878" s="13" t="s">
        <v>34</v>
      </c>
      <c r="AX878" s="13" t="s">
        <v>78</v>
      </c>
      <c r="AY878" s="245" t="s">
        <v>182</v>
      </c>
    </row>
    <row r="879" spans="1:51" s="14" customFormat="1" ht="12">
      <c r="A879" s="14"/>
      <c r="B879" s="246"/>
      <c r="C879" s="247"/>
      <c r="D879" s="236" t="s">
        <v>191</v>
      </c>
      <c r="E879" s="248" t="s">
        <v>1</v>
      </c>
      <c r="F879" s="249" t="s">
        <v>195</v>
      </c>
      <c r="G879" s="247"/>
      <c r="H879" s="250">
        <v>466.098</v>
      </c>
      <c r="I879" s="251"/>
      <c r="J879" s="247"/>
      <c r="K879" s="247"/>
      <c r="L879" s="252"/>
      <c r="M879" s="253"/>
      <c r="N879" s="254"/>
      <c r="O879" s="254"/>
      <c r="P879" s="254"/>
      <c r="Q879" s="254"/>
      <c r="R879" s="254"/>
      <c r="S879" s="254"/>
      <c r="T879" s="255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56" t="s">
        <v>191</v>
      </c>
      <c r="AU879" s="256" t="s">
        <v>88</v>
      </c>
      <c r="AV879" s="14" t="s">
        <v>189</v>
      </c>
      <c r="AW879" s="14" t="s">
        <v>34</v>
      </c>
      <c r="AX879" s="14" t="s">
        <v>86</v>
      </c>
      <c r="AY879" s="256" t="s">
        <v>182</v>
      </c>
    </row>
    <row r="880" spans="1:65" s="2" customFormat="1" ht="24.15" customHeight="1">
      <c r="A880" s="39"/>
      <c r="B880" s="40"/>
      <c r="C880" s="220" t="s">
        <v>831</v>
      </c>
      <c r="D880" s="220" t="s">
        <v>185</v>
      </c>
      <c r="E880" s="221" t="s">
        <v>832</v>
      </c>
      <c r="F880" s="222" t="s">
        <v>833</v>
      </c>
      <c r="G880" s="223" t="s">
        <v>188</v>
      </c>
      <c r="H880" s="224">
        <v>466.098</v>
      </c>
      <c r="I880" s="225"/>
      <c r="J880" s="226">
        <f>ROUND(I880*H880,2)</f>
        <v>0</v>
      </c>
      <c r="K880" s="227"/>
      <c r="L880" s="45"/>
      <c r="M880" s="228" t="s">
        <v>1</v>
      </c>
      <c r="N880" s="229" t="s">
        <v>43</v>
      </c>
      <c r="O880" s="92"/>
      <c r="P880" s="230">
        <f>O880*H880</f>
        <v>0</v>
      </c>
      <c r="Q880" s="230">
        <v>0</v>
      </c>
      <c r="R880" s="230">
        <f>Q880*H880</f>
        <v>0</v>
      </c>
      <c r="S880" s="230">
        <v>0.0165</v>
      </c>
      <c r="T880" s="231">
        <f>S880*H880</f>
        <v>7.6906170000000005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32" t="s">
        <v>351</v>
      </c>
      <c r="AT880" s="232" t="s">
        <v>185</v>
      </c>
      <c r="AU880" s="232" t="s">
        <v>88</v>
      </c>
      <c r="AY880" s="18" t="s">
        <v>182</v>
      </c>
      <c r="BE880" s="233">
        <f>IF(N880="základní",J880,0)</f>
        <v>0</v>
      </c>
      <c r="BF880" s="233">
        <f>IF(N880="snížená",J880,0)</f>
        <v>0</v>
      </c>
      <c r="BG880" s="233">
        <f>IF(N880="zákl. přenesená",J880,0)</f>
        <v>0</v>
      </c>
      <c r="BH880" s="233">
        <f>IF(N880="sníž. přenesená",J880,0)</f>
        <v>0</v>
      </c>
      <c r="BI880" s="233">
        <f>IF(N880="nulová",J880,0)</f>
        <v>0</v>
      </c>
      <c r="BJ880" s="18" t="s">
        <v>86</v>
      </c>
      <c r="BK880" s="233">
        <f>ROUND(I880*H880,2)</f>
        <v>0</v>
      </c>
      <c r="BL880" s="18" t="s">
        <v>351</v>
      </c>
      <c r="BM880" s="232" t="s">
        <v>834</v>
      </c>
    </row>
    <row r="881" spans="1:51" s="15" customFormat="1" ht="12">
      <c r="A881" s="15"/>
      <c r="B881" s="268"/>
      <c r="C881" s="269"/>
      <c r="D881" s="236" t="s">
        <v>191</v>
      </c>
      <c r="E881" s="270" t="s">
        <v>1</v>
      </c>
      <c r="F881" s="271" t="s">
        <v>235</v>
      </c>
      <c r="G881" s="269"/>
      <c r="H881" s="270" t="s">
        <v>1</v>
      </c>
      <c r="I881" s="272"/>
      <c r="J881" s="269"/>
      <c r="K881" s="269"/>
      <c r="L881" s="273"/>
      <c r="M881" s="274"/>
      <c r="N881" s="275"/>
      <c r="O881" s="275"/>
      <c r="P881" s="275"/>
      <c r="Q881" s="275"/>
      <c r="R881" s="275"/>
      <c r="S881" s="275"/>
      <c r="T881" s="276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T881" s="277" t="s">
        <v>191</v>
      </c>
      <c r="AU881" s="277" t="s">
        <v>88</v>
      </c>
      <c r="AV881" s="15" t="s">
        <v>86</v>
      </c>
      <c r="AW881" s="15" t="s">
        <v>34</v>
      </c>
      <c r="AX881" s="15" t="s">
        <v>78</v>
      </c>
      <c r="AY881" s="277" t="s">
        <v>182</v>
      </c>
    </row>
    <row r="882" spans="1:51" s="15" customFormat="1" ht="12">
      <c r="A882" s="15"/>
      <c r="B882" s="268"/>
      <c r="C882" s="269"/>
      <c r="D882" s="236" t="s">
        <v>191</v>
      </c>
      <c r="E882" s="270" t="s">
        <v>1</v>
      </c>
      <c r="F882" s="271" t="s">
        <v>821</v>
      </c>
      <c r="G882" s="269"/>
      <c r="H882" s="270" t="s">
        <v>1</v>
      </c>
      <c r="I882" s="272"/>
      <c r="J882" s="269"/>
      <c r="K882" s="269"/>
      <c r="L882" s="273"/>
      <c r="M882" s="274"/>
      <c r="N882" s="275"/>
      <c r="O882" s="275"/>
      <c r="P882" s="275"/>
      <c r="Q882" s="275"/>
      <c r="R882" s="275"/>
      <c r="S882" s="275"/>
      <c r="T882" s="276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77" t="s">
        <v>191</v>
      </c>
      <c r="AU882" s="277" t="s">
        <v>88</v>
      </c>
      <c r="AV882" s="15" t="s">
        <v>86</v>
      </c>
      <c r="AW882" s="15" t="s">
        <v>34</v>
      </c>
      <c r="AX882" s="15" t="s">
        <v>78</v>
      </c>
      <c r="AY882" s="277" t="s">
        <v>182</v>
      </c>
    </row>
    <row r="883" spans="1:51" s="13" customFormat="1" ht="12">
      <c r="A883" s="13"/>
      <c r="B883" s="234"/>
      <c r="C883" s="235"/>
      <c r="D883" s="236" t="s">
        <v>191</v>
      </c>
      <c r="E883" s="237" t="s">
        <v>1</v>
      </c>
      <c r="F883" s="238" t="s">
        <v>822</v>
      </c>
      <c r="G883" s="235"/>
      <c r="H883" s="239">
        <v>177.84</v>
      </c>
      <c r="I883" s="240"/>
      <c r="J883" s="235"/>
      <c r="K883" s="235"/>
      <c r="L883" s="241"/>
      <c r="M883" s="242"/>
      <c r="N883" s="243"/>
      <c r="O883" s="243"/>
      <c r="P883" s="243"/>
      <c r="Q883" s="243"/>
      <c r="R883" s="243"/>
      <c r="S883" s="243"/>
      <c r="T883" s="244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5" t="s">
        <v>191</v>
      </c>
      <c r="AU883" s="245" t="s">
        <v>88</v>
      </c>
      <c r="AV883" s="13" t="s">
        <v>88</v>
      </c>
      <c r="AW883" s="13" t="s">
        <v>34</v>
      </c>
      <c r="AX883" s="13" t="s">
        <v>78</v>
      </c>
      <c r="AY883" s="245" t="s">
        <v>182</v>
      </c>
    </row>
    <row r="884" spans="1:51" s="13" customFormat="1" ht="12">
      <c r="A884" s="13"/>
      <c r="B884" s="234"/>
      <c r="C884" s="235"/>
      <c r="D884" s="236" t="s">
        <v>191</v>
      </c>
      <c r="E884" s="237" t="s">
        <v>1</v>
      </c>
      <c r="F884" s="238" t="s">
        <v>823</v>
      </c>
      <c r="G884" s="235"/>
      <c r="H884" s="239">
        <v>54.24</v>
      </c>
      <c r="I884" s="240"/>
      <c r="J884" s="235"/>
      <c r="K884" s="235"/>
      <c r="L884" s="241"/>
      <c r="M884" s="242"/>
      <c r="N884" s="243"/>
      <c r="O884" s="243"/>
      <c r="P884" s="243"/>
      <c r="Q884" s="243"/>
      <c r="R884" s="243"/>
      <c r="S884" s="243"/>
      <c r="T884" s="244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5" t="s">
        <v>191</v>
      </c>
      <c r="AU884" s="245" t="s">
        <v>88</v>
      </c>
      <c r="AV884" s="13" t="s">
        <v>88</v>
      </c>
      <c r="AW884" s="13" t="s">
        <v>34</v>
      </c>
      <c r="AX884" s="13" t="s">
        <v>78</v>
      </c>
      <c r="AY884" s="245" t="s">
        <v>182</v>
      </c>
    </row>
    <row r="885" spans="1:51" s="13" customFormat="1" ht="12">
      <c r="A885" s="13"/>
      <c r="B885" s="234"/>
      <c r="C885" s="235"/>
      <c r="D885" s="236" t="s">
        <v>191</v>
      </c>
      <c r="E885" s="237" t="s">
        <v>1</v>
      </c>
      <c r="F885" s="238" t="s">
        <v>824</v>
      </c>
      <c r="G885" s="235"/>
      <c r="H885" s="239">
        <v>62.37</v>
      </c>
      <c r="I885" s="240"/>
      <c r="J885" s="235"/>
      <c r="K885" s="235"/>
      <c r="L885" s="241"/>
      <c r="M885" s="242"/>
      <c r="N885" s="243"/>
      <c r="O885" s="243"/>
      <c r="P885" s="243"/>
      <c r="Q885" s="243"/>
      <c r="R885" s="243"/>
      <c r="S885" s="243"/>
      <c r="T885" s="244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5" t="s">
        <v>191</v>
      </c>
      <c r="AU885" s="245" t="s">
        <v>88</v>
      </c>
      <c r="AV885" s="13" t="s">
        <v>88</v>
      </c>
      <c r="AW885" s="13" t="s">
        <v>34</v>
      </c>
      <c r="AX885" s="13" t="s">
        <v>78</v>
      </c>
      <c r="AY885" s="245" t="s">
        <v>182</v>
      </c>
    </row>
    <row r="886" spans="1:51" s="13" customFormat="1" ht="12">
      <c r="A886" s="13"/>
      <c r="B886" s="234"/>
      <c r="C886" s="235"/>
      <c r="D886" s="236" t="s">
        <v>191</v>
      </c>
      <c r="E886" s="237" t="s">
        <v>1</v>
      </c>
      <c r="F886" s="238" t="s">
        <v>825</v>
      </c>
      <c r="G886" s="235"/>
      <c r="H886" s="239">
        <v>19.21</v>
      </c>
      <c r="I886" s="240"/>
      <c r="J886" s="235"/>
      <c r="K886" s="235"/>
      <c r="L886" s="241"/>
      <c r="M886" s="242"/>
      <c r="N886" s="243"/>
      <c r="O886" s="243"/>
      <c r="P886" s="243"/>
      <c r="Q886" s="243"/>
      <c r="R886" s="243"/>
      <c r="S886" s="243"/>
      <c r="T886" s="244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5" t="s">
        <v>191</v>
      </c>
      <c r="AU886" s="245" t="s">
        <v>88</v>
      </c>
      <c r="AV886" s="13" t="s">
        <v>88</v>
      </c>
      <c r="AW886" s="13" t="s">
        <v>34</v>
      </c>
      <c r="AX886" s="13" t="s">
        <v>78</v>
      </c>
      <c r="AY886" s="245" t="s">
        <v>182</v>
      </c>
    </row>
    <row r="887" spans="1:51" s="13" customFormat="1" ht="12">
      <c r="A887" s="13"/>
      <c r="B887" s="234"/>
      <c r="C887" s="235"/>
      <c r="D887" s="236" t="s">
        <v>191</v>
      </c>
      <c r="E887" s="237" t="s">
        <v>1</v>
      </c>
      <c r="F887" s="238" t="s">
        <v>826</v>
      </c>
      <c r="G887" s="235"/>
      <c r="H887" s="239">
        <v>75.392</v>
      </c>
      <c r="I887" s="240"/>
      <c r="J887" s="235"/>
      <c r="K887" s="235"/>
      <c r="L887" s="241"/>
      <c r="M887" s="242"/>
      <c r="N887" s="243"/>
      <c r="O887" s="243"/>
      <c r="P887" s="243"/>
      <c r="Q887" s="243"/>
      <c r="R887" s="243"/>
      <c r="S887" s="243"/>
      <c r="T887" s="244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5" t="s">
        <v>191</v>
      </c>
      <c r="AU887" s="245" t="s">
        <v>88</v>
      </c>
      <c r="AV887" s="13" t="s">
        <v>88</v>
      </c>
      <c r="AW887" s="13" t="s">
        <v>34</v>
      </c>
      <c r="AX887" s="13" t="s">
        <v>78</v>
      </c>
      <c r="AY887" s="245" t="s">
        <v>182</v>
      </c>
    </row>
    <row r="888" spans="1:51" s="15" customFormat="1" ht="12">
      <c r="A888" s="15"/>
      <c r="B888" s="268"/>
      <c r="C888" s="269"/>
      <c r="D888" s="236" t="s">
        <v>191</v>
      </c>
      <c r="E888" s="270" t="s">
        <v>1</v>
      </c>
      <c r="F888" s="271" t="s">
        <v>827</v>
      </c>
      <c r="G888" s="269"/>
      <c r="H888" s="270" t="s">
        <v>1</v>
      </c>
      <c r="I888" s="272"/>
      <c r="J888" s="269"/>
      <c r="K888" s="269"/>
      <c r="L888" s="273"/>
      <c r="M888" s="274"/>
      <c r="N888" s="275"/>
      <c r="O888" s="275"/>
      <c r="P888" s="275"/>
      <c r="Q888" s="275"/>
      <c r="R888" s="275"/>
      <c r="S888" s="275"/>
      <c r="T888" s="276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T888" s="277" t="s">
        <v>191</v>
      </c>
      <c r="AU888" s="277" t="s">
        <v>88</v>
      </c>
      <c r="AV888" s="15" t="s">
        <v>86</v>
      </c>
      <c r="AW888" s="15" t="s">
        <v>34</v>
      </c>
      <c r="AX888" s="15" t="s">
        <v>78</v>
      </c>
      <c r="AY888" s="277" t="s">
        <v>182</v>
      </c>
    </row>
    <row r="889" spans="1:51" s="13" customFormat="1" ht="12">
      <c r="A889" s="13"/>
      <c r="B889" s="234"/>
      <c r="C889" s="235"/>
      <c r="D889" s="236" t="s">
        <v>191</v>
      </c>
      <c r="E889" s="237" t="s">
        <v>1</v>
      </c>
      <c r="F889" s="238" t="s">
        <v>828</v>
      </c>
      <c r="G889" s="235"/>
      <c r="H889" s="239">
        <v>50.586</v>
      </c>
      <c r="I889" s="240"/>
      <c r="J889" s="235"/>
      <c r="K889" s="235"/>
      <c r="L889" s="241"/>
      <c r="M889" s="242"/>
      <c r="N889" s="243"/>
      <c r="O889" s="243"/>
      <c r="P889" s="243"/>
      <c r="Q889" s="243"/>
      <c r="R889" s="243"/>
      <c r="S889" s="243"/>
      <c r="T889" s="244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5" t="s">
        <v>191</v>
      </c>
      <c r="AU889" s="245" t="s">
        <v>88</v>
      </c>
      <c r="AV889" s="13" t="s">
        <v>88</v>
      </c>
      <c r="AW889" s="13" t="s">
        <v>34</v>
      </c>
      <c r="AX889" s="13" t="s">
        <v>78</v>
      </c>
      <c r="AY889" s="245" t="s">
        <v>182</v>
      </c>
    </row>
    <row r="890" spans="1:51" s="13" customFormat="1" ht="12">
      <c r="A890" s="13"/>
      <c r="B890" s="234"/>
      <c r="C890" s="235"/>
      <c r="D890" s="236" t="s">
        <v>191</v>
      </c>
      <c r="E890" s="237" t="s">
        <v>1</v>
      </c>
      <c r="F890" s="238" t="s">
        <v>829</v>
      </c>
      <c r="G890" s="235"/>
      <c r="H890" s="239">
        <v>13.86</v>
      </c>
      <c r="I890" s="240"/>
      <c r="J890" s="235"/>
      <c r="K890" s="235"/>
      <c r="L890" s="241"/>
      <c r="M890" s="242"/>
      <c r="N890" s="243"/>
      <c r="O890" s="243"/>
      <c r="P890" s="243"/>
      <c r="Q890" s="243"/>
      <c r="R890" s="243"/>
      <c r="S890" s="243"/>
      <c r="T890" s="244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5" t="s">
        <v>191</v>
      </c>
      <c r="AU890" s="245" t="s">
        <v>88</v>
      </c>
      <c r="AV890" s="13" t="s">
        <v>88</v>
      </c>
      <c r="AW890" s="13" t="s">
        <v>34</v>
      </c>
      <c r="AX890" s="13" t="s">
        <v>78</v>
      </c>
      <c r="AY890" s="245" t="s">
        <v>182</v>
      </c>
    </row>
    <row r="891" spans="1:51" s="13" customFormat="1" ht="12">
      <c r="A891" s="13"/>
      <c r="B891" s="234"/>
      <c r="C891" s="235"/>
      <c r="D891" s="236" t="s">
        <v>191</v>
      </c>
      <c r="E891" s="237" t="s">
        <v>1</v>
      </c>
      <c r="F891" s="238" t="s">
        <v>835</v>
      </c>
      <c r="G891" s="235"/>
      <c r="H891" s="239">
        <v>12.6</v>
      </c>
      <c r="I891" s="240"/>
      <c r="J891" s="235"/>
      <c r="K891" s="235"/>
      <c r="L891" s="241"/>
      <c r="M891" s="242"/>
      <c r="N891" s="243"/>
      <c r="O891" s="243"/>
      <c r="P891" s="243"/>
      <c r="Q891" s="243"/>
      <c r="R891" s="243"/>
      <c r="S891" s="243"/>
      <c r="T891" s="244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5" t="s">
        <v>191</v>
      </c>
      <c r="AU891" s="245" t="s">
        <v>88</v>
      </c>
      <c r="AV891" s="13" t="s">
        <v>88</v>
      </c>
      <c r="AW891" s="13" t="s">
        <v>34</v>
      </c>
      <c r="AX891" s="13" t="s">
        <v>78</v>
      </c>
      <c r="AY891" s="245" t="s">
        <v>182</v>
      </c>
    </row>
    <row r="892" spans="1:51" s="14" customFormat="1" ht="12">
      <c r="A892" s="14"/>
      <c r="B892" s="246"/>
      <c r="C892" s="247"/>
      <c r="D892" s="236" t="s">
        <v>191</v>
      </c>
      <c r="E892" s="248" t="s">
        <v>1</v>
      </c>
      <c r="F892" s="249" t="s">
        <v>195</v>
      </c>
      <c r="G892" s="247"/>
      <c r="H892" s="250">
        <v>466.098</v>
      </c>
      <c r="I892" s="251"/>
      <c r="J892" s="247"/>
      <c r="K892" s="247"/>
      <c r="L892" s="252"/>
      <c r="M892" s="253"/>
      <c r="N892" s="254"/>
      <c r="O892" s="254"/>
      <c r="P892" s="254"/>
      <c r="Q892" s="254"/>
      <c r="R892" s="254"/>
      <c r="S892" s="254"/>
      <c r="T892" s="255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6" t="s">
        <v>191</v>
      </c>
      <c r="AU892" s="256" t="s">
        <v>88</v>
      </c>
      <c r="AV892" s="14" t="s">
        <v>189</v>
      </c>
      <c r="AW892" s="14" t="s">
        <v>34</v>
      </c>
      <c r="AX892" s="14" t="s">
        <v>86</v>
      </c>
      <c r="AY892" s="256" t="s">
        <v>182</v>
      </c>
    </row>
    <row r="893" spans="1:65" s="2" customFormat="1" ht="24.15" customHeight="1">
      <c r="A893" s="39"/>
      <c r="B893" s="40"/>
      <c r="C893" s="220" t="s">
        <v>836</v>
      </c>
      <c r="D893" s="220" t="s">
        <v>185</v>
      </c>
      <c r="E893" s="221" t="s">
        <v>837</v>
      </c>
      <c r="F893" s="222" t="s">
        <v>838</v>
      </c>
      <c r="G893" s="223" t="s">
        <v>188</v>
      </c>
      <c r="H893" s="224">
        <v>74.934</v>
      </c>
      <c r="I893" s="225"/>
      <c r="J893" s="226">
        <f>ROUND(I893*H893,2)</f>
        <v>0</v>
      </c>
      <c r="K893" s="227"/>
      <c r="L893" s="45"/>
      <c r="M893" s="228" t="s">
        <v>1</v>
      </c>
      <c r="N893" s="229" t="s">
        <v>43</v>
      </c>
      <c r="O893" s="92"/>
      <c r="P893" s="230">
        <f>O893*H893</f>
        <v>0</v>
      </c>
      <c r="Q893" s="230">
        <v>0.00088</v>
      </c>
      <c r="R893" s="230">
        <f>Q893*H893</f>
        <v>0.06594192</v>
      </c>
      <c r="S893" s="230">
        <v>0</v>
      </c>
      <c r="T893" s="231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32" t="s">
        <v>351</v>
      </c>
      <c r="AT893" s="232" t="s">
        <v>185</v>
      </c>
      <c r="AU893" s="232" t="s">
        <v>88</v>
      </c>
      <c r="AY893" s="18" t="s">
        <v>182</v>
      </c>
      <c r="BE893" s="233">
        <f>IF(N893="základní",J893,0)</f>
        <v>0</v>
      </c>
      <c r="BF893" s="233">
        <f>IF(N893="snížená",J893,0)</f>
        <v>0</v>
      </c>
      <c r="BG893" s="233">
        <f>IF(N893="zákl. přenesená",J893,0)</f>
        <v>0</v>
      </c>
      <c r="BH893" s="233">
        <f>IF(N893="sníž. přenesená",J893,0)</f>
        <v>0</v>
      </c>
      <c r="BI893" s="233">
        <f>IF(N893="nulová",J893,0)</f>
        <v>0</v>
      </c>
      <c r="BJ893" s="18" t="s">
        <v>86</v>
      </c>
      <c r="BK893" s="233">
        <f>ROUND(I893*H893,2)</f>
        <v>0</v>
      </c>
      <c r="BL893" s="18" t="s">
        <v>351</v>
      </c>
      <c r="BM893" s="232" t="s">
        <v>839</v>
      </c>
    </row>
    <row r="894" spans="1:51" s="15" customFormat="1" ht="12">
      <c r="A894" s="15"/>
      <c r="B894" s="268"/>
      <c r="C894" s="269"/>
      <c r="D894" s="236" t="s">
        <v>191</v>
      </c>
      <c r="E894" s="270" t="s">
        <v>1</v>
      </c>
      <c r="F894" s="271" t="s">
        <v>551</v>
      </c>
      <c r="G894" s="269"/>
      <c r="H894" s="270" t="s">
        <v>1</v>
      </c>
      <c r="I894" s="272"/>
      <c r="J894" s="269"/>
      <c r="K894" s="269"/>
      <c r="L894" s="273"/>
      <c r="M894" s="274"/>
      <c r="N894" s="275"/>
      <c r="O894" s="275"/>
      <c r="P894" s="275"/>
      <c r="Q894" s="275"/>
      <c r="R894" s="275"/>
      <c r="S894" s="275"/>
      <c r="T894" s="276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T894" s="277" t="s">
        <v>191</v>
      </c>
      <c r="AU894" s="277" t="s">
        <v>88</v>
      </c>
      <c r="AV894" s="15" t="s">
        <v>86</v>
      </c>
      <c r="AW894" s="15" t="s">
        <v>34</v>
      </c>
      <c r="AX894" s="15" t="s">
        <v>78</v>
      </c>
      <c r="AY894" s="277" t="s">
        <v>182</v>
      </c>
    </row>
    <row r="895" spans="1:51" s="13" customFormat="1" ht="12">
      <c r="A895" s="13"/>
      <c r="B895" s="234"/>
      <c r="C895" s="235"/>
      <c r="D895" s="236" t="s">
        <v>191</v>
      </c>
      <c r="E895" s="237" t="s">
        <v>1</v>
      </c>
      <c r="F895" s="238" t="s">
        <v>765</v>
      </c>
      <c r="G895" s="235"/>
      <c r="H895" s="239">
        <v>74.934</v>
      </c>
      <c r="I895" s="240"/>
      <c r="J895" s="235"/>
      <c r="K895" s="235"/>
      <c r="L895" s="241"/>
      <c r="M895" s="242"/>
      <c r="N895" s="243"/>
      <c r="O895" s="243"/>
      <c r="P895" s="243"/>
      <c r="Q895" s="243"/>
      <c r="R895" s="243"/>
      <c r="S895" s="243"/>
      <c r="T895" s="244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5" t="s">
        <v>191</v>
      </c>
      <c r="AU895" s="245" t="s">
        <v>88</v>
      </c>
      <c r="AV895" s="13" t="s">
        <v>88</v>
      </c>
      <c r="AW895" s="13" t="s">
        <v>34</v>
      </c>
      <c r="AX895" s="13" t="s">
        <v>78</v>
      </c>
      <c r="AY895" s="245" t="s">
        <v>182</v>
      </c>
    </row>
    <row r="896" spans="1:51" s="14" customFormat="1" ht="12">
      <c r="A896" s="14"/>
      <c r="B896" s="246"/>
      <c r="C896" s="247"/>
      <c r="D896" s="236" t="s">
        <v>191</v>
      </c>
      <c r="E896" s="248" t="s">
        <v>1</v>
      </c>
      <c r="F896" s="249" t="s">
        <v>195</v>
      </c>
      <c r="G896" s="247"/>
      <c r="H896" s="250">
        <v>74.934</v>
      </c>
      <c r="I896" s="251"/>
      <c r="J896" s="247"/>
      <c r="K896" s="247"/>
      <c r="L896" s="252"/>
      <c r="M896" s="253"/>
      <c r="N896" s="254"/>
      <c r="O896" s="254"/>
      <c r="P896" s="254"/>
      <c r="Q896" s="254"/>
      <c r="R896" s="254"/>
      <c r="S896" s="254"/>
      <c r="T896" s="255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56" t="s">
        <v>191</v>
      </c>
      <c r="AU896" s="256" t="s">
        <v>88</v>
      </c>
      <c r="AV896" s="14" t="s">
        <v>189</v>
      </c>
      <c r="AW896" s="14" t="s">
        <v>34</v>
      </c>
      <c r="AX896" s="14" t="s">
        <v>86</v>
      </c>
      <c r="AY896" s="256" t="s">
        <v>182</v>
      </c>
    </row>
    <row r="897" spans="1:65" s="2" customFormat="1" ht="44.25" customHeight="1">
      <c r="A897" s="39"/>
      <c r="B897" s="40"/>
      <c r="C897" s="257" t="s">
        <v>840</v>
      </c>
      <c r="D897" s="257" t="s">
        <v>204</v>
      </c>
      <c r="E897" s="258" t="s">
        <v>841</v>
      </c>
      <c r="F897" s="259" t="s">
        <v>842</v>
      </c>
      <c r="G897" s="260" t="s">
        <v>188</v>
      </c>
      <c r="H897" s="261">
        <v>86.174</v>
      </c>
      <c r="I897" s="262"/>
      <c r="J897" s="263">
        <f>ROUND(I897*H897,2)</f>
        <v>0</v>
      </c>
      <c r="K897" s="264"/>
      <c r="L897" s="265"/>
      <c r="M897" s="266" t="s">
        <v>1</v>
      </c>
      <c r="N897" s="267" t="s">
        <v>43</v>
      </c>
      <c r="O897" s="92"/>
      <c r="P897" s="230">
        <f>O897*H897</f>
        <v>0</v>
      </c>
      <c r="Q897" s="230">
        <v>0.001</v>
      </c>
      <c r="R897" s="230">
        <f>Q897*H897</f>
        <v>0.08617400000000001</v>
      </c>
      <c r="S897" s="230">
        <v>0</v>
      </c>
      <c r="T897" s="231">
        <f>S897*H897</f>
        <v>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32" t="s">
        <v>563</v>
      </c>
      <c r="AT897" s="232" t="s">
        <v>204</v>
      </c>
      <c r="AU897" s="232" t="s">
        <v>88</v>
      </c>
      <c r="AY897" s="18" t="s">
        <v>182</v>
      </c>
      <c r="BE897" s="233">
        <f>IF(N897="základní",J897,0)</f>
        <v>0</v>
      </c>
      <c r="BF897" s="233">
        <f>IF(N897="snížená",J897,0)</f>
        <v>0</v>
      </c>
      <c r="BG897" s="233">
        <f>IF(N897="zákl. přenesená",J897,0)</f>
        <v>0</v>
      </c>
      <c r="BH897" s="233">
        <f>IF(N897="sníž. přenesená",J897,0)</f>
        <v>0</v>
      </c>
      <c r="BI897" s="233">
        <f>IF(N897="nulová",J897,0)</f>
        <v>0</v>
      </c>
      <c r="BJ897" s="18" t="s">
        <v>86</v>
      </c>
      <c r="BK897" s="233">
        <f>ROUND(I897*H897,2)</f>
        <v>0</v>
      </c>
      <c r="BL897" s="18" t="s">
        <v>351</v>
      </c>
      <c r="BM897" s="232" t="s">
        <v>843</v>
      </c>
    </row>
    <row r="898" spans="1:51" s="13" customFormat="1" ht="12">
      <c r="A898" s="13"/>
      <c r="B898" s="234"/>
      <c r="C898" s="235"/>
      <c r="D898" s="236" t="s">
        <v>191</v>
      </c>
      <c r="E898" s="237" t="s">
        <v>1</v>
      </c>
      <c r="F898" s="238" t="s">
        <v>844</v>
      </c>
      <c r="G898" s="235"/>
      <c r="H898" s="239">
        <v>86.174</v>
      </c>
      <c r="I898" s="240"/>
      <c r="J898" s="235"/>
      <c r="K898" s="235"/>
      <c r="L898" s="241"/>
      <c r="M898" s="242"/>
      <c r="N898" s="243"/>
      <c r="O898" s="243"/>
      <c r="P898" s="243"/>
      <c r="Q898" s="243"/>
      <c r="R898" s="243"/>
      <c r="S898" s="243"/>
      <c r="T898" s="244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5" t="s">
        <v>191</v>
      </c>
      <c r="AU898" s="245" t="s">
        <v>88</v>
      </c>
      <c r="AV898" s="13" t="s">
        <v>88</v>
      </c>
      <c r="AW898" s="13" t="s">
        <v>34</v>
      </c>
      <c r="AX898" s="13" t="s">
        <v>78</v>
      </c>
      <c r="AY898" s="245" t="s">
        <v>182</v>
      </c>
    </row>
    <row r="899" spans="1:51" s="14" customFormat="1" ht="12">
      <c r="A899" s="14"/>
      <c r="B899" s="246"/>
      <c r="C899" s="247"/>
      <c r="D899" s="236" t="s">
        <v>191</v>
      </c>
      <c r="E899" s="248" t="s">
        <v>1</v>
      </c>
      <c r="F899" s="249" t="s">
        <v>195</v>
      </c>
      <c r="G899" s="247"/>
      <c r="H899" s="250">
        <v>86.174</v>
      </c>
      <c r="I899" s="251"/>
      <c r="J899" s="247"/>
      <c r="K899" s="247"/>
      <c r="L899" s="252"/>
      <c r="M899" s="253"/>
      <c r="N899" s="254"/>
      <c r="O899" s="254"/>
      <c r="P899" s="254"/>
      <c r="Q899" s="254"/>
      <c r="R899" s="254"/>
      <c r="S899" s="254"/>
      <c r="T899" s="255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6" t="s">
        <v>191</v>
      </c>
      <c r="AU899" s="256" t="s">
        <v>88</v>
      </c>
      <c r="AV899" s="14" t="s">
        <v>189</v>
      </c>
      <c r="AW899" s="14" t="s">
        <v>34</v>
      </c>
      <c r="AX899" s="14" t="s">
        <v>86</v>
      </c>
      <c r="AY899" s="256" t="s">
        <v>182</v>
      </c>
    </row>
    <row r="900" spans="1:65" s="2" customFormat="1" ht="24.15" customHeight="1">
      <c r="A900" s="39"/>
      <c r="B900" s="40"/>
      <c r="C900" s="220" t="s">
        <v>845</v>
      </c>
      <c r="D900" s="220" t="s">
        <v>185</v>
      </c>
      <c r="E900" s="221" t="s">
        <v>846</v>
      </c>
      <c r="F900" s="222" t="s">
        <v>847</v>
      </c>
      <c r="G900" s="223" t="s">
        <v>188</v>
      </c>
      <c r="H900" s="224">
        <v>20.846</v>
      </c>
      <c r="I900" s="225"/>
      <c r="J900" s="226">
        <f>ROUND(I900*H900,2)</f>
        <v>0</v>
      </c>
      <c r="K900" s="227"/>
      <c r="L900" s="45"/>
      <c r="M900" s="228" t="s">
        <v>1</v>
      </c>
      <c r="N900" s="229" t="s">
        <v>43</v>
      </c>
      <c r="O900" s="92"/>
      <c r="P900" s="230">
        <f>O900*H900</f>
        <v>0</v>
      </c>
      <c r="Q900" s="230">
        <v>3E-05</v>
      </c>
      <c r="R900" s="230">
        <f>Q900*H900</f>
        <v>0.00062538</v>
      </c>
      <c r="S900" s="230">
        <v>0</v>
      </c>
      <c r="T900" s="231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32" t="s">
        <v>351</v>
      </c>
      <c r="AT900" s="232" t="s">
        <v>185</v>
      </c>
      <c r="AU900" s="232" t="s">
        <v>88</v>
      </c>
      <c r="AY900" s="18" t="s">
        <v>182</v>
      </c>
      <c r="BE900" s="233">
        <f>IF(N900="základní",J900,0)</f>
        <v>0</v>
      </c>
      <c r="BF900" s="233">
        <f>IF(N900="snížená",J900,0)</f>
        <v>0</v>
      </c>
      <c r="BG900" s="233">
        <f>IF(N900="zákl. přenesená",J900,0)</f>
        <v>0</v>
      </c>
      <c r="BH900" s="233">
        <f>IF(N900="sníž. přenesená",J900,0)</f>
        <v>0</v>
      </c>
      <c r="BI900" s="233">
        <f>IF(N900="nulová",J900,0)</f>
        <v>0</v>
      </c>
      <c r="BJ900" s="18" t="s">
        <v>86</v>
      </c>
      <c r="BK900" s="233">
        <f>ROUND(I900*H900,2)</f>
        <v>0</v>
      </c>
      <c r="BL900" s="18" t="s">
        <v>351</v>
      </c>
      <c r="BM900" s="232" t="s">
        <v>848</v>
      </c>
    </row>
    <row r="901" spans="1:51" s="15" customFormat="1" ht="12">
      <c r="A901" s="15"/>
      <c r="B901" s="268"/>
      <c r="C901" s="269"/>
      <c r="D901" s="236" t="s">
        <v>191</v>
      </c>
      <c r="E901" s="270" t="s">
        <v>1</v>
      </c>
      <c r="F901" s="271" t="s">
        <v>544</v>
      </c>
      <c r="G901" s="269"/>
      <c r="H901" s="270" t="s">
        <v>1</v>
      </c>
      <c r="I901" s="272"/>
      <c r="J901" s="269"/>
      <c r="K901" s="269"/>
      <c r="L901" s="273"/>
      <c r="M901" s="274"/>
      <c r="N901" s="275"/>
      <c r="O901" s="275"/>
      <c r="P901" s="275"/>
      <c r="Q901" s="275"/>
      <c r="R901" s="275"/>
      <c r="S901" s="275"/>
      <c r="T901" s="276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77" t="s">
        <v>191</v>
      </c>
      <c r="AU901" s="277" t="s">
        <v>88</v>
      </c>
      <c r="AV901" s="15" t="s">
        <v>86</v>
      </c>
      <c r="AW901" s="15" t="s">
        <v>34</v>
      </c>
      <c r="AX901" s="15" t="s">
        <v>78</v>
      </c>
      <c r="AY901" s="277" t="s">
        <v>182</v>
      </c>
    </row>
    <row r="902" spans="1:51" s="13" customFormat="1" ht="12">
      <c r="A902" s="13"/>
      <c r="B902" s="234"/>
      <c r="C902" s="235"/>
      <c r="D902" s="236" t="s">
        <v>191</v>
      </c>
      <c r="E902" s="237" t="s">
        <v>1</v>
      </c>
      <c r="F902" s="238" t="s">
        <v>766</v>
      </c>
      <c r="G902" s="235"/>
      <c r="H902" s="239">
        <v>20.846</v>
      </c>
      <c r="I902" s="240"/>
      <c r="J902" s="235"/>
      <c r="K902" s="235"/>
      <c r="L902" s="241"/>
      <c r="M902" s="242"/>
      <c r="N902" s="243"/>
      <c r="O902" s="243"/>
      <c r="P902" s="243"/>
      <c r="Q902" s="243"/>
      <c r="R902" s="243"/>
      <c r="S902" s="243"/>
      <c r="T902" s="244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5" t="s">
        <v>191</v>
      </c>
      <c r="AU902" s="245" t="s">
        <v>88</v>
      </c>
      <c r="AV902" s="13" t="s">
        <v>88</v>
      </c>
      <c r="AW902" s="13" t="s">
        <v>34</v>
      </c>
      <c r="AX902" s="13" t="s">
        <v>78</v>
      </c>
      <c r="AY902" s="245" t="s">
        <v>182</v>
      </c>
    </row>
    <row r="903" spans="1:51" s="14" customFormat="1" ht="12">
      <c r="A903" s="14"/>
      <c r="B903" s="246"/>
      <c r="C903" s="247"/>
      <c r="D903" s="236" t="s">
        <v>191</v>
      </c>
      <c r="E903" s="248" t="s">
        <v>1</v>
      </c>
      <c r="F903" s="249" t="s">
        <v>195</v>
      </c>
      <c r="G903" s="247"/>
      <c r="H903" s="250">
        <v>20.846</v>
      </c>
      <c r="I903" s="251"/>
      <c r="J903" s="247"/>
      <c r="K903" s="247"/>
      <c r="L903" s="252"/>
      <c r="M903" s="253"/>
      <c r="N903" s="254"/>
      <c r="O903" s="254"/>
      <c r="P903" s="254"/>
      <c r="Q903" s="254"/>
      <c r="R903" s="254"/>
      <c r="S903" s="254"/>
      <c r="T903" s="255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6" t="s">
        <v>191</v>
      </c>
      <c r="AU903" s="256" t="s">
        <v>88</v>
      </c>
      <c r="AV903" s="14" t="s">
        <v>189</v>
      </c>
      <c r="AW903" s="14" t="s">
        <v>34</v>
      </c>
      <c r="AX903" s="14" t="s">
        <v>86</v>
      </c>
      <c r="AY903" s="256" t="s">
        <v>182</v>
      </c>
    </row>
    <row r="904" spans="1:65" s="2" customFormat="1" ht="24.15" customHeight="1">
      <c r="A904" s="39"/>
      <c r="B904" s="40"/>
      <c r="C904" s="257" t="s">
        <v>849</v>
      </c>
      <c r="D904" s="257" t="s">
        <v>204</v>
      </c>
      <c r="E904" s="258" t="s">
        <v>850</v>
      </c>
      <c r="F904" s="259" t="s">
        <v>851</v>
      </c>
      <c r="G904" s="260" t="s">
        <v>188</v>
      </c>
      <c r="H904" s="261">
        <v>23.973</v>
      </c>
      <c r="I904" s="262"/>
      <c r="J904" s="263">
        <f>ROUND(I904*H904,2)</f>
        <v>0</v>
      </c>
      <c r="K904" s="264"/>
      <c r="L904" s="265"/>
      <c r="M904" s="266" t="s">
        <v>1</v>
      </c>
      <c r="N904" s="267" t="s">
        <v>43</v>
      </c>
      <c r="O904" s="92"/>
      <c r="P904" s="230">
        <f>O904*H904</f>
        <v>0</v>
      </c>
      <c r="Q904" s="230">
        <v>0.0019</v>
      </c>
      <c r="R904" s="230">
        <f>Q904*H904</f>
        <v>0.0455487</v>
      </c>
      <c r="S904" s="230">
        <v>0</v>
      </c>
      <c r="T904" s="231">
        <f>S904*H904</f>
        <v>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232" t="s">
        <v>563</v>
      </c>
      <c r="AT904" s="232" t="s">
        <v>204</v>
      </c>
      <c r="AU904" s="232" t="s">
        <v>88</v>
      </c>
      <c r="AY904" s="18" t="s">
        <v>182</v>
      </c>
      <c r="BE904" s="233">
        <f>IF(N904="základní",J904,0)</f>
        <v>0</v>
      </c>
      <c r="BF904" s="233">
        <f>IF(N904="snížená",J904,0)</f>
        <v>0</v>
      </c>
      <c r="BG904" s="233">
        <f>IF(N904="zákl. přenesená",J904,0)</f>
        <v>0</v>
      </c>
      <c r="BH904" s="233">
        <f>IF(N904="sníž. přenesená",J904,0)</f>
        <v>0</v>
      </c>
      <c r="BI904" s="233">
        <f>IF(N904="nulová",J904,0)</f>
        <v>0</v>
      </c>
      <c r="BJ904" s="18" t="s">
        <v>86</v>
      </c>
      <c r="BK904" s="233">
        <f>ROUND(I904*H904,2)</f>
        <v>0</v>
      </c>
      <c r="BL904" s="18" t="s">
        <v>351</v>
      </c>
      <c r="BM904" s="232" t="s">
        <v>852</v>
      </c>
    </row>
    <row r="905" spans="1:51" s="15" customFormat="1" ht="12">
      <c r="A905" s="15"/>
      <c r="B905" s="268"/>
      <c r="C905" s="269"/>
      <c r="D905" s="236" t="s">
        <v>191</v>
      </c>
      <c r="E905" s="270" t="s">
        <v>1</v>
      </c>
      <c r="F905" s="271" t="s">
        <v>544</v>
      </c>
      <c r="G905" s="269"/>
      <c r="H905" s="270" t="s">
        <v>1</v>
      </c>
      <c r="I905" s="272"/>
      <c r="J905" s="269"/>
      <c r="K905" s="269"/>
      <c r="L905" s="273"/>
      <c r="M905" s="274"/>
      <c r="N905" s="275"/>
      <c r="O905" s="275"/>
      <c r="P905" s="275"/>
      <c r="Q905" s="275"/>
      <c r="R905" s="275"/>
      <c r="S905" s="275"/>
      <c r="T905" s="276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77" t="s">
        <v>191</v>
      </c>
      <c r="AU905" s="277" t="s">
        <v>88</v>
      </c>
      <c r="AV905" s="15" t="s">
        <v>86</v>
      </c>
      <c r="AW905" s="15" t="s">
        <v>34</v>
      </c>
      <c r="AX905" s="15" t="s">
        <v>78</v>
      </c>
      <c r="AY905" s="277" t="s">
        <v>182</v>
      </c>
    </row>
    <row r="906" spans="1:51" s="13" customFormat="1" ht="12">
      <c r="A906" s="13"/>
      <c r="B906" s="234"/>
      <c r="C906" s="235"/>
      <c r="D906" s="236" t="s">
        <v>191</v>
      </c>
      <c r="E906" s="237" t="s">
        <v>1</v>
      </c>
      <c r="F906" s="238" t="s">
        <v>853</v>
      </c>
      <c r="G906" s="235"/>
      <c r="H906" s="239">
        <v>23.973</v>
      </c>
      <c r="I906" s="240"/>
      <c r="J906" s="235"/>
      <c r="K906" s="235"/>
      <c r="L906" s="241"/>
      <c r="M906" s="242"/>
      <c r="N906" s="243"/>
      <c r="O906" s="243"/>
      <c r="P906" s="243"/>
      <c r="Q906" s="243"/>
      <c r="R906" s="243"/>
      <c r="S906" s="243"/>
      <c r="T906" s="244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5" t="s">
        <v>191</v>
      </c>
      <c r="AU906" s="245" t="s">
        <v>88</v>
      </c>
      <c r="AV906" s="13" t="s">
        <v>88</v>
      </c>
      <c r="AW906" s="13" t="s">
        <v>34</v>
      </c>
      <c r="AX906" s="13" t="s">
        <v>78</v>
      </c>
      <c r="AY906" s="245" t="s">
        <v>182</v>
      </c>
    </row>
    <row r="907" spans="1:51" s="14" customFormat="1" ht="12">
      <c r="A907" s="14"/>
      <c r="B907" s="246"/>
      <c r="C907" s="247"/>
      <c r="D907" s="236" t="s">
        <v>191</v>
      </c>
      <c r="E907" s="248" t="s">
        <v>1</v>
      </c>
      <c r="F907" s="249" t="s">
        <v>195</v>
      </c>
      <c r="G907" s="247"/>
      <c r="H907" s="250">
        <v>23.973</v>
      </c>
      <c r="I907" s="251"/>
      <c r="J907" s="247"/>
      <c r="K907" s="247"/>
      <c r="L907" s="252"/>
      <c r="M907" s="253"/>
      <c r="N907" s="254"/>
      <c r="O907" s="254"/>
      <c r="P907" s="254"/>
      <c r="Q907" s="254"/>
      <c r="R907" s="254"/>
      <c r="S907" s="254"/>
      <c r="T907" s="255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56" t="s">
        <v>191</v>
      </c>
      <c r="AU907" s="256" t="s">
        <v>88</v>
      </c>
      <c r="AV907" s="14" t="s">
        <v>189</v>
      </c>
      <c r="AW907" s="14" t="s">
        <v>34</v>
      </c>
      <c r="AX907" s="14" t="s">
        <v>86</v>
      </c>
      <c r="AY907" s="256" t="s">
        <v>182</v>
      </c>
    </row>
    <row r="908" spans="1:65" s="2" customFormat="1" ht="37.8" customHeight="1">
      <c r="A908" s="39"/>
      <c r="B908" s="40"/>
      <c r="C908" s="220" t="s">
        <v>854</v>
      </c>
      <c r="D908" s="220" t="s">
        <v>185</v>
      </c>
      <c r="E908" s="221" t="s">
        <v>855</v>
      </c>
      <c r="F908" s="222" t="s">
        <v>856</v>
      </c>
      <c r="G908" s="223" t="s">
        <v>320</v>
      </c>
      <c r="H908" s="224">
        <v>32.72</v>
      </c>
      <c r="I908" s="225"/>
      <c r="J908" s="226">
        <f>ROUND(I908*H908,2)</f>
        <v>0</v>
      </c>
      <c r="K908" s="227"/>
      <c r="L908" s="45"/>
      <c r="M908" s="228" t="s">
        <v>1</v>
      </c>
      <c r="N908" s="229" t="s">
        <v>43</v>
      </c>
      <c r="O908" s="92"/>
      <c r="P908" s="230">
        <f>O908*H908</f>
        <v>0</v>
      </c>
      <c r="Q908" s="230">
        <v>0.0006</v>
      </c>
      <c r="R908" s="230">
        <f>Q908*H908</f>
        <v>0.019631999999999997</v>
      </c>
      <c r="S908" s="230">
        <v>0</v>
      </c>
      <c r="T908" s="231">
        <f>S908*H908</f>
        <v>0</v>
      </c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R908" s="232" t="s">
        <v>351</v>
      </c>
      <c r="AT908" s="232" t="s">
        <v>185</v>
      </c>
      <c r="AU908" s="232" t="s">
        <v>88</v>
      </c>
      <c r="AY908" s="18" t="s">
        <v>182</v>
      </c>
      <c r="BE908" s="233">
        <f>IF(N908="základní",J908,0)</f>
        <v>0</v>
      </c>
      <c r="BF908" s="233">
        <f>IF(N908="snížená",J908,0)</f>
        <v>0</v>
      </c>
      <c r="BG908" s="233">
        <f>IF(N908="zákl. přenesená",J908,0)</f>
        <v>0</v>
      </c>
      <c r="BH908" s="233">
        <f>IF(N908="sníž. přenesená",J908,0)</f>
        <v>0</v>
      </c>
      <c r="BI908" s="233">
        <f>IF(N908="nulová",J908,0)</f>
        <v>0</v>
      </c>
      <c r="BJ908" s="18" t="s">
        <v>86</v>
      </c>
      <c r="BK908" s="233">
        <f>ROUND(I908*H908,2)</f>
        <v>0</v>
      </c>
      <c r="BL908" s="18" t="s">
        <v>351</v>
      </c>
      <c r="BM908" s="232" t="s">
        <v>857</v>
      </c>
    </row>
    <row r="909" spans="1:51" s="15" customFormat="1" ht="12">
      <c r="A909" s="15"/>
      <c r="B909" s="268"/>
      <c r="C909" s="269"/>
      <c r="D909" s="236" t="s">
        <v>191</v>
      </c>
      <c r="E909" s="270" t="s">
        <v>1</v>
      </c>
      <c r="F909" s="271" t="s">
        <v>544</v>
      </c>
      <c r="G909" s="269"/>
      <c r="H909" s="270" t="s">
        <v>1</v>
      </c>
      <c r="I909" s="272"/>
      <c r="J909" s="269"/>
      <c r="K909" s="269"/>
      <c r="L909" s="273"/>
      <c r="M909" s="274"/>
      <c r="N909" s="275"/>
      <c r="O909" s="275"/>
      <c r="P909" s="275"/>
      <c r="Q909" s="275"/>
      <c r="R909" s="275"/>
      <c r="S909" s="275"/>
      <c r="T909" s="276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77" t="s">
        <v>191</v>
      </c>
      <c r="AU909" s="277" t="s">
        <v>88</v>
      </c>
      <c r="AV909" s="15" t="s">
        <v>86</v>
      </c>
      <c r="AW909" s="15" t="s">
        <v>34</v>
      </c>
      <c r="AX909" s="15" t="s">
        <v>78</v>
      </c>
      <c r="AY909" s="277" t="s">
        <v>182</v>
      </c>
    </row>
    <row r="910" spans="1:51" s="13" customFormat="1" ht="12">
      <c r="A910" s="13"/>
      <c r="B910" s="234"/>
      <c r="C910" s="235"/>
      <c r="D910" s="236" t="s">
        <v>191</v>
      </c>
      <c r="E910" s="237" t="s">
        <v>1</v>
      </c>
      <c r="F910" s="238" t="s">
        <v>858</v>
      </c>
      <c r="G910" s="235"/>
      <c r="H910" s="239">
        <v>28.72</v>
      </c>
      <c r="I910" s="240"/>
      <c r="J910" s="235"/>
      <c r="K910" s="235"/>
      <c r="L910" s="241"/>
      <c r="M910" s="242"/>
      <c r="N910" s="243"/>
      <c r="O910" s="243"/>
      <c r="P910" s="243"/>
      <c r="Q910" s="243"/>
      <c r="R910" s="243"/>
      <c r="S910" s="243"/>
      <c r="T910" s="244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45" t="s">
        <v>191</v>
      </c>
      <c r="AU910" s="245" t="s">
        <v>88</v>
      </c>
      <c r="AV910" s="13" t="s">
        <v>88</v>
      </c>
      <c r="AW910" s="13" t="s">
        <v>34</v>
      </c>
      <c r="AX910" s="13" t="s">
        <v>78</v>
      </c>
      <c r="AY910" s="245" t="s">
        <v>182</v>
      </c>
    </row>
    <row r="911" spans="1:51" s="13" customFormat="1" ht="12">
      <c r="A911" s="13"/>
      <c r="B911" s="234"/>
      <c r="C911" s="235"/>
      <c r="D911" s="236" t="s">
        <v>191</v>
      </c>
      <c r="E911" s="237" t="s">
        <v>1</v>
      </c>
      <c r="F911" s="238" t="s">
        <v>859</v>
      </c>
      <c r="G911" s="235"/>
      <c r="H911" s="239">
        <v>4</v>
      </c>
      <c r="I911" s="240"/>
      <c r="J911" s="235"/>
      <c r="K911" s="235"/>
      <c r="L911" s="241"/>
      <c r="M911" s="242"/>
      <c r="N911" s="243"/>
      <c r="O911" s="243"/>
      <c r="P911" s="243"/>
      <c r="Q911" s="243"/>
      <c r="R911" s="243"/>
      <c r="S911" s="243"/>
      <c r="T911" s="244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5" t="s">
        <v>191</v>
      </c>
      <c r="AU911" s="245" t="s">
        <v>88</v>
      </c>
      <c r="AV911" s="13" t="s">
        <v>88</v>
      </c>
      <c r="AW911" s="13" t="s">
        <v>34</v>
      </c>
      <c r="AX911" s="13" t="s">
        <v>78</v>
      </c>
      <c r="AY911" s="245" t="s">
        <v>182</v>
      </c>
    </row>
    <row r="912" spans="1:51" s="14" customFormat="1" ht="12">
      <c r="A912" s="14"/>
      <c r="B912" s="246"/>
      <c r="C912" s="247"/>
      <c r="D912" s="236" t="s">
        <v>191</v>
      </c>
      <c r="E912" s="248" t="s">
        <v>1</v>
      </c>
      <c r="F912" s="249" t="s">
        <v>195</v>
      </c>
      <c r="G912" s="247"/>
      <c r="H912" s="250">
        <v>32.72</v>
      </c>
      <c r="I912" s="251"/>
      <c r="J912" s="247"/>
      <c r="K912" s="247"/>
      <c r="L912" s="252"/>
      <c r="M912" s="253"/>
      <c r="N912" s="254"/>
      <c r="O912" s="254"/>
      <c r="P912" s="254"/>
      <c r="Q912" s="254"/>
      <c r="R912" s="254"/>
      <c r="S912" s="254"/>
      <c r="T912" s="255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56" t="s">
        <v>191</v>
      </c>
      <c r="AU912" s="256" t="s">
        <v>88</v>
      </c>
      <c r="AV912" s="14" t="s">
        <v>189</v>
      </c>
      <c r="AW912" s="14" t="s">
        <v>34</v>
      </c>
      <c r="AX912" s="14" t="s">
        <v>86</v>
      </c>
      <c r="AY912" s="256" t="s">
        <v>182</v>
      </c>
    </row>
    <row r="913" spans="1:65" s="2" customFormat="1" ht="37.8" customHeight="1">
      <c r="A913" s="39"/>
      <c r="B913" s="40"/>
      <c r="C913" s="220" t="s">
        <v>860</v>
      </c>
      <c r="D913" s="220" t="s">
        <v>185</v>
      </c>
      <c r="E913" s="221" t="s">
        <v>861</v>
      </c>
      <c r="F913" s="222" t="s">
        <v>862</v>
      </c>
      <c r="G913" s="223" t="s">
        <v>320</v>
      </c>
      <c r="H913" s="224">
        <v>14.36</v>
      </c>
      <c r="I913" s="225"/>
      <c r="J913" s="226">
        <f>ROUND(I913*H913,2)</f>
        <v>0</v>
      </c>
      <c r="K913" s="227"/>
      <c r="L913" s="45"/>
      <c r="M913" s="228" t="s">
        <v>1</v>
      </c>
      <c r="N913" s="229" t="s">
        <v>43</v>
      </c>
      <c r="O913" s="92"/>
      <c r="P913" s="230">
        <f>O913*H913</f>
        <v>0</v>
      </c>
      <c r="Q913" s="230">
        <v>0.0006</v>
      </c>
      <c r="R913" s="230">
        <f>Q913*H913</f>
        <v>0.008615999999999999</v>
      </c>
      <c r="S913" s="230">
        <v>0</v>
      </c>
      <c r="T913" s="231">
        <f>S913*H913</f>
        <v>0</v>
      </c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R913" s="232" t="s">
        <v>351</v>
      </c>
      <c r="AT913" s="232" t="s">
        <v>185</v>
      </c>
      <c r="AU913" s="232" t="s">
        <v>88</v>
      </c>
      <c r="AY913" s="18" t="s">
        <v>182</v>
      </c>
      <c r="BE913" s="233">
        <f>IF(N913="základní",J913,0)</f>
        <v>0</v>
      </c>
      <c r="BF913" s="233">
        <f>IF(N913="snížená",J913,0)</f>
        <v>0</v>
      </c>
      <c r="BG913" s="233">
        <f>IF(N913="zákl. přenesená",J913,0)</f>
        <v>0</v>
      </c>
      <c r="BH913" s="233">
        <f>IF(N913="sníž. přenesená",J913,0)</f>
        <v>0</v>
      </c>
      <c r="BI913" s="233">
        <f>IF(N913="nulová",J913,0)</f>
        <v>0</v>
      </c>
      <c r="BJ913" s="18" t="s">
        <v>86</v>
      </c>
      <c r="BK913" s="233">
        <f>ROUND(I913*H913,2)</f>
        <v>0</v>
      </c>
      <c r="BL913" s="18" t="s">
        <v>351</v>
      </c>
      <c r="BM913" s="232" t="s">
        <v>863</v>
      </c>
    </row>
    <row r="914" spans="1:51" s="15" customFormat="1" ht="12">
      <c r="A914" s="15"/>
      <c r="B914" s="268"/>
      <c r="C914" s="269"/>
      <c r="D914" s="236" t="s">
        <v>191</v>
      </c>
      <c r="E914" s="270" t="s">
        <v>1</v>
      </c>
      <c r="F914" s="271" t="s">
        <v>544</v>
      </c>
      <c r="G914" s="269"/>
      <c r="H914" s="270" t="s">
        <v>1</v>
      </c>
      <c r="I914" s="272"/>
      <c r="J914" s="269"/>
      <c r="K914" s="269"/>
      <c r="L914" s="273"/>
      <c r="M914" s="274"/>
      <c r="N914" s="275"/>
      <c r="O914" s="275"/>
      <c r="P914" s="275"/>
      <c r="Q914" s="275"/>
      <c r="R914" s="275"/>
      <c r="S914" s="275"/>
      <c r="T914" s="276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277" t="s">
        <v>191</v>
      </c>
      <c r="AU914" s="277" t="s">
        <v>88</v>
      </c>
      <c r="AV914" s="15" t="s">
        <v>86</v>
      </c>
      <c r="AW914" s="15" t="s">
        <v>34</v>
      </c>
      <c r="AX914" s="15" t="s">
        <v>78</v>
      </c>
      <c r="AY914" s="277" t="s">
        <v>182</v>
      </c>
    </row>
    <row r="915" spans="1:51" s="13" customFormat="1" ht="12">
      <c r="A915" s="13"/>
      <c r="B915" s="234"/>
      <c r="C915" s="235"/>
      <c r="D915" s="236" t="s">
        <v>191</v>
      </c>
      <c r="E915" s="237" t="s">
        <v>1</v>
      </c>
      <c r="F915" s="238" t="s">
        <v>864</v>
      </c>
      <c r="G915" s="235"/>
      <c r="H915" s="239">
        <v>14.36</v>
      </c>
      <c r="I915" s="240"/>
      <c r="J915" s="235"/>
      <c r="K915" s="235"/>
      <c r="L915" s="241"/>
      <c r="M915" s="242"/>
      <c r="N915" s="243"/>
      <c r="O915" s="243"/>
      <c r="P915" s="243"/>
      <c r="Q915" s="243"/>
      <c r="R915" s="243"/>
      <c r="S915" s="243"/>
      <c r="T915" s="244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5" t="s">
        <v>191</v>
      </c>
      <c r="AU915" s="245" t="s">
        <v>88</v>
      </c>
      <c r="AV915" s="13" t="s">
        <v>88</v>
      </c>
      <c r="AW915" s="13" t="s">
        <v>34</v>
      </c>
      <c r="AX915" s="13" t="s">
        <v>78</v>
      </c>
      <c r="AY915" s="245" t="s">
        <v>182</v>
      </c>
    </row>
    <row r="916" spans="1:51" s="14" customFormat="1" ht="12">
      <c r="A916" s="14"/>
      <c r="B916" s="246"/>
      <c r="C916" s="247"/>
      <c r="D916" s="236" t="s">
        <v>191</v>
      </c>
      <c r="E916" s="248" t="s">
        <v>1</v>
      </c>
      <c r="F916" s="249" t="s">
        <v>195</v>
      </c>
      <c r="G916" s="247"/>
      <c r="H916" s="250">
        <v>14.36</v>
      </c>
      <c r="I916" s="251"/>
      <c r="J916" s="247"/>
      <c r="K916" s="247"/>
      <c r="L916" s="252"/>
      <c r="M916" s="253"/>
      <c r="N916" s="254"/>
      <c r="O916" s="254"/>
      <c r="P916" s="254"/>
      <c r="Q916" s="254"/>
      <c r="R916" s="254"/>
      <c r="S916" s="254"/>
      <c r="T916" s="255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6" t="s">
        <v>191</v>
      </c>
      <c r="AU916" s="256" t="s">
        <v>88</v>
      </c>
      <c r="AV916" s="14" t="s">
        <v>189</v>
      </c>
      <c r="AW916" s="14" t="s">
        <v>34</v>
      </c>
      <c r="AX916" s="14" t="s">
        <v>86</v>
      </c>
      <c r="AY916" s="256" t="s">
        <v>182</v>
      </c>
    </row>
    <row r="917" spans="1:65" s="2" customFormat="1" ht="37.8" customHeight="1">
      <c r="A917" s="39"/>
      <c r="B917" s="40"/>
      <c r="C917" s="220" t="s">
        <v>865</v>
      </c>
      <c r="D917" s="220" t="s">
        <v>185</v>
      </c>
      <c r="E917" s="221" t="s">
        <v>866</v>
      </c>
      <c r="F917" s="222" t="s">
        <v>867</v>
      </c>
      <c r="G917" s="223" t="s">
        <v>320</v>
      </c>
      <c r="H917" s="224">
        <v>32.46</v>
      </c>
      <c r="I917" s="225"/>
      <c r="J917" s="226">
        <f>ROUND(I917*H917,2)</f>
        <v>0</v>
      </c>
      <c r="K917" s="227"/>
      <c r="L917" s="45"/>
      <c r="M917" s="228" t="s">
        <v>1</v>
      </c>
      <c r="N917" s="229" t="s">
        <v>43</v>
      </c>
      <c r="O917" s="92"/>
      <c r="P917" s="230">
        <f>O917*H917</f>
        <v>0</v>
      </c>
      <c r="Q917" s="230">
        <v>0.00043</v>
      </c>
      <c r="R917" s="230">
        <f>Q917*H917</f>
        <v>0.0139578</v>
      </c>
      <c r="S917" s="230">
        <v>0</v>
      </c>
      <c r="T917" s="231">
        <f>S917*H917</f>
        <v>0</v>
      </c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R917" s="232" t="s">
        <v>351</v>
      </c>
      <c r="AT917" s="232" t="s">
        <v>185</v>
      </c>
      <c r="AU917" s="232" t="s">
        <v>88</v>
      </c>
      <c r="AY917" s="18" t="s">
        <v>182</v>
      </c>
      <c r="BE917" s="233">
        <f>IF(N917="základní",J917,0)</f>
        <v>0</v>
      </c>
      <c r="BF917" s="233">
        <f>IF(N917="snížená",J917,0)</f>
        <v>0</v>
      </c>
      <c r="BG917" s="233">
        <f>IF(N917="zákl. přenesená",J917,0)</f>
        <v>0</v>
      </c>
      <c r="BH917" s="233">
        <f>IF(N917="sníž. přenesená",J917,0)</f>
        <v>0</v>
      </c>
      <c r="BI917" s="233">
        <f>IF(N917="nulová",J917,0)</f>
        <v>0</v>
      </c>
      <c r="BJ917" s="18" t="s">
        <v>86</v>
      </c>
      <c r="BK917" s="233">
        <f>ROUND(I917*H917,2)</f>
        <v>0</v>
      </c>
      <c r="BL917" s="18" t="s">
        <v>351</v>
      </c>
      <c r="BM917" s="232" t="s">
        <v>868</v>
      </c>
    </row>
    <row r="918" spans="1:51" s="15" customFormat="1" ht="12">
      <c r="A918" s="15"/>
      <c r="B918" s="268"/>
      <c r="C918" s="269"/>
      <c r="D918" s="236" t="s">
        <v>191</v>
      </c>
      <c r="E918" s="270" t="s">
        <v>1</v>
      </c>
      <c r="F918" s="271" t="s">
        <v>544</v>
      </c>
      <c r="G918" s="269"/>
      <c r="H918" s="270" t="s">
        <v>1</v>
      </c>
      <c r="I918" s="272"/>
      <c r="J918" s="269"/>
      <c r="K918" s="269"/>
      <c r="L918" s="273"/>
      <c r="M918" s="274"/>
      <c r="N918" s="275"/>
      <c r="O918" s="275"/>
      <c r="P918" s="275"/>
      <c r="Q918" s="275"/>
      <c r="R918" s="275"/>
      <c r="S918" s="275"/>
      <c r="T918" s="276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T918" s="277" t="s">
        <v>191</v>
      </c>
      <c r="AU918" s="277" t="s">
        <v>88</v>
      </c>
      <c r="AV918" s="15" t="s">
        <v>86</v>
      </c>
      <c r="AW918" s="15" t="s">
        <v>34</v>
      </c>
      <c r="AX918" s="15" t="s">
        <v>78</v>
      </c>
      <c r="AY918" s="277" t="s">
        <v>182</v>
      </c>
    </row>
    <row r="919" spans="1:51" s="13" customFormat="1" ht="12">
      <c r="A919" s="13"/>
      <c r="B919" s="234"/>
      <c r="C919" s="235"/>
      <c r="D919" s="236" t="s">
        <v>191</v>
      </c>
      <c r="E919" s="237" t="s">
        <v>1</v>
      </c>
      <c r="F919" s="238" t="s">
        <v>864</v>
      </c>
      <c r="G919" s="235"/>
      <c r="H919" s="239">
        <v>14.36</v>
      </c>
      <c r="I919" s="240"/>
      <c r="J919" s="235"/>
      <c r="K919" s="235"/>
      <c r="L919" s="241"/>
      <c r="M919" s="242"/>
      <c r="N919" s="243"/>
      <c r="O919" s="243"/>
      <c r="P919" s="243"/>
      <c r="Q919" s="243"/>
      <c r="R919" s="243"/>
      <c r="S919" s="243"/>
      <c r="T919" s="244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5" t="s">
        <v>191</v>
      </c>
      <c r="AU919" s="245" t="s">
        <v>88</v>
      </c>
      <c r="AV919" s="13" t="s">
        <v>88</v>
      </c>
      <c r="AW919" s="13" t="s">
        <v>34</v>
      </c>
      <c r="AX919" s="13" t="s">
        <v>78</v>
      </c>
      <c r="AY919" s="245" t="s">
        <v>182</v>
      </c>
    </row>
    <row r="920" spans="1:51" s="15" customFormat="1" ht="12">
      <c r="A920" s="15"/>
      <c r="B920" s="268"/>
      <c r="C920" s="269"/>
      <c r="D920" s="236" t="s">
        <v>191</v>
      </c>
      <c r="E920" s="270" t="s">
        <v>1</v>
      </c>
      <c r="F920" s="271" t="s">
        <v>551</v>
      </c>
      <c r="G920" s="269"/>
      <c r="H920" s="270" t="s">
        <v>1</v>
      </c>
      <c r="I920" s="272"/>
      <c r="J920" s="269"/>
      <c r="K920" s="269"/>
      <c r="L920" s="273"/>
      <c r="M920" s="274"/>
      <c r="N920" s="275"/>
      <c r="O920" s="275"/>
      <c r="P920" s="275"/>
      <c r="Q920" s="275"/>
      <c r="R920" s="275"/>
      <c r="S920" s="275"/>
      <c r="T920" s="276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77" t="s">
        <v>191</v>
      </c>
      <c r="AU920" s="277" t="s">
        <v>88</v>
      </c>
      <c r="AV920" s="15" t="s">
        <v>86</v>
      </c>
      <c r="AW920" s="15" t="s">
        <v>34</v>
      </c>
      <c r="AX920" s="15" t="s">
        <v>78</v>
      </c>
      <c r="AY920" s="277" t="s">
        <v>182</v>
      </c>
    </row>
    <row r="921" spans="1:51" s="13" customFormat="1" ht="12">
      <c r="A921" s="13"/>
      <c r="B921" s="234"/>
      <c r="C921" s="235"/>
      <c r="D921" s="236" t="s">
        <v>191</v>
      </c>
      <c r="E921" s="237" t="s">
        <v>1</v>
      </c>
      <c r="F921" s="238" t="s">
        <v>869</v>
      </c>
      <c r="G921" s="235"/>
      <c r="H921" s="239">
        <v>18.1</v>
      </c>
      <c r="I921" s="240"/>
      <c r="J921" s="235"/>
      <c r="K921" s="235"/>
      <c r="L921" s="241"/>
      <c r="M921" s="242"/>
      <c r="N921" s="243"/>
      <c r="O921" s="243"/>
      <c r="P921" s="243"/>
      <c r="Q921" s="243"/>
      <c r="R921" s="243"/>
      <c r="S921" s="243"/>
      <c r="T921" s="244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5" t="s">
        <v>191</v>
      </c>
      <c r="AU921" s="245" t="s">
        <v>88</v>
      </c>
      <c r="AV921" s="13" t="s">
        <v>88</v>
      </c>
      <c r="AW921" s="13" t="s">
        <v>34</v>
      </c>
      <c r="AX921" s="13" t="s">
        <v>78</v>
      </c>
      <c r="AY921" s="245" t="s">
        <v>182</v>
      </c>
    </row>
    <row r="922" spans="1:51" s="14" customFormat="1" ht="12">
      <c r="A922" s="14"/>
      <c r="B922" s="246"/>
      <c r="C922" s="247"/>
      <c r="D922" s="236" t="s">
        <v>191</v>
      </c>
      <c r="E922" s="248" t="s">
        <v>1</v>
      </c>
      <c r="F922" s="249" t="s">
        <v>195</v>
      </c>
      <c r="G922" s="247"/>
      <c r="H922" s="250">
        <v>32.46</v>
      </c>
      <c r="I922" s="251"/>
      <c r="J922" s="247"/>
      <c r="K922" s="247"/>
      <c r="L922" s="252"/>
      <c r="M922" s="253"/>
      <c r="N922" s="254"/>
      <c r="O922" s="254"/>
      <c r="P922" s="254"/>
      <c r="Q922" s="254"/>
      <c r="R922" s="254"/>
      <c r="S922" s="254"/>
      <c r="T922" s="255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6" t="s">
        <v>191</v>
      </c>
      <c r="AU922" s="256" t="s">
        <v>88</v>
      </c>
      <c r="AV922" s="14" t="s">
        <v>189</v>
      </c>
      <c r="AW922" s="14" t="s">
        <v>34</v>
      </c>
      <c r="AX922" s="14" t="s">
        <v>86</v>
      </c>
      <c r="AY922" s="256" t="s">
        <v>182</v>
      </c>
    </row>
    <row r="923" spans="1:65" s="2" customFormat="1" ht="33" customHeight="1">
      <c r="A923" s="39"/>
      <c r="B923" s="40"/>
      <c r="C923" s="220" t="s">
        <v>870</v>
      </c>
      <c r="D923" s="220" t="s">
        <v>185</v>
      </c>
      <c r="E923" s="221" t="s">
        <v>871</v>
      </c>
      <c r="F923" s="222" t="s">
        <v>872</v>
      </c>
      <c r="G923" s="223" t="s">
        <v>188</v>
      </c>
      <c r="H923" s="224">
        <v>74.934</v>
      </c>
      <c r="I923" s="225"/>
      <c r="J923" s="226">
        <f>ROUND(I923*H923,2)</f>
        <v>0</v>
      </c>
      <c r="K923" s="227"/>
      <c r="L923" s="45"/>
      <c r="M923" s="228" t="s">
        <v>1</v>
      </c>
      <c r="N923" s="229" t="s">
        <v>43</v>
      </c>
      <c r="O923" s="92"/>
      <c r="P923" s="230">
        <f>O923*H923</f>
        <v>0</v>
      </c>
      <c r="Q923" s="230">
        <v>0.00028</v>
      </c>
      <c r="R923" s="230">
        <f>Q923*H923</f>
        <v>0.020981519999999997</v>
      </c>
      <c r="S923" s="230">
        <v>0</v>
      </c>
      <c r="T923" s="231">
        <f>S923*H923</f>
        <v>0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R923" s="232" t="s">
        <v>351</v>
      </c>
      <c r="AT923" s="232" t="s">
        <v>185</v>
      </c>
      <c r="AU923" s="232" t="s">
        <v>88</v>
      </c>
      <c r="AY923" s="18" t="s">
        <v>182</v>
      </c>
      <c r="BE923" s="233">
        <f>IF(N923="základní",J923,0)</f>
        <v>0</v>
      </c>
      <c r="BF923" s="233">
        <f>IF(N923="snížená",J923,0)</f>
        <v>0</v>
      </c>
      <c r="BG923" s="233">
        <f>IF(N923="zákl. přenesená",J923,0)</f>
        <v>0</v>
      </c>
      <c r="BH923" s="233">
        <f>IF(N923="sníž. přenesená",J923,0)</f>
        <v>0</v>
      </c>
      <c r="BI923" s="233">
        <f>IF(N923="nulová",J923,0)</f>
        <v>0</v>
      </c>
      <c r="BJ923" s="18" t="s">
        <v>86</v>
      </c>
      <c r="BK923" s="233">
        <f>ROUND(I923*H923,2)</f>
        <v>0</v>
      </c>
      <c r="BL923" s="18" t="s">
        <v>351</v>
      </c>
      <c r="BM923" s="232" t="s">
        <v>873</v>
      </c>
    </row>
    <row r="924" spans="1:51" s="15" customFormat="1" ht="12">
      <c r="A924" s="15"/>
      <c r="B924" s="268"/>
      <c r="C924" s="269"/>
      <c r="D924" s="236" t="s">
        <v>191</v>
      </c>
      <c r="E924" s="270" t="s">
        <v>1</v>
      </c>
      <c r="F924" s="271" t="s">
        <v>551</v>
      </c>
      <c r="G924" s="269"/>
      <c r="H924" s="270" t="s">
        <v>1</v>
      </c>
      <c r="I924" s="272"/>
      <c r="J924" s="269"/>
      <c r="K924" s="269"/>
      <c r="L924" s="273"/>
      <c r="M924" s="274"/>
      <c r="N924" s="275"/>
      <c r="O924" s="275"/>
      <c r="P924" s="275"/>
      <c r="Q924" s="275"/>
      <c r="R924" s="275"/>
      <c r="S924" s="275"/>
      <c r="T924" s="276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77" t="s">
        <v>191</v>
      </c>
      <c r="AU924" s="277" t="s">
        <v>88</v>
      </c>
      <c r="AV924" s="15" t="s">
        <v>86</v>
      </c>
      <c r="AW924" s="15" t="s">
        <v>34</v>
      </c>
      <c r="AX924" s="15" t="s">
        <v>78</v>
      </c>
      <c r="AY924" s="277" t="s">
        <v>182</v>
      </c>
    </row>
    <row r="925" spans="1:51" s="13" customFormat="1" ht="12">
      <c r="A925" s="13"/>
      <c r="B925" s="234"/>
      <c r="C925" s="235"/>
      <c r="D925" s="236" t="s">
        <v>191</v>
      </c>
      <c r="E925" s="237" t="s">
        <v>1</v>
      </c>
      <c r="F925" s="238" t="s">
        <v>765</v>
      </c>
      <c r="G925" s="235"/>
      <c r="H925" s="239">
        <v>74.934</v>
      </c>
      <c r="I925" s="240"/>
      <c r="J925" s="235"/>
      <c r="K925" s="235"/>
      <c r="L925" s="241"/>
      <c r="M925" s="242"/>
      <c r="N925" s="243"/>
      <c r="O925" s="243"/>
      <c r="P925" s="243"/>
      <c r="Q925" s="243"/>
      <c r="R925" s="243"/>
      <c r="S925" s="243"/>
      <c r="T925" s="244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45" t="s">
        <v>191</v>
      </c>
      <c r="AU925" s="245" t="s">
        <v>88</v>
      </c>
      <c r="AV925" s="13" t="s">
        <v>88</v>
      </c>
      <c r="AW925" s="13" t="s">
        <v>34</v>
      </c>
      <c r="AX925" s="13" t="s">
        <v>78</v>
      </c>
      <c r="AY925" s="245" t="s">
        <v>182</v>
      </c>
    </row>
    <row r="926" spans="1:51" s="14" customFormat="1" ht="12">
      <c r="A926" s="14"/>
      <c r="B926" s="246"/>
      <c r="C926" s="247"/>
      <c r="D926" s="236" t="s">
        <v>191</v>
      </c>
      <c r="E926" s="248" t="s">
        <v>1</v>
      </c>
      <c r="F926" s="249" t="s">
        <v>195</v>
      </c>
      <c r="G926" s="247"/>
      <c r="H926" s="250">
        <v>74.934</v>
      </c>
      <c r="I926" s="251"/>
      <c r="J926" s="247"/>
      <c r="K926" s="247"/>
      <c r="L926" s="252"/>
      <c r="M926" s="253"/>
      <c r="N926" s="254"/>
      <c r="O926" s="254"/>
      <c r="P926" s="254"/>
      <c r="Q926" s="254"/>
      <c r="R926" s="254"/>
      <c r="S926" s="254"/>
      <c r="T926" s="255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6" t="s">
        <v>191</v>
      </c>
      <c r="AU926" s="256" t="s">
        <v>88</v>
      </c>
      <c r="AV926" s="14" t="s">
        <v>189</v>
      </c>
      <c r="AW926" s="14" t="s">
        <v>34</v>
      </c>
      <c r="AX926" s="14" t="s">
        <v>86</v>
      </c>
      <c r="AY926" s="256" t="s">
        <v>182</v>
      </c>
    </row>
    <row r="927" spans="1:65" s="2" customFormat="1" ht="49.05" customHeight="1">
      <c r="A927" s="39"/>
      <c r="B927" s="40"/>
      <c r="C927" s="257" t="s">
        <v>874</v>
      </c>
      <c r="D927" s="257" t="s">
        <v>204</v>
      </c>
      <c r="E927" s="258" t="s">
        <v>875</v>
      </c>
      <c r="F927" s="259" t="s">
        <v>876</v>
      </c>
      <c r="G927" s="260" t="s">
        <v>188</v>
      </c>
      <c r="H927" s="261">
        <v>86.174</v>
      </c>
      <c r="I927" s="262"/>
      <c r="J927" s="263">
        <f>ROUND(I927*H927,2)</f>
        <v>0</v>
      </c>
      <c r="K927" s="264"/>
      <c r="L927" s="265"/>
      <c r="M927" s="266" t="s">
        <v>1</v>
      </c>
      <c r="N927" s="267" t="s">
        <v>43</v>
      </c>
      <c r="O927" s="92"/>
      <c r="P927" s="230">
        <f>O927*H927</f>
        <v>0</v>
      </c>
      <c r="Q927" s="230">
        <v>0.004</v>
      </c>
      <c r="R927" s="230">
        <f>Q927*H927</f>
        <v>0.34469600000000006</v>
      </c>
      <c r="S927" s="230">
        <v>0</v>
      </c>
      <c r="T927" s="231">
        <f>S927*H927</f>
        <v>0</v>
      </c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R927" s="232" t="s">
        <v>563</v>
      </c>
      <c r="AT927" s="232" t="s">
        <v>204</v>
      </c>
      <c r="AU927" s="232" t="s">
        <v>88</v>
      </c>
      <c r="AY927" s="18" t="s">
        <v>182</v>
      </c>
      <c r="BE927" s="233">
        <f>IF(N927="základní",J927,0)</f>
        <v>0</v>
      </c>
      <c r="BF927" s="233">
        <f>IF(N927="snížená",J927,0)</f>
        <v>0</v>
      </c>
      <c r="BG927" s="233">
        <f>IF(N927="zákl. přenesená",J927,0)</f>
        <v>0</v>
      </c>
      <c r="BH927" s="233">
        <f>IF(N927="sníž. přenesená",J927,0)</f>
        <v>0</v>
      </c>
      <c r="BI927" s="233">
        <f>IF(N927="nulová",J927,0)</f>
        <v>0</v>
      </c>
      <c r="BJ927" s="18" t="s">
        <v>86</v>
      </c>
      <c r="BK927" s="233">
        <f>ROUND(I927*H927,2)</f>
        <v>0</v>
      </c>
      <c r="BL927" s="18" t="s">
        <v>351</v>
      </c>
      <c r="BM927" s="232" t="s">
        <v>877</v>
      </c>
    </row>
    <row r="928" spans="1:51" s="15" customFormat="1" ht="12">
      <c r="A928" s="15"/>
      <c r="B928" s="268"/>
      <c r="C928" s="269"/>
      <c r="D928" s="236" t="s">
        <v>191</v>
      </c>
      <c r="E928" s="270" t="s">
        <v>1</v>
      </c>
      <c r="F928" s="271" t="s">
        <v>551</v>
      </c>
      <c r="G928" s="269"/>
      <c r="H928" s="270" t="s">
        <v>1</v>
      </c>
      <c r="I928" s="272"/>
      <c r="J928" s="269"/>
      <c r="K928" s="269"/>
      <c r="L928" s="273"/>
      <c r="M928" s="274"/>
      <c r="N928" s="275"/>
      <c r="O928" s="275"/>
      <c r="P928" s="275"/>
      <c r="Q928" s="275"/>
      <c r="R928" s="275"/>
      <c r="S928" s="275"/>
      <c r="T928" s="276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T928" s="277" t="s">
        <v>191</v>
      </c>
      <c r="AU928" s="277" t="s">
        <v>88</v>
      </c>
      <c r="AV928" s="15" t="s">
        <v>86</v>
      </c>
      <c r="AW928" s="15" t="s">
        <v>34</v>
      </c>
      <c r="AX928" s="15" t="s">
        <v>78</v>
      </c>
      <c r="AY928" s="277" t="s">
        <v>182</v>
      </c>
    </row>
    <row r="929" spans="1:51" s="15" customFormat="1" ht="12">
      <c r="A929" s="15"/>
      <c r="B929" s="268"/>
      <c r="C929" s="269"/>
      <c r="D929" s="236" t="s">
        <v>191</v>
      </c>
      <c r="E929" s="270" t="s">
        <v>1</v>
      </c>
      <c r="F929" s="271" t="s">
        <v>878</v>
      </c>
      <c r="G929" s="269"/>
      <c r="H929" s="270" t="s">
        <v>1</v>
      </c>
      <c r="I929" s="272"/>
      <c r="J929" s="269"/>
      <c r="K929" s="269"/>
      <c r="L929" s="273"/>
      <c r="M929" s="274"/>
      <c r="N929" s="275"/>
      <c r="O929" s="275"/>
      <c r="P929" s="275"/>
      <c r="Q929" s="275"/>
      <c r="R929" s="275"/>
      <c r="S929" s="275"/>
      <c r="T929" s="276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T929" s="277" t="s">
        <v>191</v>
      </c>
      <c r="AU929" s="277" t="s">
        <v>88</v>
      </c>
      <c r="AV929" s="15" t="s">
        <v>86</v>
      </c>
      <c r="AW929" s="15" t="s">
        <v>34</v>
      </c>
      <c r="AX929" s="15" t="s">
        <v>78</v>
      </c>
      <c r="AY929" s="277" t="s">
        <v>182</v>
      </c>
    </row>
    <row r="930" spans="1:51" s="13" customFormat="1" ht="12">
      <c r="A930" s="13"/>
      <c r="B930" s="234"/>
      <c r="C930" s="235"/>
      <c r="D930" s="236" t="s">
        <v>191</v>
      </c>
      <c r="E930" s="237" t="s">
        <v>1</v>
      </c>
      <c r="F930" s="238" t="s">
        <v>879</v>
      </c>
      <c r="G930" s="235"/>
      <c r="H930" s="239">
        <v>86.174</v>
      </c>
      <c r="I930" s="240"/>
      <c r="J930" s="235"/>
      <c r="K930" s="235"/>
      <c r="L930" s="241"/>
      <c r="M930" s="242"/>
      <c r="N930" s="243"/>
      <c r="O930" s="243"/>
      <c r="P930" s="243"/>
      <c r="Q930" s="243"/>
      <c r="R930" s="243"/>
      <c r="S930" s="243"/>
      <c r="T930" s="244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5" t="s">
        <v>191</v>
      </c>
      <c r="AU930" s="245" t="s">
        <v>88</v>
      </c>
      <c r="AV930" s="13" t="s">
        <v>88</v>
      </c>
      <c r="AW930" s="13" t="s">
        <v>34</v>
      </c>
      <c r="AX930" s="13" t="s">
        <v>78</v>
      </c>
      <c r="AY930" s="245" t="s">
        <v>182</v>
      </c>
    </row>
    <row r="931" spans="1:51" s="14" customFormat="1" ht="12">
      <c r="A931" s="14"/>
      <c r="B931" s="246"/>
      <c r="C931" s="247"/>
      <c r="D931" s="236" t="s">
        <v>191</v>
      </c>
      <c r="E931" s="248" t="s">
        <v>1</v>
      </c>
      <c r="F931" s="249" t="s">
        <v>195</v>
      </c>
      <c r="G931" s="247"/>
      <c r="H931" s="250">
        <v>86.174</v>
      </c>
      <c r="I931" s="251"/>
      <c r="J931" s="247"/>
      <c r="K931" s="247"/>
      <c r="L931" s="252"/>
      <c r="M931" s="253"/>
      <c r="N931" s="254"/>
      <c r="O931" s="254"/>
      <c r="P931" s="254"/>
      <c r="Q931" s="254"/>
      <c r="R931" s="254"/>
      <c r="S931" s="254"/>
      <c r="T931" s="255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6" t="s">
        <v>191</v>
      </c>
      <c r="AU931" s="256" t="s">
        <v>88</v>
      </c>
      <c r="AV931" s="14" t="s">
        <v>189</v>
      </c>
      <c r="AW931" s="14" t="s">
        <v>34</v>
      </c>
      <c r="AX931" s="14" t="s">
        <v>86</v>
      </c>
      <c r="AY931" s="256" t="s">
        <v>182</v>
      </c>
    </row>
    <row r="932" spans="1:65" s="2" customFormat="1" ht="16.5" customHeight="1">
      <c r="A932" s="39"/>
      <c r="B932" s="40"/>
      <c r="C932" s="220" t="s">
        <v>880</v>
      </c>
      <c r="D932" s="220" t="s">
        <v>185</v>
      </c>
      <c r="E932" s="221" t="s">
        <v>881</v>
      </c>
      <c r="F932" s="222" t="s">
        <v>882</v>
      </c>
      <c r="G932" s="223" t="s">
        <v>188</v>
      </c>
      <c r="H932" s="224">
        <v>13.767</v>
      </c>
      <c r="I932" s="225"/>
      <c r="J932" s="226">
        <f>ROUND(I932*H932,2)</f>
        <v>0</v>
      </c>
      <c r="K932" s="227"/>
      <c r="L932" s="45"/>
      <c r="M932" s="228" t="s">
        <v>1</v>
      </c>
      <c r="N932" s="229" t="s">
        <v>43</v>
      </c>
      <c r="O932" s="92"/>
      <c r="P932" s="230">
        <f>O932*H932</f>
        <v>0</v>
      </c>
      <c r="Q932" s="230">
        <v>0.00014</v>
      </c>
      <c r="R932" s="230">
        <f>Q932*H932</f>
        <v>0.0019273799999999998</v>
      </c>
      <c r="S932" s="230">
        <v>0</v>
      </c>
      <c r="T932" s="231">
        <f>S932*H932</f>
        <v>0</v>
      </c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R932" s="232" t="s">
        <v>351</v>
      </c>
      <c r="AT932" s="232" t="s">
        <v>185</v>
      </c>
      <c r="AU932" s="232" t="s">
        <v>88</v>
      </c>
      <c r="AY932" s="18" t="s">
        <v>182</v>
      </c>
      <c r="BE932" s="233">
        <f>IF(N932="základní",J932,0)</f>
        <v>0</v>
      </c>
      <c r="BF932" s="233">
        <f>IF(N932="snížená",J932,0)</f>
        <v>0</v>
      </c>
      <c r="BG932" s="233">
        <f>IF(N932="zákl. přenesená",J932,0)</f>
        <v>0</v>
      </c>
      <c r="BH932" s="233">
        <f>IF(N932="sníž. přenesená",J932,0)</f>
        <v>0</v>
      </c>
      <c r="BI932" s="233">
        <f>IF(N932="nulová",J932,0)</f>
        <v>0</v>
      </c>
      <c r="BJ932" s="18" t="s">
        <v>86</v>
      </c>
      <c r="BK932" s="233">
        <f>ROUND(I932*H932,2)</f>
        <v>0</v>
      </c>
      <c r="BL932" s="18" t="s">
        <v>351</v>
      </c>
      <c r="BM932" s="232" t="s">
        <v>883</v>
      </c>
    </row>
    <row r="933" spans="1:51" s="15" customFormat="1" ht="12">
      <c r="A933" s="15"/>
      <c r="B933" s="268"/>
      <c r="C933" s="269"/>
      <c r="D933" s="236" t="s">
        <v>191</v>
      </c>
      <c r="E933" s="270" t="s">
        <v>1</v>
      </c>
      <c r="F933" s="271" t="s">
        <v>884</v>
      </c>
      <c r="G933" s="269"/>
      <c r="H933" s="270" t="s">
        <v>1</v>
      </c>
      <c r="I933" s="272"/>
      <c r="J933" s="269"/>
      <c r="K933" s="269"/>
      <c r="L933" s="273"/>
      <c r="M933" s="274"/>
      <c r="N933" s="275"/>
      <c r="O933" s="275"/>
      <c r="P933" s="275"/>
      <c r="Q933" s="275"/>
      <c r="R933" s="275"/>
      <c r="S933" s="275"/>
      <c r="T933" s="276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277" t="s">
        <v>191</v>
      </c>
      <c r="AU933" s="277" t="s">
        <v>88</v>
      </c>
      <c r="AV933" s="15" t="s">
        <v>86</v>
      </c>
      <c r="AW933" s="15" t="s">
        <v>34</v>
      </c>
      <c r="AX933" s="15" t="s">
        <v>78</v>
      </c>
      <c r="AY933" s="277" t="s">
        <v>182</v>
      </c>
    </row>
    <row r="934" spans="1:51" s="15" customFormat="1" ht="12">
      <c r="A934" s="15"/>
      <c r="B934" s="268"/>
      <c r="C934" s="269"/>
      <c r="D934" s="236" t="s">
        <v>191</v>
      </c>
      <c r="E934" s="270" t="s">
        <v>1</v>
      </c>
      <c r="F934" s="271" t="s">
        <v>544</v>
      </c>
      <c r="G934" s="269"/>
      <c r="H934" s="270" t="s">
        <v>1</v>
      </c>
      <c r="I934" s="272"/>
      <c r="J934" s="269"/>
      <c r="K934" s="269"/>
      <c r="L934" s="273"/>
      <c r="M934" s="274"/>
      <c r="N934" s="275"/>
      <c r="O934" s="275"/>
      <c r="P934" s="275"/>
      <c r="Q934" s="275"/>
      <c r="R934" s="275"/>
      <c r="S934" s="275"/>
      <c r="T934" s="276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277" t="s">
        <v>191</v>
      </c>
      <c r="AU934" s="277" t="s">
        <v>88</v>
      </c>
      <c r="AV934" s="15" t="s">
        <v>86</v>
      </c>
      <c r="AW934" s="15" t="s">
        <v>34</v>
      </c>
      <c r="AX934" s="15" t="s">
        <v>78</v>
      </c>
      <c r="AY934" s="277" t="s">
        <v>182</v>
      </c>
    </row>
    <row r="935" spans="1:51" s="13" customFormat="1" ht="12">
      <c r="A935" s="13"/>
      <c r="B935" s="234"/>
      <c r="C935" s="235"/>
      <c r="D935" s="236" t="s">
        <v>191</v>
      </c>
      <c r="E935" s="237" t="s">
        <v>1</v>
      </c>
      <c r="F935" s="238" t="s">
        <v>885</v>
      </c>
      <c r="G935" s="235"/>
      <c r="H935" s="239">
        <v>8.616</v>
      </c>
      <c r="I935" s="240"/>
      <c r="J935" s="235"/>
      <c r="K935" s="235"/>
      <c r="L935" s="241"/>
      <c r="M935" s="242"/>
      <c r="N935" s="243"/>
      <c r="O935" s="243"/>
      <c r="P935" s="243"/>
      <c r="Q935" s="243"/>
      <c r="R935" s="243"/>
      <c r="S935" s="243"/>
      <c r="T935" s="244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5" t="s">
        <v>191</v>
      </c>
      <c r="AU935" s="245" t="s">
        <v>88</v>
      </c>
      <c r="AV935" s="13" t="s">
        <v>88</v>
      </c>
      <c r="AW935" s="13" t="s">
        <v>34</v>
      </c>
      <c r="AX935" s="13" t="s">
        <v>78</v>
      </c>
      <c r="AY935" s="245" t="s">
        <v>182</v>
      </c>
    </row>
    <row r="936" spans="1:51" s="13" customFormat="1" ht="12">
      <c r="A936" s="13"/>
      <c r="B936" s="234"/>
      <c r="C936" s="235"/>
      <c r="D936" s="236" t="s">
        <v>191</v>
      </c>
      <c r="E936" s="237" t="s">
        <v>1</v>
      </c>
      <c r="F936" s="238" t="s">
        <v>886</v>
      </c>
      <c r="G936" s="235"/>
      <c r="H936" s="239">
        <v>5.026</v>
      </c>
      <c r="I936" s="240"/>
      <c r="J936" s="235"/>
      <c r="K936" s="235"/>
      <c r="L936" s="241"/>
      <c r="M936" s="242"/>
      <c r="N936" s="243"/>
      <c r="O936" s="243"/>
      <c r="P936" s="243"/>
      <c r="Q936" s="243"/>
      <c r="R936" s="243"/>
      <c r="S936" s="243"/>
      <c r="T936" s="244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5" t="s">
        <v>191</v>
      </c>
      <c r="AU936" s="245" t="s">
        <v>88</v>
      </c>
      <c r="AV936" s="13" t="s">
        <v>88</v>
      </c>
      <c r="AW936" s="13" t="s">
        <v>34</v>
      </c>
      <c r="AX936" s="13" t="s">
        <v>78</v>
      </c>
      <c r="AY936" s="245" t="s">
        <v>182</v>
      </c>
    </row>
    <row r="937" spans="1:51" s="13" customFormat="1" ht="12">
      <c r="A937" s="13"/>
      <c r="B937" s="234"/>
      <c r="C937" s="235"/>
      <c r="D937" s="236" t="s">
        <v>191</v>
      </c>
      <c r="E937" s="237" t="s">
        <v>1</v>
      </c>
      <c r="F937" s="238" t="s">
        <v>887</v>
      </c>
      <c r="G937" s="235"/>
      <c r="H937" s="239">
        <v>0.125</v>
      </c>
      <c r="I937" s="240"/>
      <c r="J937" s="235"/>
      <c r="K937" s="235"/>
      <c r="L937" s="241"/>
      <c r="M937" s="242"/>
      <c r="N937" s="243"/>
      <c r="O937" s="243"/>
      <c r="P937" s="243"/>
      <c r="Q937" s="243"/>
      <c r="R937" s="243"/>
      <c r="S937" s="243"/>
      <c r="T937" s="244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5" t="s">
        <v>191</v>
      </c>
      <c r="AU937" s="245" t="s">
        <v>88</v>
      </c>
      <c r="AV937" s="13" t="s">
        <v>88</v>
      </c>
      <c r="AW937" s="13" t="s">
        <v>34</v>
      </c>
      <c r="AX937" s="13" t="s">
        <v>78</v>
      </c>
      <c r="AY937" s="245" t="s">
        <v>182</v>
      </c>
    </row>
    <row r="938" spans="1:51" s="14" customFormat="1" ht="12">
      <c r="A938" s="14"/>
      <c r="B938" s="246"/>
      <c r="C938" s="247"/>
      <c r="D938" s="236" t="s">
        <v>191</v>
      </c>
      <c r="E938" s="248" t="s">
        <v>1</v>
      </c>
      <c r="F938" s="249" t="s">
        <v>195</v>
      </c>
      <c r="G938" s="247"/>
      <c r="H938" s="250">
        <v>13.767</v>
      </c>
      <c r="I938" s="251"/>
      <c r="J938" s="247"/>
      <c r="K938" s="247"/>
      <c r="L938" s="252"/>
      <c r="M938" s="253"/>
      <c r="N938" s="254"/>
      <c r="O938" s="254"/>
      <c r="P938" s="254"/>
      <c r="Q938" s="254"/>
      <c r="R938" s="254"/>
      <c r="S938" s="254"/>
      <c r="T938" s="255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6" t="s">
        <v>191</v>
      </c>
      <c r="AU938" s="256" t="s">
        <v>88</v>
      </c>
      <c r="AV938" s="14" t="s">
        <v>189</v>
      </c>
      <c r="AW938" s="14" t="s">
        <v>34</v>
      </c>
      <c r="AX938" s="14" t="s">
        <v>86</v>
      </c>
      <c r="AY938" s="256" t="s">
        <v>182</v>
      </c>
    </row>
    <row r="939" spans="1:65" s="2" customFormat="1" ht="24.15" customHeight="1">
      <c r="A939" s="39"/>
      <c r="B939" s="40"/>
      <c r="C939" s="257" t="s">
        <v>888</v>
      </c>
      <c r="D939" s="257" t="s">
        <v>204</v>
      </c>
      <c r="E939" s="258" t="s">
        <v>850</v>
      </c>
      <c r="F939" s="259" t="s">
        <v>851</v>
      </c>
      <c r="G939" s="260" t="s">
        <v>188</v>
      </c>
      <c r="H939" s="261">
        <v>16.52</v>
      </c>
      <c r="I939" s="262"/>
      <c r="J939" s="263">
        <f>ROUND(I939*H939,2)</f>
        <v>0</v>
      </c>
      <c r="K939" s="264"/>
      <c r="L939" s="265"/>
      <c r="M939" s="266" t="s">
        <v>1</v>
      </c>
      <c r="N939" s="267" t="s">
        <v>43</v>
      </c>
      <c r="O939" s="92"/>
      <c r="P939" s="230">
        <f>O939*H939</f>
        <v>0</v>
      </c>
      <c r="Q939" s="230">
        <v>0.0019</v>
      </c>
      <c r="R939" s="230">
        <f>Q939*H939</f>
        <v>0.031388</v>
      </c>
      <c r="S939" s="230">
        <v>0</v>
      </c>
      <c r="T939" s="231">
        <f>S939*H939</f>
        <v>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32" t="s">
        <v>563</v>
      </c>
      <c r="AT939" s="232" t="s">
        <v>204</v>
      </c>
      <c r="AU939" s="232" t="s">
        <v>88</v>
      </c>
      <c r="AY939" s="18" t="s">
        <v>182</v>
      </c>
      <c r="BE939" s="233">
        <f>IF(N939="základní",J939,0)</f>
        <v>0</v>
      </c>
      <c r="BF939" s="233">
        <f>IF(N939="snížená",J939,0)</f>
        <v>0</v>
      </c>
      <c r="BG939" s="233">
        <f>IF(N939="zákl. přenesená",J939,0)</f>
        <v>0</v>
      </c>
      <c r="BH939" s="233">
        <f>IF(N939="sníž. přenesená",J939,0)</f>
        <v>0</v>
      </c>
      <c r="BI939" s="233">
        <f>IF(N939="nulová",J939,0)</f>
        <v>0</v>
      </c>
      <c r="BJ939" s="18" t="s">
        <v>86</v>
      </c>
      <c r="BK939" s="233">
        <f>ROUND(I939*H939,2)</f>
        <v>0</v>
      </c>
      <c r="BL939" s="18" t="s">
        <v>351</v>
      </c>
      <c r="BM939" s="232" t="s">
        <v>889</v>
      </c>
    </row>
    <row r="940" spans="1:51" s="13" customFormat="1" ht="12">
      <c r="A940" s="13"/>
      <c r="B940" s="234"/>
      <c r="C940" s="235"/>
      <c r="D940" s="236" t="s">
        <v>191</v>
      </c>
      <c r="E940" s="237" t="s">
        <v>1</v>
      </c>
      <c r="F940" s="238" t="s">
        <v>890</v>
      </c>
      <c r="G940" s="235"/>
      <c r="H940" s="239">
        <v>16.52</v>
      </c>
      <c r="I940" s="240"/>
      <c r="J940" s="235"/>
      <c r="K940" s="235"/>
      <c r="L940" s="241"/>
      <c r="M940" s="242"/>
      <c r="N940" s="243"/>
      <c r="O940" s="243"/>
      <c r="P940" s="243"/>
      <c r="Q940" s="243"/>
      <c r="R940" s="243"/>
      <c r="S940" s="243"/>
      <c r="T940" s="244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5" t="s">
        <v>191</v>
      </c>
      <c r="AU940" s="245" t="s">
        <v>88</v>
      </c>
      <c r="AV940" s="13" t="s">
        <v>88</v>
      </c>
      <c r="AW940" s="13" t="s">
        <v>34</v>
      </c>
      <c r="AX940" s="13" t="s">
        <v>78</v>
      </c>
      <c r="AY940" s="245" t="s">
        <v>182</v>
      </c>
    </row>
    <row r="941" spans="1:51" s="14" customFormat="1" ht="12">
      <c r="A941" s="14"/>
      <c r="B941" s="246"/>
      <c r="C941" s="247"/>
      <c r="D941" s="236" t="s">
        <v>191</v>
      </c>
      <c r="E941" s="248" t="s">
        <v>1</v>
      </c>
      <c r="F941" s="249" t="s">
        <v>195</v>
      </c>
      <c r="G941" s="247"/>
      <c r="H941" s="250">
        <v>16.52</v>
      </c>
      <c r="I941" s="251"/>
      <c r="J941" s="247"/>
      <c r="K941" s="247"/>
      <c r="L941" s="252"/>
      <c r="M941" s="253"/>
      <c r="N941" s="254"/>
      <c r="O941" s="254"/>
      <c r="P941" s="254"/>
      <c r="Q941" s="254"/>
      <c r="R941" s="254"/>
      <c r="S941" s="254"/>
      <c r="T941" s="255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6" t="s">
        <v>191</v>
      </c>
      <c r="AU941" s="256" t="s">
        <v>88</v>
      </c>
      <c r="AV941" s="14" t="s">
        <v>189</v>
      </c>
      <c r="AW941" s="14" t="s">
        <v>34</v>
      </c>
      <c r="AX941" s="14" t="s">
        <v>86</v>
      </c>
      <c r="AY941" s="256" t="s">
        <v>182</v>
      </c>
    </row>
    <row r="942" spans="1:65" s="2" customFormat="1" ht="24.15" customHeight="1">
      <c r="A942" s="39"/>
      <c r="B942" s="40"/>
      <c r="C942" s="220" t="s">
        <v>891</v>
      </c>
      <c r="D942" s="220" t="s">
        <v>185</v>
      </c>
      <c r="E942" s="221" t="s">
        <v>892</v>
      </c>
      <c r="F942" s="222" t="s">
        <v>893</v>
      </c>
      <c r="G942" s="223" t="s">
        <v>188</v>
      </c>
      <c r="H942" s="224">
        <v>34.613</v>
      </c>
      <c r="I942" s="225"/>
      <c r="J942" s="226">
        <f>ROUND(I942*H942,2)</f>
        <v>0</v>
      </c>
      <c r="K942" s="227"/>
      <c r="L942" s="45"/>
      <c r="M942" s="228" t="s">
        <v>1</v>
      </c>
      <c r="N942" s="229" t="s">
        <v>43</v>
      </c>
      <c r="O942" s="92"/>
      <c r="P942" s="230">
        <f>O942*H942</f>
        <v>0</v>
      </c>
      <c r="Q942" s="230">
        <v>0</v>
      </c>
      <c r="R942" s="230">
        <f>Q942*H942</f>
        <v>0</v>
      </c>
      <c r="S942" s="230">
        <v>0</v>
      </c>
      <c r="T942" s="231">
        <f>S942*H942</f>
        <v>0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32" t="s">
        <v>351</v>
      </c>
      <c r="AT942" s="232" t="s">
        <v>185</v>
      </c>
      <c r="AU942" s="232" t="s">
        <v>88</v>
      </c>
      <c r="AY942" s="18" t="s">
        <v>182</v>
      </c>
      <c r="BE942" s="233">
        <f>IF(N942="základní",J942,0)</f>
        <v>0</v>
      </c>
      <c r="BF942" s="233">
        <f>IF(N942="snížená",J942,0)</f>
        <v>0</v>
      </c>
      <c r="BG942" s="233">
        <f>IF(N942="zákl. přenesená",J942,0)</f>
        <v>0</v>
      </c>
      <c r="BH942" s="233">
        <f>IF(N942="sníž. přenesená",J942,0)</f>
        <v>0</v>
      </c>
      <c r="BI942" s="233">
        <f>IF(N942="nulová",J942,0)</f>
        <v>0</v>
      </c>
      <c r="BJ942" s="18" t="s">
        <v>86</v>
      </c>
      <c r="BK942" s="233">
        <f>ROUND(I942*H942,2)</f>
        <v>0</v>
      </c>
      <c r="BL942" s="18" t="s">
        <v>351</v>
      </c>
      <c r="BM942" s="232" t="s">
        <v>894</v>
      </c>
    </row>
    <row r="943" spans="1:51" s="15" customFormat="1" ht="12">
      <c r="A943" s="15"/>
      <c r="B943" s="268"/>
      <c r="C943" s="269"/>
      <c r="D943" s="236" t="s">
        <v>191</v>
      </c>
      <c r="E943" s="270" t="s">
        <v>1</v>
      </c>
      <c r="F943" s="271" t="s">
        <v>544</v>
      </c>
      <c r="G943" s="269"/>
      <c r="H943" s="270" t="s">
        <v>1</v>
      </c>
      <c r="I943" s="272"/>
      <c r="J943" s="269"/>
      <c r="K943" s="269"/>
      <c r="L943" s="273"/>
      <c r="M943" s="274"/>
      <c r="N943" s="275"/>
      <c r="O943" s="275"/>
      <c r="P943" s="275"/>
      <c r="Q943" s="275"/>
      <c r="R943" s="275"/>
      <c r="S943" s="275"/>
      <c r="T943" s="276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T943" s="277" t="s">
        <v>191</v>
      </c>
      <c r="AU943" s="277" t="s">
        <v>88</v>
      </c>
      <c r="AV943" s="15" t="s">
        <v>86</v>
      </c>
      <c r="AW943" s="15" t="s">
        <v>34</v>
      </c>
      <c r="AX943" s="15" t="s">
        <v>78</v>
      </c>
      <c r="AY943" s="277" t="s">
        <v>182</v>
      </c>
    </row>
    <row r="944" spans="1:51" s="13" customFormat="1" ht="12">
      <c r="A944" s="13"/>
      <c r="B944" s="234"/>
      <c r="C944" s="235"/>
      <c r="D944" s="236" t="s">
        <v>191</v>
      </c>
      <c r="E944" s="237" t="s">
        <v>1</v>
      </c>
      <c r="F944" s="238" t="s">
        <v>766</v>
      </c>
      <c r="G944" s="235"/>
      <c r="H944" s="239">
        <v>20.846</v>
      </c>
      <c r="I944" s="240"/>
      <c r="J944" s="235"/>
      <c r="K944" s="235"/>
      <c r="L944" s="241"/>
      <c r="M944" s="242"/>
      <c r="N944" s="243"/>
      <c r="O944" s="243"/>
      <c r="P944" s="243"/>
      <c r="Q944" s="243"/>
      <c r="R944" s="243"/>
      <c r="S944" s="243"/>
      <c r="T944" s="244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5" t="s">
        <v>191</v>
      </c>
      <c r="AU944" s="245" t="s">
        <v>88</v>
      </c>
      <c r="AV944" s="13" t="s">
        <v>88</v>
      </c>
      <c r="AW944" s="13" t="s">
        <v>34</v>
      </c>
      <c r="AX944" s="13" t="s">
        <v>78</v>
      </c>
      <c r="AY944" s="245" t="s">
        <v>182</v>
      </c>
    </row>
    <row r="945" spans="1:51" s="13" customFormat="1" ht="12">
      <c r="A945" s="13"/>
      <c r="B945" s="234"/>
      <c r="C945" s="235"/>
      <c r="D945" s="236" t="s">
        <v>191</v>
      </c>
      <c r="E945" s="237" t="s">
        <v>1</v>
      </c>
      <c r="F945" s="238" t="s">
        <v>885</v>
      </c>
      <c r="G945" s="235"/>
      <c r="H945" s="239">
        <v>8.616</v>
      </c>
      <c r="I945" s="240"/>
      <c r="J945" s="235"/>
      <c r="K945" s="235"/>
      <c r="L945" s="241"/>
      <c r="M945" s="242"/>
      <c r="N945" s="243"/>
      <c r="O945" s="243"/>
      <c r="P945" s="243"/>
      <c r="Q945" s="243"/>
      <c r="R945" s="243"/>
      <c r="S945" s="243"/>
      <c r="T945" s="244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5" t="s">
        <v>191</v>
      </c>
      <c r="AU945" s="245" t="s">
        <v>88</v>
      </c>
      <c r="AV945" s="13" t="s">
        <v>88</v>
      </c>
      <c r="AW945" s="13" t="s">
        <v>34</v>
      </c>
      <c r="AX945" s="13" t="s">
        <v>78</v>
      </c>
      <c r="AY945" s="245" t="s">
        <v>182</v>
      </c>
    </row>
    <row r="946" spans="1:51" s="13" customFormat="1" ht="12">
      <c r="A946" s="13"/>
      <c r="B946" s="234"/>
      <c r="C946" s="235"/>
      <c r="D946" s="236" t="s">
        <v>191</v>
      </c>
      <c r="E946" s="237" t="s">
        <v>1</v>
      </c>
      <c r="F946" s="238" t="s">
        <v>886</v>
      </c>
      <c r="G946" s="235"/>
      <c r="H946" s="239">
        <v>5.026</v>
      </c>
      <c r="I946" s="240"/>
      <c r="J946" s="235"/>
      <c r="K946" s="235"/>
      <c r="L946" s="241"/>
      <c r="M946" s="242"/>
      <c r="N946" s="243"/>
      <c r="O946" s="243"/>
      <c r="P946" s="243"/>
      <c r="Q946" s="243"/>
      <c r="R946" s="243"/>
      <c r="S946" s="243"/>
      <c r="T946" s="244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5" t="s">
        <v>191</v>
      </c>
      <c r="AU946" s="245" t="s">
        <v>88</v>
      </c>
      <c r="AV946" s="13" t="s">
        <v>88</v>
      </c>
      <c r="AW946" s="13" t="s">
        <v>34</v>
      </c>
      <c r="AX946" s="13" t="s">
        <v>78</v>
      </c>
      <c r="AY946" s="245" t="s">
        <v>182</v>
      </c>
    </row>
    <row r="947" spans="1:51" s="13" customFormat="1" ht="12">
      <c r="A947" s="13"/>
      <c r="B947" s="234"/>
      <c r="C947" s="235"/>
      <c r="D947" s="236" t="s">
        <v>191</v>
      </c>
      <c r="E947" s="237" t="s">
        <v>1</v>
      </c>
      <c r="F947" s="238" t="s">
        <v>887</v>
      </c>
      <c r="G947" s="235"/>
      <c r="H947" s="239">
        <v>0.125</v>
      </c>
      <c r="I947" s="240"/>
      <c r="J947" s="235"/>
      <c r="K947" s="235"/>
      <c r="L947" s="241"/>
      <c r="M947" s="242"/>
      <c r="N947" s="243"/>
      <c r="O947" s="243"/>
      <c r="P947" s="243"/>
      <c r="Q947" s="243"/>
      <c r="R947" s="243"/>
      <c r="S947" s="243"/>
      <c r="T947" s="244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5" t="s">
        <v>191</v>
      </c>
      <c r="AU947" s="245" t="s">
        <v>88</v>
      </c>
      <c r="AV947" s="13" t="s">
        <v>88</v>
      </c>
      <c r="AW947" s="13" t="s">
        <v>34</v>
      </c>
      <c r="AX947" s="13" t="s">
        <v>78</v>
      </c>
      <c r="AY947" s="245" t="s">
        <v>182</v>
      </c>
    </row>
    <row r="948" spans="1:51" s="14" customFormat="1" ht="12">
      <c r="A948" s="14"/>
      <c r="B948" s="246"/>
      <c r="C948" s="247"/>
      <c r="D948" s="236" t="s">
        <v>191</v>
      </c>
      <c r="E948" s="248" t="s">
        <v>1</v>
      </c>
      <c r="F948" s="249" t="s">
        <v>195</v>
      </c>
      <c r="G948" s="247"/>
      <c r="H948" s="250">
        <v>34.613</v>
      </c>
      <c r="I948" s="251"/>
      <c r="J948" s="247"/>
      <c r="K948" s="247"/>
      <c r="L948" s="252"/>
      <c r="M948" s="253"/>
      <c r="N948" s="254"/>
      <c r="O948" s="254"/>
      <c r="P948" s="254"/>
      <c r="Q948" s="254"/>
      <c r="R948" s="254"/>
      <c r="S948" s="254"/>
      <c r="T948" s="255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6" t="s">
        <v>191</v>
      </c>
      <c r="AU948" s="256" t="s">
        <v>88</v>
      </c>
      <c r="AV948" s="14" t="s">
        <v>189</v>
      </c>
      <c r="AW948" s="14" t="s">
        <v>34</v>
      </c>
      <c r="AX948" s="14" t="s">
        <v>86</v>
      </c>
      <c r="AY948" s="256" t="s">
        <v>182</v>
      </c>
    </row>
    <row r="949" spans="1:65" s="2" customFormat="1" ht="16.5" customHeight="1">
      <c r="A949" s="39"/>
      <c r="B949" s="40"/>
      <c r="C949" s="257" t="s">
        <v>895</v>
      </c>
      <c r="D949" s="257" t="s">
        <v>204</v>
      </c>
      <c r="E949" s="258" t="s">
        <v>896</v>
      </c>
      <c r="F949" s="259" t="s">
        <v>897</v>
      </c>
      <c r="G949" s="260" t="s">
        <v>188</v>
      </c>
      <c r="H949" s="261">
        <v>41.536</v>
      </c>
      <c r="I949" s="262"/>
      <c r="J949" s="263">
        <f>ROUND(I949*H949,2)</f>
        <v>0</v>
      </c>
      <c r="K949" s="264"/>
      <c r="L949" s="265"/>
      <c r="M949" s="266" t="s">
        <v>1</v>
      </c>
      <c r="N949" s="267" t="s">
        <v>43</v>
      </c>
      <c r="O949" s="92"/>
      <c r="P949" s="230">
        <f>O949*H949</f>
        <v>0</v>
      </c>
      <c r="Q949" s="230">
        <v>0.0003</v>
      </c>
      <c r="R949" s="230">
        <f>Q949*H949</f>
        <v>0.0124608</v>
      </c>
      <c r="S949" s="230">
        <v>0</v>
      </c>
      <c r="T949" s="231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32" t="s">
        <v>563</v>
      </c>
      <c r="AT949" s="232" t="s">
        <v>204</v>
      </c>
      <c r="AU949" s="232" t="s">
        <v>88</v>
      </c>
      <c r="AY949" s="18" t="s">
        <v>182</v>
      </c>
      <c r="BE949" s="233">
        <f>IF(N949="základní",J949,0)</f>
        <v>0</v>
      </c>
      <c r="BF949" s="233">
        <f>IF(N949="snížená",J949,0)</f>
        <v>0</v>
      </c>
      <c r="BG949" s="233">
        <f>IF(N949="zákl. přenesená",J949,0)</f>
        <v>0</v>
      </c>
      <c r="BH949" s="233">
        <f>IF(N949="sníž. přenesená",J949,0)</f>
        <v>0</v>
      </c>
      <c r="BI949" s="233">
        <f>IF(N949="nulová",J949,0)</f>
        <v>0</v>
      </c>
      <c r="BJ949" s="18" t="s">
        <v>86</v>
      </c>
      <c r="BK949" s="233">
        <f>ROUND(I949*H949,2)</f>
        <v>0</v>
      </c>
      <c r="BL949" s="18" t="s">
        <v>351</v>
      </c>
      <c r="BM949" s="232" t="s">
        <v>898</v>
      </c>
    </row>
    <row r="950" spans="1:51" s="13" customFormat="1" ht="12">
      <c r="A950" s="13"/>
      <c r="B950" s="234"/>
      <c r="C950" s="235"/>
      <c r="D950" s="236" t="s">
        <v>191</v>
      </c>
      <c r="E950" s="237" t="s">
        <v>1</v>
      </c>
      <c r="F950" s="238" t="s">
        <v>899</v>
      </c>
      <c r="G950" s="235"/>
      <c r="H950" s="239">
        <v>41.536</v>
      </c>
      <c r="I950" s="240"/>
      <c r="J950" s="235"/>
      <c r="K950" s="235"/>
      <c r="L950" s="241"/>
      <c r="M950" s="242"/>
      <c r="N950" s="243"/>
      <c r="O950" s="243"/>
      <c r="P950" s="243"/>
      <c r="Q950" s="243"/>
      <c r="R950" s="243"/>
      <c r="S950" s="243"/>
      <c r="T950" s="244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5" t="s">
        <v>191</v>
      </c>
      <c r="AU950" s="245" t="s">
        <v>88</v>
      </c>
      <c r="AV950" s="13" t="s">
        <v>88</v>
      </c>
      <c r="AW950" s="13" t="s">
        <v>34</v>
      </c>
      <c r="AX950" s="13" t="s">
        <v>78</v>
      </c>
      <c r="AY950" s="245" t="s">
        <v>182</v>
      </c>
    </row>
    <row r="951" spans="1:51" s="14" customFormat="1" ht="12">
      <c r="A951" s="14"/>
      <c r="B951" s="246"/>
      <c r="C951" s="247"/>
      <c r="D951" s="236" t="s">
        <v>191</v>
      </c>
      <c r="E951" s="248" t="s">
        <v>1</v>
      </c>
      <c r="F951" s="249" t="s">
        <v>195</v>
      </c>
      <c r="G951" s="247"/>
      <c r="H951" s="250">
        <v>41.536</v>
      </c>
      <c r="I951" s="251"/>
      <c r="J951" s="247"/>
      <c r="K951" s="247"/>
      <c r="L951" s="252"/>
      <c r="M951" s="253"/>
      <c r="N951" s="254"/>
      <c r="O951" s="254"/>
      <c r="P951" s="254"/>
      <c r="Q951" s="254"/>
      <c r="R951" s="254"/>
      <c r="S951" s="254"/>
      <c r="T951" s="255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56" t="s">
        <v>191</v>
      </c>
      <c r="AU951" s="256" t="s">
        <v>88</v>
      </c>
      <c r="AV951" s="14" t="s">
        <v>189</v>
      </c>
      <c r="AW951" s="14" t="s">
        <v>34</v>
      </c>
      <c r="AX951" s="14" t="s">
        <v>86</v>
      </c>
      <c r="AY951" s="256" t="s">
        <v>182</v>
      </c>
    </row>
    <row r="952" spans="1:65" s="2" customFormat="1" ht="24.15" customHeight="1">
      <c r="A952" s="39"/>
      <c r="B952" s="40"/>
      <c r="C952" s="220" t="s">
        <v>900</v>
      </c>
      <c r="D952" s="220" t="s">
        <v>185</v>
      </c>
      <c r="E952" s="221" t="s">
        <v>901</v>
      </c>
      <c r="F952" s="222" t="s">
        <v>902</v>
      </c>
      <c r="G952" s="223" t="s">
        <v>188</v>
      </c>
      <c r="H952" s="224">
        <v>20.846</v>
      </c>
      <c r="I952" s="225"/>
      <c r="J952" s="226">
        <f>ROUND(I952*H952,2)</f>
        <v>0</v>
      </c>
      <c r="K952" s="227"/>
      <c r="L952" s="45"/>
      <c r="M952" s="228" t="s">
        <v>1</v>
      </c>
      <c r="N952" s="229" t="s">
        <v>43</v>
      </c>
      <c r="O952" s="92"/>
      <c r="P952" s="230">
        <f>O952*H952</f>
        <v>0</v>
      </c>
      <c r="Q952" s="230">
        <v>0</v>
      </c>
      <c r="R952" s="230">
        <f>Q952*H952</f>
        <v>0</v>
      </c>
      <c r="S952" s="230">
        <v>0</v>
      </c>
      <c r="T952" s="231">
        <f>S952*H952</f>
        <v>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32" t="s">
        <v>351</v>
      </c>
      <c r="AT952" s="232" t="s">
        <v>185</v>
      </c>
      <c r="AU952" s="232" t="s">
        <v>88</v>
      </c>
      <c r="AY952" s="18" t="s">
        <v>182</v>
      </c>
      <c r="BE952" s="233">
        <f>IF(N952="základní",J952,0)</f>
        <v>0</v>
      </c>
      <c r="BF952" s="233">
        <f>IF(N952="snížená",J952,0)</f>
        <v>0</v>
      </c>
      <c r="BG952" s="233">
        <f>IF(N952="zákl. přenesená",J952,0)</f>
        <v>0</v>
      </c>
      <c r="BH952" s="233">
        <f>IF(N952="sníž. přenesená",J952,0)</f>
        <v>0</v>
      </c>
      <c r="BI952" s="233">
        <f>IF(N952="nulová",J952,0)</f>
        <v>0</v>
      </c>
      <c r="BJ952" s="18" t="s">
        <v>86</v>
      </c>
      <c r="BK952" s="233">
        <f>ROUND(I952*H952,2)</f>
        <v>0</v>
      </c>
      <c r="BL952" s="18" t="s">
        <v>351</v>
      </c>
      <c r="BM952" s="232" t="s">
        <v>903</v>
      </c>
    </row>
    <row r="953" spans="1:51" s="15" customFormat="1" ht="12">
      <c r="A953" s="15"/>
      <c r="B953" s="268"/>
      <c r="C953" s="269"/>
      <c r="D953" s="236" t="s">
        <v>191</v>
      </c>
      <c r="E953" s="270" t="s">
        <v>1</v>
      </c>
      <c r="F953" s="271" t="s">
        <v>544</v>
      </c>
      <c r="G953" s="269"/>
      <c r="H953" s="270" t="s">
        <v>1</v>
      </c>
      <c r="I953" s="272"/>
      <c r="J953" s="269"/>
      <c r="K953" s="269"/>
      <c r="L953" s="273"/>
      <c r="M953" s="274"/>
      <c r="N953" s="275"/>
      <c r="O953" s="275"/>
      <c r="P953" s="275"/>
      <c r="Q953" s="275"/>
      <c r="R953" s="275"/>
      <c r="S953" s="275"/>
      <c r="T953" s="276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77" t="s">
        <v>191</v>
      </c>
      <c r="AU953" s="277" t="s">
        <v>88</v>
      </c>
      <c r="AV953" s="15" t="s">
        <v>86</v>
      </c>
      <c r="AW953" s="15" t="s">
        <v>34</v>
      </c>
      <c r="AX953" s="15" t="s">
        <v>78</v>
      </c>
      <c r="AY953" s="277" t="s">
        <v>182</v>
      </c>
    </row>
    <row r="954" spans="1:51" s="13" customFormat="1" ht="12">
      <c r="A954" s="13"/>
      <c r="B954" s="234"/>
      <c r="C954" s="235"/>
      <c r="D954" s="236" t="s">
        <v>191</v>
      </c>
      <c r="E954" s="237" t="s">
        <v>1</v>
      </c>
      <c r="F954" s="238" t="s">
        <v>766</v>
      </c>
      <c r="G954" s="235"/>
      <c r="H954" s="239">
        <v>20.846</v>
      </c>
      <c r="I954" s="240"/>
      <c r="J954" s="235"/>
      <c r="K954" s="235"/>
      <c r="L954" s="241"/>
      <c r="M954" s="242"/>
      <c r="N954" s="243"/>
      <c r="O954" s="243"/>
      <c r="P954" s="243"/>
      <c r="Q954" s="243"/>
      <c r="R954" s="243"/>
      <c r="S954" s="243"/>
      <c r="T954" s="244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5" t="s">
        <v>191</v>
      </c>
      <c r="AU954" s="245" t="s">
        <v>88</v>
      </c>
      <c r="AV954" s="13" t="s">
        <v>88</v>
      </c>
      <c r="AW954" s="13" t="s">
        <v>34</v>
      </c>
      <c r="AX954" s="13" t="s">
        <v>78</v>
      </c>
      <c r="AY954" s="245" t="s">
        <v>182</v>
      </c>
    </row>
    <row r="955" spans="1:51" s="14" customFormat="1" ht="12">
      <c r="A955" s="14"/>
      <c r="B955" s="246"/>
      <c r="C955" s="247"/>
      <c r="D955" s="236" t="s">
        <v>191</v>
      </c>
      <c r="E955" s="248" t="s">
        <v>1</v>
      </c>
      <c r="F955" s="249" t="s">
        <v>195</v>
      </c>
      <c r="G955" s="247"/>
      <c r="H955" s="250">
        <v>20.846</v>
      </c>
      <c r="I955" s="251"/>
      <c r="J955" s="247"/>
      <c r="K955" s="247"/>
      <c r="L955" s="252"/>
      <c r="M955" s="253"/>
      <c r="N955" s="254"/>
      <c r="O955" s="254"/>
      <c r="P955" s="254"/>
      <c r="Q955" s="254"/>
      <c r="R955" s="254"/>
      <c r="S955" s="254"/>
      <c r="T955" s="255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6" t="s">
        <v>191</v>
      </c>
      <c r="AU955" s="256" t="s">
        <v>88</v>
      </c>
      <c r="AV955" s="14" t="s">
        <v>189</v>
      </c>
      <c r="AW955" s="14" t="s">
        <v>34</v>
      </c>
      <c r="AX955" s="14" t="s">
        <v>86</v>
      </c>
      <c r="AY955" s="256" t="s">
        <v>182</v>
      </c>
    </row>
    <row r="956" spans="1:65" s="2" customFormat="1" ht="16.5" customHeight="1">
      <c r="A956" s="39"/>
      <c r="B956" s="40"/>
      <c r="C956" s="257" t="s">
        <v>904</v>
      </c>
      <c r="D956" s="257" t="s">
        <v>204</v>
      </c>
      <c r="E956" s="258" t="s">
        <v>896</v>
      </c>
      <c r="F956" s="259" t="s">
        <v>897</v>
      </c>
      <c r="G956" s="260" t="s">
        <v>188</v>
      </c>
      <c r="H956" s="261">
        <v>25.015</v>
      </c>
      <c r="I956" s="262"/>
      <c r="J956" s="263">
        <f>ROUND(I956*H956,2)</f>
        <v>0</v>
      </c>
      <c r="K956" s="264"/>
      <c r="L956" s="265"/>
      <c r="M956" s="266" t="s">
        <v>1</v>
      </c>
      <c r="N956" s="267" t="s">
        <v>43</v>
      </c>
      <c r="O956" s="92"/>
      <c r="P956" s="230">
        <f>O956*H956</f>
        <v>0</v>
      </c>
      <c r="Q956" s="230">
        <v>0.0003</v>
      </c>
      <c r="R956" s="230">
        <f>Q956*H956</f>
        <v>0.0075045</v>
      </c>
      <c r="S956" s="230">
        <v>0</v>
      </c>
      <c r="T956" s="231">
        <f>S956*H956</f>
        <v>0</v>
      </c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R956" s="232" t="s">
        <v>563</v>
      </c>
      <c r="AT956" s="232" t="s">
        <v>204</v>
      </c>
      <c r="AU956" s="232" t="s">
        <v>88</v>
      </c>
      <c r="AY956" s="18" t="s">
        <v>182</v>
      </c>
      <c r="BE956" s="233">
        <f>IF(N956="základní",J956,0)</f>
        <v>0</v>
      </c>
      <c r="BF956" s="233">
        <f>IF(N956="snížená",J956,0)</f>
        <v>0</v>
      </c>
      <c r="BG956" s="233">
        <f>IF(N956="zákl. přenesená",J956,0)</f>
        <v>0</v>
      </c>
      <c r="BH956" s="233">
        <f>IF(N956="sníž. přenesená",J956,0)</f>
        <v>0</v>
      </c>
      <c r="BI956" s="233">
        <f>IF(N956="nulová",J956,0)</f>
        <v>0</v>
      </c>
      <c r="BJ956" s="18" t="s">
        <v>86</v>
      </c>
      <c r="BK956" s="233">
        <f>ROUND(I956*H956,2)</f>
        <v>0</v>
      </c>
      <c r="BL956" s="18" t="s">
        <v>351</v>
      </c>
      <c r="BM956" s="232" t="s">
        <v>905</v>
      </c>
    </row>
    <row r="957" spans="1:51" s="13" customFormat="1" ht="12">
      <c r="A957" s="13"/>
      <c r="B957" s="234"/>
      <c r="C957" s="235"/>
      <c r="D957" s="236" t="s">
        <v>191</v>
      </c>
      <c r="E957" s="237" t="s">
        <v>1</v>
      </c>
      <c r="F957" s="238" t="s">
        <v>906</v>
      </c>
      <c r="G957" s="235"/>
      <c r="H957" s="239">
        <v>25.015</v>
      </c>
      <c r="I957" s="240"/>
      <c r="J957" s="235"/>
      <c r="K957" s="235"/>
      <c r="L957" s="241"/>
      <c r="M957" s="242"/>
      <c r="N957" s="243"/>
      <c r="O957" s="243"/>
      <c r="P957" s="243"/>
      <c r="Q957" s="243"/>
      <c r="R957" s="243"/>
      <c r="S957" s="243"/>
      <c r="T957" s="244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5" t="s">
        <v>191</v>
      </c>
      <c r="AU957" s="245" t="s">
        <v>88</v>
      </c>
      <c r="AV957" s="13" t="s">
        <v>88</v>
      </c>
      <c r="AW957" s="13" t="s">
        <v>34</v>
      </c>
      <c r="AX957" s="13" t="s">
        <v>78</v>
      </c>
      <c r="AY957" s="245" t="s">
        <v>182</v>
      </c>
    </row>
    <row r="958" spans="1:51" s="14" customFormat="1" ht="12">
      <c r="A958" s="14"/>
      <c r="B958" s="246"/>
      <c r="C958" s="247"/>
      <c r="D958" s="236" t="s">
        <v>191</v>
      </c>
      <c r="E958" s="248" t="s">
        <v>1</v>
      </c>
      <c r="F958" s="249" t="s">
        <v>195</v>
      </c>
      <c r="G958" s="247"/>
      <c r="H958" s="250">
        <v>25.015</v>
      </c>
      <c r="I958" s="251"/>
      <c r="J958" s="247"/>
      <c r="K958" s="247"/>
      <c r="L958" s="252"/>
      <c r="M958" s="253"/>
      <c r="N958" s="254"/>
      <c r="O958" s="254"/>
      <c r="P958" s="254"/>
      <c r="Q958" s="254"/>
      <c r="R958" s="254"/>
      <c r="S958" s="254"/>
      <c r="T958" s="255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56" t="s">
        <v>191</v>
      </c>
      <c r="AU958" s="256" t="s">
        <v>88</v>
      </c>
      <c r="AV958" s="14" t="s">
        <v>189</v>
      </c>
      <c r="AW958" s="14" t="s">
        <v>34</v>
      </c>
      <c r="AX958" s="14" t="s">
        <v>86</v>
      </c>
      <c r="AY958" s="256" t="s">
        <v>182</v>
      </c>
    </row>
    <row r="959" spans="1:65" s="2" customFormat="1" ht="24.15" customHeight="1">
      <c r="A959" s="39"/>
      <c r="B959" s="40"/>
      <c r="C959" s="220" t="s">
        <v>907</v>
      </c>
      <c r="D959" s="220" t="s">
        <v>185</v>
      </c>
      <c r="E959" s="221" t="s">
        <v>908</v>
      </c>
      <c r="F959" s="222" t="s">
        <v>909</v>
      </c>
      <c r="G959" s="223" t="s">
        <v>188</v>
      </c>
      <c r="H959" s="224">
        <v>11.303</v>
      </c>
      <c r="I959" s="225"/>
      <c r="J959" s="226">
        <f>ROUND(I959*H959,2)</f>
        <v>0</v>
      </c>
      <c r="K959" s="227"/>
      <c r="L959" s="45"/>
      <c r="M959" s="228" t="s">
        <v>1</v>
      </c>
      <c r="N959" s="229" t="s">
        <v>43</v>
      </c>
      <c r="O959" s="92"/>
      <c r="P959" s="230">
        <f>O959*H959</f>
        <v>0</v>
      </c>
      <c r="Q959" s="230">
        <v>0</v>
      </c>
      <c r="R959" s="230">
        <f>Q959*H959</f>
        <v>0</v>
      </c>
      <c r="S959" s="230">
        <v>0</v>
      </c>
      <c r="T959" s="231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32" t="s">
        <v>351</v>
      </c>
      <c r="AT959" s="232" t="s">
        <v>185</v>
      </c>
      <c r="AU959" s="232" t="s">
        <v>88</v>
      </c>
      <c r="AY959" s="18" t="s">
        <v>182</v>
      </c>
      <c r="BE959" s="233">
        <f>IF(N959="základní",J959,0)</f>
        <v>0</v>
      </c>
      <c r="BF959" s="233">
        <f>IF(N959="snížená",J959,0)</f>
        <v>0</v>
      </c>
      <c r="BG959" s="233">
        <f>IF(N959="zákl. přenesená",J959,0)</f>
        <v>0</v>
      </c>
      <c r="BH959" s="233">
        <f>IF(N959="sníž. přenesená",J959,0)</f>
        <v>0</v>
      </c>
      <c r="BI959" s="233">
        <f>IF(N959="nulová",J959,0)</f>
        <v>0</v>
      </c>
      <c r="BJ959" s="18" t="s">
        <v>86</v>
      </c>
      <c r="BK959" s="233">
        <f>ROUND(I959*H959,2)</f>
        <v>0</v>
      </c>
      <c r="BL959" s="18" t="s">
        <v>351</v>
      </c>
      <c r="BM959" s="232" t="s">
        <v>910</v>
      </c>
    </row>
    <row r="960" spans="1:51" s="15" customFormat="1" ht="12">
      <c r="A960" s="15"/>
      <c r="B960" s="268"/>
      <c r="C960" s="269"/>
      <c r="D960" s="236" t="s">
        <v>191</v>
      </c>
      <c r="E960" s="270" t="s">
        <v>1</v>
      </c>
      <c r="F960" s="271" t="s">
        <v>551</v>
      </c>
      <c r="G960" s="269"/>
      <c r="H960" s="270" t="s">
        <v>1</v>
      </c>
      <c r="I960" s="272"/>
      <c r="J960" s="269"/>
      <c r="K960" s="269"/>
      <c r="L960" s="273"/>
      <c r="M960" s="274"/>
      <c r="N960" s="275"/>
      <c r="O960" s="275"/>
      <c r="P960" s="275"/>
      <c r="Q960" s="275"/>
      <c r="R960" s="275"/>
      <c r="S960" s="275"/>
      <c r="T960" s="276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T960" s="277" t="s">
        <v>191</v>
      </c>
      <c r="AU960" s="277" t="s">
        <v>88</v>
      </c>
      <c r="AV960" s="15" t="s">
        <v>86</v>
      </c>
      <c r="AW960" s="15" t="s">
        <v>34</v>
      </c>
      <c r="AX960" s="15" t="s">
        <v>78</v>
      </c>
      <c r="AY960" s="277" t="s">
        <v>182</v>
      </c>
    </row>
    <row r="961" spans="1:51" s="13" customFormat="1" ht="12">
      <c r="A961" s="13"/>
      <c r="B961" s="234"/>
      <c r="C961" s="235"/>
      <c r="D961" s="236" t="s">
        <v>191</v>
      </c>
      <c r="E961" s="237" t="s">
        <v>1</v>
      </c>
      <c r="F961" s="238" t="s">
        <v>911</v>
      </c>
      <c r="G961" s="235"/>
      <c r="H961" s="239">
        <v>6.335</v>
      </c>
      <c r="I961" s="240"/>
      <c r="J961" s="235"/>
      <c r="K961" s="235"/>
      <c r="L961" s="241"/>
      <c r="M961" s="242"/>
      <c r="N961" s="243"/>
      <c r="O961" s="243"/>
      <c r="P961" s="243"/>
      <c r="Q961" s="243"/>
      <c r="R961" s="243"/>
      <c r="S961" s="243"/>
      <c r="T961" s="244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5" t="s">
        <v>191</v>
      </c>
      <c r="AU961" s="245" t="s">
        <v>88</v>
      </c>
      <c r="AV961" s="13" t="s">
        <v>88</v>
      </c>
      <c r="AW961" s="13" t="s">
        <v>34</v>
      </c>
      <c r="AX961" s="13" t="s">
        <v>78</v>
      </c>
      <c r="AY961" s="245" t="s">
        <v>182</v>
      </c>
    </row>
    <row r="962" spans="1:51" s="13" customFormat="1" ht="12">
      <c r="A962" s="13"/>
      <c r="B962" s="234"/>
      <c r="C962" s="235"/>
      <c r="D962" s="236" t="s">
        <v>191</v>
      </c>
      <c r="E962" s="237" t="s">
        <v>1</v>
      </c>
      <c r="F962" s="238" t="s">
        <v>912</v>
      </c>
      <c r="G962" s="235"/>
      <c r="H962" s="239">
        <v>4.968</v>
      </c>
      <c r="I962" s="240"/>
      <c r="J962" s="235"/>
      <c r="K962" s="235"/>
      <c r="L962" s="241"/>
      <c r="M962" s="242"/>
      <c r="N962" s="243"/>
      <c r="O962" s="243"/>
      <c r="P962" s="243"/>
      <c r="Q962" s="243"/>
      <c r="R962" s="243"/>
      <c r="S962" s="243"/>
      <c r="T962" s="244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5" t="s">
        <v>191</v>
      </c>
      <c r="AU962" s="245" t="s">
        <v>88</v>
      </c>
      <c r="AV962" s="13" t="s">
        <v>88</v>
      </c>
      <c r="AW962" s="13" t="s">
        <v>34</v>
      </c>
      <c r="AX962" s="13" t="s">
        <v>78</v>
      </c>
      <c r="AY962" s="245" t="s">
        <v>182</v>
      </c>
    </row>
    <row r="963" spans="1:51" s="14" customFormat="1" ht="12">
      <c r="A963" s="14"/>
      <c r="B963" s="246"/>
      <c r="C963" s="247"/>
      <c r="D963" s="236" t="s">
        <v>191</v>
      </c>
      <c r="E963" s="248" t="s">
        <v>1</v>
      </c>
      <c r="F963" s="249" t="s">
        <v>195</v>
      </c>
      <c r="G963" s="247"/>
      <c r="H963" s="250">
        <v>11.303</v>
      </c>
      <c r="I963" s="251"/>
      <c r="J963" s="247"/>
      <c r="K963" s="247"/>
      <c r="L963" s="252"/>
      <c r="M963" s="253"/>
      <c r="N963" s="254"/>
      <c r="O963" s="254"/>
      <c r="P963" s="254"/>
      <c r="Q963" s="254"/>
      <c r="R963" s="254"/>
      <c r="S963" s="254"/>
      <c r="T963" s="255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56" t="s">
        <v>191</v>
      </c>
      <c r="AU963" s="256" t="s">
        <v>88</v>
      </c>
      <c r="AV963" s="14" t="s">
        <v>189</v>
      </c>
      <c r="AW963" s="14" t="s">
        <v>34</v>
      </c>
      <c r="AX963" s="14" t="s">
        <v>86</v>
      </c>
      <c r="AY963" s="256" t="s">
        <v>182</v>
      </c>
    </row>
    <row r="964" spans="1:65" s="2" customFormat="1" ht="16.5" customHeight="1">
      <c r="A964" s="39"/>
      <c r="B964" s="40"/>
      <c r="C964" s="257" t="s">
        <v>913</v>
      </c>
      <c r="D964" s="257" t="s">
        <v>204</v>
      </c>
      <c r="E964" s="258" t="s">
        <v>768</v>
      </c>
      <c r="F964" s="259" t="s">
        <v>769</v>
      </c>
      <c r="G964" s="260" t="s">
        <v>570</v>
      </c>
      <c r="H964" s="261">
        <v>0.004</v>
      </c>
      <c r="I964" s="262"/>
      <c r="J964" s="263">
        <f>ROUND(I964*H964,2)</f>
        <v>0</v>
      </c>
      <c r="K964" s="264"/>
      <c r="L964" s="265"/>
      <c r="M964" s="266" t="s">
        <v>1</v>
      </c>
      <c r="N964" s="267" t="s">
        <v>43</v>
      </c>
      <c r="O964" s="92"/>
      <c r="P964" s="230">
        <f>O964*H964</f>
        <v>0</v>
      </c>
      <c r="Q964" s="230">
        <v>1</v>
      </c>
      <c r="R964" s="230">
        <f>Q964*H964</f>
        <v>0.004</v>
      </c>
      <c r="S964" s="230">
        <v>0</v>
      </c>
      <c r="T964" s="231">
        <f>S964*H964</f>
        <v>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32" t="s">
        <v>563</v>
      </c>
      <c r="AT964" s="232" t="s">
        <v>204</v>
      </c>
      <c r="AU964" s="232" t="s">
        <v>88</v>
      </c>
      <c r="AY964" s="18" t="s">
        <v>182</v>
      </c>
      <c r="BE964" s="233">
        <f>IF(N964="základní",J964,0)</f>
        <v>0</v>
      </c>
      <c r="BF964" s="233">
        <f>IF(N964="snížená",J964,0)</f>
        <v>0</v>
      </c>
      <c r="BG964" s="233">
        <f>IF(N964="zákl. přenesená",J964,0)</f>
        <v>0</v>
      </c>
      <c r="BH964" s="233">
        <f>IF(N964="sníž. přenesená",J964,0)</f>
        <v>0</v>
      </c>
      <c r="BI964" s="233">
        <f>IF(N964="nulová",J964,0)</f>
        <v>0</v>
      </c>
      <c r="BJ964" s="18" t="s">
        <v>86</v>
      </c>
      <c r="BK964" s="233">
        <f>ROUND(I964*H964,2)</f>
        <v>0</v>
      </c>
      <c r="BL964" s="18" t="s">
        <v>351</v>
      </c>
      <c r="BM964" s="232" t="s">
        <v>914</v>
      </c>
    </row>
    <row r="965" spans="1:51" s="13" customFormat="1" ht="12">
      <c r="A965" s="13"/>
      <c r="B965" s="234"/>
      <c r="C965" s="235"/>
      <c r="D965" s="236" t="s">
        <v>191</v>
      </c>
      <c r="E965" s="237" t="s">
        <v>1</v>
      </c>
      <c r="F965" s="238" t="s">
        <v>915</v>
      </c>
      <c r="G965" s="235"/>
      <c r="H965" s="239">
        <v>0.004</v>
      </c>
      <c r="I965" s="240"/>
      <c r="J965" s="235"/>
      <c r="K965" s="235"/>
      <c r="L965" s="241"/>
      <c r="M965" s="242"/>
      <c r="N965" s="243"/>
      <c r="O965" s="243"/>
      <c r="P965" s="243"/>
      <c r="Q965" s="243"/>
      <c r="R965" s="243"/>
      <c r="S965" s="243"/>
      <c r="T965" s="244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5" t="s">
        <v>191</v>
      </c>
      <c r="AU965" s="245" t="s">
        <v>88</v>
      </c>
      <c r="AV965" s="13" t="s">
        <v>88</v>
      </c>
      <c r="AW965" s="13" t="s">
        <v>34</v>
      </c>
      <c r="AX965" s="13" t="s">
        <v>78</v>
      </c>
      <c r="AY965" s="245" t="s">
        <v>182</v>
      </c>
    </row>
    <row r="966" spans="1:51" s="14" customFormat="1" ht="12">
      <c r="A966" s="14"/>
      <c r="B966" s="246"/>
      <c r="C966" s="247"/>
      <c r="D966" s="236" t="s">
        <v>191</v>
      </c>
      <c r="E966" s="248" t="s">
        <v>1</v>
      </c>
      <c r="F966" s="249" t="s">
        <v>195</v>
      </c>
      <c r="G966" s="247"/>
      <c r="H966" s="250">
        <v>0.004</v>
      </c>
      <c r="I966" s="251"/>
      <c r="J966" s="247"/>
      <c r="K966" s="247"/>
      <c r="L966" s="252"/>
      <c r="M966" s="253"/>
      <c r="N966" s="254"/>
      <c r="O966" s="254"/>
      <c r="P966" s="254"/>
      <c r="Q966" s="254"/>
      <c r="R966" s="254"/>
      <c r="S966" s="254"/>
      <c r="T966" s="255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56" t="s">
        <v>191</v>
      </c>
      <c r="AU966" s="256" t="s">
        <v>88</v>
      </c>
      <c r="AV966" s="14" t="s">
        <v>189</v>
      </c>
      <c r="AW966" s="14" t="s">
        <v>34</v>
      </c>
      <c r="AX966" s="14" t="s">
        <v>86</v>
      </c>
      <c r="AY966" s="256" t="s">
        <v>182</v>
      </c>
    </row>
    <row r="967" spans="1:65" s="2" customFormat="1" ht="24.15" customHeight="1">
      <c r="A967" s="39"/>
      <c r="B967" s="40"/>
      <c r="C967" s="220" t="s">
        <v>916</v>
      </c>
      <c r="D967" s="220" t="s">
        <v>185</v>
      </c>
      <c r="E967" s="221" t="s">
        <v>917</v>
      </c>
      <c r="F967" s="222" t="s">
        <v>918</v>
      </c>
      <c r="G967" s="223" t="s">
        <v>188</v>
      </c>
      <c r="H967" s="224">
        <v>6.335</v>
      </c>
      <c r="I967" s="225"/>
      <c r="J967" s="226">
        <f>ROUND(I967*H967,2)</f>
        <v>0</v>
      </c>
      <c r="K967" s="227"/>
      <c r="L967" s="45"/>
      <c r="M967" s="228" t="s">
        <v>1</v>
      </c>
      <c r="N967" s="229" t="s">
        <v>43</v>
      </c>
      <c r="O967" s="92"/>
      <c r="P967" s="230">
        <f>O967*H967</f>
        <v>0</v>
      </c>
      <c r="Q967" s="230">
        <v>3E-05</v>
      </c>
      <c r="R967" s="230">
        <f>Q967*H967</f>
        <v>0.00019005</v>
      </c>
      <c r="S967" s="230">
        <v>0</v>
      </c>
      <c r="T967" s="231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32" t="s">
        <v>351</v>
      </c>
      <c r="AT967" s="232" t="s">
        <v>185</v>
      </c>
      <c r="AU967" s="232" t="s">
        <v>88</v>
      </c>
      <c r="AY967" s="18" t="s">
        <v>182</v>
      </c>
      <c r="BE967" s="233">
        <f>IF(N967="základní",J967,0)</f>
        <v>0</v>
      </c>
      <c r="BF967" s="233">
        <f>IF(N967="snížená",J967,0)</f>
        <v>0</v>
      </c>
      <c r="BG967" s="233">
        <f>IF(N967="zákl. přenesená",J967,0)</f>
        <v>0</v>
      </c>
      <c r="BH967" s="233">
        <f>IF(N967="sníž. přenesená",J967,0)</f>
        <v>0</v>
      </c>
      <c r="BI967" s="233">
        <f>IF(N967="nulová",J967,0)</f>
        <v>0</v>
      </c>
      <c r="BJ967" s="18" t="s">
        <v>86</v>
      </c>
      <c r="BK967" s="233">
        <f>ROUND(I967*H967,2)</f>
        <v>0</v>
      </c>
      <c r="BL967" s="18" t="s">
        <v>351</v>
      </c>
      <c r="BM967" s="232" t="s">
        <v>919</v>
      </c>
    </row>
    <row r="968" spans="1:51" s="15" customFormat="1" ht="12">
      <c r="A968" s="15"/>
      <c r="B968" s="268"/>
      <c r="C968" s="269"/>
      <c r="D968" s="236" t="s">
        <v>191</v>
      </c>
      <c r="E968" s="270" t="s">
        <v>1</v>
      </c>
      <c r="F968" s="271" t="s">
        <v>551</v>
      </c>
      <c r="G968" s="269"/>
      <c r="H968" s="270" t="s">
        <v>1</v>
      </c>
      <c r="I968" s="272"/>
      <c r="J968" s="269"/>
      <c r="K968" s="269"/>
      <c r="L968" s="273"/>
      <c r="M968" s="274"/>
      <c r="N968" s="275"/>
      <c r="O968" s="275"/>
      <c r="P968" s="275"/>
      <c r="Q968" s="275"/>
      <c r="R968" s="275"/>
      <c r="S968" s="275"/>
      <c r="T968" s="276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T968" s="277" t="s">
        <v>191</v>
      </c>
      <c r="AU968" s="277" t="s">
        <v>88</v>
      </c>
      <c r="AV968" s="15" t="s">
        <v>86</v>
      </c>
      <c r="AW968" s="15" t="s">
        <v>34</v>
      </c>
      <c r="AX968" s="15" t="s">
        <v>78</v>
      </c>
      <c r="AY968" s="277" t="s">
        <v>182</v>
      </c>
    </row>
    <row r="969" spans="1:51" s="15" customFormat="1" ht="12">
      <c r="A969" s="15"/>
      <c r="B969" s="268"/>
      <c r="C969" s="269"/>
      <c r="D969" s="236" t="s">
        <v>191</v>
      </c>
      <c r="E969" s="270" t="s">
        <v>1</v>
      </c>
      <c r="F969" s="271" t="s">
        <v>878</v>
      </c>
      <c r="G969" s="269"/>
      <c r="H969" s="270" t="s">
        <v>1</v>
      </c>
      <c r="I969" s="272"/>
      <c r="J969" s="269"/>
      <c r="K969" s="269"/>
      <c r="L969" s="273"/>
      <c r="M969" s="274"/>
      <c r="N969" s="275"/>
      <c r="O969" s="275"/>
      <c r="P969" s="275"/>
      <c r="Q969" s="275"/>
      <c r="R969" s="275"/>
      <c r="S969" s="275"/>
      <c r="T969" s="276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T969" s="277" t="s">
        <v>191</v>
      </c>
      <c r="AU969" s="277" t="s">
        <v>88</v>
      </c>
      <c r="AV969" s="15" t="s">
        <v>86</v>
      </c>
      <c r="AW969" s="15" t="s">
        <v>34</v>
      </c>
      <c r="AX969" s="15" t="s">
        <v>78</v>
      </c>
      <c r="AY969" s="277" t="s">
        <v>182</v>
      </c>
    </row>
    <row r="970" spans="1:51" s="13" customFormat="1" ht="12">
      <c r="A970" s="13"/>
      <c r="B970" s="234"/>
      <c r="C970" s="235"/>
      <c r="D970" s="236" t="s">
        <v>191</v>
      </c>
      <c r="E970" s="237" t="s">
        <v>1</v>
      </c>
      <c r="F970" s="238" t="s">
        <v>911</v>
      </c>
      <c r="G970" s="235"/>
      <c r="H970" s="239">
        <v>6.335</v>
      </c>
      <c r="I970" s="240"/>
      <c r="J970" s="235"/>
      <c r="K970" s="235"/>
      <c r="L970" s="241"/>
      <c r="M970" s="242"/>
      <c r="N970" s="243"/>
      <c r="O970" s="243"/>
      <c r="P970" s="243"/>
      <c r="Q970" s="243"/>
      <c r="R970" s="243"/>
      <c r="S970" s="243"/>
      <c r="T970" s="244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5" t="s">
        <v>191</v>
      </c>
      <c r="AU970" s="245" t="s">
        <v>88</v>
      </c>
      <c r="AV970" s="13" t="s">
        <v>88</v>
      </c>
      <c r="AW970" s="13" t="s">
        <v>34</v>
      </c>
      <c r="AX970" s="13" t="s">
        <v>78</v>
      </c>
      <c r="AY970" s="245" t="s">
        <v>182</v>
      </c>
    </row>
    <row r="971" spans="1:51" s="14" customFormat="1" ht="12">
      <c r="A971" s="14"/>
      <c r="B971" s="246"/>
      <c r="C971" s="247"/>
      <c r="D971" s="236" t="s">
        <v>191</v>
      </c>
      <c r="E971" s="248" t="s">
        <v>1</v>
      </c>
      <c r="F971" s="249" t="s">
        <v>195</v>
      </c>
      <c r="G971" s="247"/>
      <c r="H971" s="250">
        <v>6.335</v>
      </c>
      <c r="I971" s="251"/>
      <c r="J971" s="247"/>
      <c r="K971" s="247"/>
      <c r="L971" s="252"/>
      <c r="M971" s="253"/>
      <c r="N971" s="254"/>
      <c r="O971" s="254"/>
      <c r="P971" s="254"/>
      <c r="Q971" s="254"/>
      <c r="R971" s="254"/>
      <c r="S971" s="254"/>
      <c r="T971" s="255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56" t="s">
        <v>191</v>
      </c>
      <c r="AU971" s="256" t="s">
        <v>88</v>
      </c>
      <c r="AV971" s="14" t="s">
        <v>189</v>
      </c>
      <c r="AW971" s="14" t="s">
        <v>34</v>
      </c>
      <c r="AX971" s="14" t="s">
        <v>86</v>
      </c>
      <c r="AY971" s="256" t="s">
        <v>182</v>
      </c>
    </row>
    <row r="972" spans="1:65" s="2" customFormat="1" ht="49.05" customHeight="1">
      <c r="A972" s="39"/>
      <c r="B972" s="40"/>
      <c r="C972" s="257" t="s">
        <v>920</v>
      </c>
      <c r="D972" s="257" t="s">
        <v>204</v>
      </c>
      <c r="E972" s="258" t="s">
        <v>875</v>
      </c>
      <c r="F972" s="259" t="s">
        <v>876</v>
      </c>
      <c r="G972" s="260" t="s">
        <v>188</v>
      </c>
      <c r="H972" s="261">
        <v>7.602</v>
      </c>
      <c r="I972" s="262"/>
      <c r="J972" s="263">
        <f>ROUND(I972*H972,2)</f>
        <v>0</v>
      </c>
      <c r="K972" s="264"/>
      <c r="L972" s="265"/>
      <c r="M972" s="266" t="s">
        <v>1</v>
      </c>
      <c r="N972" s="267" t="s">
        <v>43</v>
      </c>
      <c r="O972" s="92"/>
      <c r="P972" s="230">
        <f>O972*H972</f>
        <v>0</v>
      </c>
      <c r="Q972" s="230">
        <v>0.004</v>
      </c>
      <c r="R972" s="230">
        <f>Q972*H972</f>
        <v>0.030408</v>
      </c>
      <c r="S972" s="230">
        <v>0</v>
      </c>
      <c r="T972" s="231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32" t="s">
        <v>563</v>
      </c>
      <c r="AT972" s="232" t="s">
        <v>204</v>
      </c>
      <c r="AU972" s="232" t="s">
        <v>88</v>
      </c>
      <c r="AY972" s="18" t="s">
        <v>182</v>
      </c>
      <c r="BE972" s="233">
        <f>IF(N972="základní",J972,0)</f>
        <v>0</v>
      </c>
      <c r="BF972" s="233">
        <f>IF(N972="snížená",J972,0)</f>
        <v>0</v>
      </c>
      <c r="BG972" s="233">
        <f>IF(N972="zákl. přenesená",J972,0)</f>
        <v>0</v>
      </c>
      <c r="BH972" s="233">
        <f>IF(N972="sníž. přenesená",J972,0)</f>
        <v>0</v>
      </c>
      <c r="BI972" s="233">
        <f>IF(N972="nulová",J972,0)</f>
        <v>0</v>
      </c>
      <c r="BJ972" s="18" t="s">
        <v>86</v>
      </c>
      <c r="BK972" s="233">
        <f>ROUND(I972*H972,2)</f>
        <v>0</v>
      </c>
      <c r="BL972" s="18" t="s">
        <v>351</v>
      </c>
      <c r="BM972" s="232" t="s">
        <v>921</v>
      </c>
    </row>
    <row r="973" spans="1:51" s="15" customFormat="1" ht="12">
      <c r="A973" s="15"/>
      <c r="B973" s="268"/>
      <c r="C973" s="269"/>
      <c r="D973" s="236" t="s">
        <v>191</v>
      </c>
      <c r="E973" s="270" t="s">
        <v>1</v>
      </c>
      <c r="F973" s="271" t="s">
        <v>551</v>
      </c>
      <c r="G973" s="269"/>
      <c r="H973" s="270" t="s">
        <v>1</v>
      </c>
      <c r="I973" s="272"/>
      <c r="J973" s="269"/>
      <c r="K973" s="269"/>
      <c r="L973" s="273"/>
      <c r="M973" s="274"/>
      <c r="N973" s="275"/>
      <c r="O973" s="275"/>
      <c r="P973" s="275"/>
      <c r="Q973" s="275"/>
      <c r="R973" s="275"/>
      <c r="S973" s="275"/>
      <c r="T973" s="276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T973" s="277" t="s">
        <v>191</v>
      </c>
      <c r="AU973" s="277" t="s">
        <v>88</v>
      </c>
      <c r="AV973" s="15" t="s">
        <v>86</v>
      </c>
      <c r="AW973" s="15" t="s">
        <v>34</v>
      </c>
      <c r="AX973" s="15" t="s">
        <v>78</v>
      </c>
      <c r="AY973" s="277" t="s">
        <v>182</v>
      </c>
    </row>
    <row r="974" spans="1:51" s="15" customFormat="1" ht="12">
      <c r="A974" s="15"/>
      <c r="B974" s="268"/>
      <c r="C974" s="269"/>
      <c r="D974" s="236" t="s">
        <v>191</v>
      </c>
      <c r="E974" s="270" t="s">
        <v>1</v>
      </c>
      <c r="F974" s="271" t="s">
        <v>878</v>
      </c>
      <c r="G974" s="269"/>
      <c r="H974" s="270" t="s">
        <v>1</v>
      </c>
      <c r="I974" s="272"/>
      <c r="J974" s="269"/>
      <c r="K974" s="269"/>
      <c r="L974" s="273"/>
      <c r="M974" s="274"/>
      <c r="N974" s="275"/>
      <c r="O974" s="275"/>
      <c r="P974" s="275"/>
      <c r="Q974" s="275"/>
      <c r="R974" s="275"/>
      <c r="S974" s="275"/>
      <c r="T974" s="276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T974" s="277" t="s">
        <v>191</v>
      </c>
      <c r="AU974" s="277" t="s">
        <v>88</v>
      </c>
      <c r="AV974" s="15" t="s">
        <v>86</v>
      </c>
      <c r="AW974" s="15" t="s">
        <v>34</v>
      </c>
      <c r="AX974" s="15" t="s">
        <v>78</v>
      </c>
      <c r="AY974" s="277" t="s">
        <v>182</v>
      </c>
    </row>
    <row r="975" spans="1:51" s="13" customFormat="1" ht="12">
      <c r="A975" s="13"/>
      <c r="B975" s="234"/>
      <c r="C975" s="235"/>
      <c r="D975" s="236" t="s">
        <v>191</v>
      </c>
      <c r="E975" s="237" t="s">
        <v>1</v>
      </c>
      <c r="F975" s="238" t="s">
        <v>922</v>
      </c>
      <c r="G975" s="235"/>
      <c r="H975" s="239">
        <v>7.602</v>
      </c>
      <c r="I975" s="240"/>
      <c r="J975" s="235"/>
      <c r="K975" s="235"/>
      <c r="L975" s="241"/>
      <c r="M975" s="242"/>
      <c r="N975" s="243"/>
      <c r="O975" s="243"/>
      <c r="P975" s="243"/>
      <c r="Q975" s="243"/>
      <c r="R975" s="243"/>
      <c r="S975" s="243"/>
      <c r="T975" s="244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5" t="s">
        <v>191</v>
      </c>
      <c r="AU975" s="245" t="s">
        <v>88</v>
      </c>
      <c r="AV975" s="13" t="s">
        <v>88</v>
      </c>
      <c r="AW975" s="13" t="s">
        <v>34</v>
      </c>
      <c r="AX975" s="13" t="s">
        <v>78</v>
      </c>
      <c r="AY975" s="245" t="s">
        <v>182</v>
      </c>
    </row>
    <row r="976" spans="1:51" s="14" customFormat="1" ht="12">
      <c r="A976" s="14"/>
      <c r="B976" s="246"/>
      <c r="C976" s="247"/>
      <c r="D976" s="236" t="s">
        <v>191</v>
      </c>
      <c r="E976" s="248" t="s">
        <v>1</v>
      </c>
      <c r="F976" s="249" t="s">
        <v>195</v>
      </c>
      <c r="G976" s="247"/>
      <c r="H976" s="250">
        <v>7.602</v>
      </c>
      <c r="I976" s="251"/>
      <c r="J976" s="247"/>
      <c r="K976" s="247"/>
      <c r="L976" s="252"/>
      <c r="M976" s="253"/>
      <c r="N976" s="254"/>
      <c r="O976" s="254"/>
      <c r="P976" s="254"/>
      <c r="Q976" s="254"/>
      <c r="R976" s="254"/>
      <c r="S976" s="254"/>
      <c r="T976" s="255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6" t="s">
        <v>191</v>
      </c>
      <c r="AU976" s="256" t="s">
        <v>88</v>
      </c>
      <c r="AV976" s="14" t="s">
        <v>189</v>
      </c>
      <c r="AW976" s="14" t="s">
        <v>34</v>
      </c>
      <c r="AX976" s="14" t="s">
        <v>86</v>
      </c>
      <c r="AY976" s="256" t="s">
        <v>182</v>
      </c>
    </row>
    <row r="977" spans="1:65" s="2" customFormat="1" ht="24.15" customHeight="1">
      <c r="A977" s="39"/>
      <c r="B977" s="40"/>
      <c r="C977" s="220" t="s">
        <v>683</v>
      </c>
      <c r="D977" s="220" t="s">
        <v>185</v>
      </c>
      <c r="E977" s="221" t="s">
        <v>923</v>
      </c>
      <c r="F977" s="222" t="s">
        <v>924</v>
      </c>
      <c r="G977" s="223" t="s">
        <v>188</v>
      </c>
      <c r="H977" s="224">
        <v>11.303</v>
      </c>
      <c r="I977" s="225"/>
      <c r="J977" s="226">
        <f>ROUND(I977*H977,2)</f>
        <v>0</v>
      </c>
      <c r="K977" s="227"/>
      <c r="L977" s="45"/>
      <c r="M977" s="228" t="s">
        <v>1</v>
      </c>
      <c r="N977" s="229" t="s">
        <v>43</v>
      </c>
      <c r="O977" s="92"/>
      <c r="P977" s="230">
        <f>O977*H977</f>
        <v>0</v>
      </c>
      <c r="Q977" s="230">
        <v>0.00094</v>
      </c>
      <c r="R977" s="230">
        <f>Q977*H977</f>
        <v>0.01062482</v>
      </c>
      <c r="S977" s="230">
        <v>0</v>
      </c>
      <c r="T977" s="231">
        <f>S977*H977</f>
        <v>0</v>
      </c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R977" s="232" t="s">
        <v>351</v>
      </c>
      <c r="AT977" s="232" t="s">
        <v>185</v>
      </c>
      <c r="AU977" s="232" t="s">
        <v>88</v>
      </c>
      <c r="AY977" s="18" t="s">
        <v>182</v>
      </c>
      <c r="BE977" s="233">
        <f>IF(N977="základní",J977,0)</f>
        <v>0</v>
      </c>
      <c r="BF977" s="233">
        <f>IF(N977="snížená",J977,0)</f>
        <v>0</v>
      </c>
      <c r="BG977" s="233">
        <f>IF(N977="zákl. přenesená",J977,0)</f>
        <v>0</v>
      </c>
      <c r="BH977" s="233">
        <f>IF(N977="sníž. přenesená",J977,0)</f>
        <v>0</v>
      </c>
      <c r="BI977" s="233">
        <f>IF(N977="nulová",J977,0)</f>
        <v>0</v>
      </c>
      <c r="BJ977" s="18" t="s">
        <v>86</v>
      </c>
      <c r="BK977" s="233">
        <f>ROUND(I977*H977,2)</f>
        <v>0</v>
      </c>
      <c r="BL977" s="18" t="s">
        <v>351</v>
      </c>
      <c r="BM977" s="232" t="s">
        <v>925</v>
      </c>
    </row>
    <row r="978" spans="1:51" s="15" customFormat="1" ht="12">
      <c r="A978" s="15"/>
      <c r="B978" s="268"/>
      <c r="C978" s="269"/>
      <c r="D978" s="236" t="s">
        <v>191</v>
      </c>
      <c r="E978" s="270" t="s">
        <v>1</v>
      </c>
      <c r="F978" s="271" t="s">
        <v>551</v>
      </c>
      <c r="G978" s="269"/>
      <c r="H978" s="270" t="s">
        <v>1</v>
      </c>
      <c r="I978" s="272"/>
      <c r="J978" s="269"/>
      <c r="K978" s="269"/>
      <c r="L978" s="273"/>
      <c r="M978" s="274"/>
      <c r="N978" s="275"/>
      <c r="O978" s="275"/>
      <c r="P978" s="275"/>
      <c r="Q978" s="275"/>
      <c r="R978" s="275"/>
      <c r="S978" s="275"/>
      <c r="T978" s="276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T978" s="277" t="s">
        <v>191</v>
      </c>
      <c r="AU978" s="277" t="s">
        <v>88</v>
      </c>
      <c r="AV978" s="15" t="s">
        <v>86</v>
      </c>
      <c r="AW978" s="15" t="s">
        <v>34</v>
      </c>
      <c r="AX978" s="15" t="s">
        <v>78</v>
      </c>
      <c r="AY978" s="277" t="s">
        <v>182</v>
      </c>
    </row>
    <row r="979" spans="1:51" s="13" customFormat="1" ht="12">
      <c r="A979" s="13"/>
      <c r="B979" s="234"/>
      <c r="C979" s="235"/>
      <c r="D979" s="236" t="s">
        <v>191</v>
      </c>
      <c r="E979" s="237" t="s">
        <v>1</v>
      </c>
      <c r="F979" s="238" t="s">
        <v>911</v>
      </c>
      <c r="G979" s="235"/>
      <c r="H979" s="239">
        <v>6.335</v>
      </c>
      <c r="I979" s="240"/>
      <c r="J979" s="235"/>
      <c r="K979" s="235"/>
      <c r="L979" s="241"/>
      <c r="M979" s="242"/>
      <c r="N979" s="243"/>
      <c r="O979" s="243"/>
      <c r="P979" s="243"/>
      <c r="Q979" s="243"/>
      <c r="R979" s="243"/>
      <c r="S979" s="243"/>
      <c r="T979" s="244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5" t="s">
        <v>191</v>
      </c>
      <c r="AU979" s="245" t="s">
        <v>88</v>
      </c>
      <c r="AV979" s="13" t="s">
        <v>88</v>
      </c>
      <c r="AW979" s="13" t="s">
        <v>34</v>
      </c>
      <c r="AX979" s="13" t="s">
        <v>78</v>
      </c>
      <c r="AY979" s="245" t="s">
        <v>182</v>
      </c>
    </row>
    <row r="980" spans="1:51" s="13" customFormat="1" ht="12">
      <c r="A980" s="13"/>
      <c r="B980" s="234"/>
      <c r="C980" s="235"/>
      <c r="D980" s="236" t="s">
        <v>191</v>
      </c>
      <c r="E980" s="237" t="s">
        <v>1</v>
      </c>
      <c r="F980" s="238" t="s">
        <v>912</v>
      </c>
      <c r="G980" s="235"/>
      <c r="H980" s="239">
        <v>4.968</v>
      </c>
      <c r="I980" s="240"/>
      <c r="J980" s="235"/>
      <c r="K980" s="235"/>
      <c r="L980" s="241"/>
      <c r="M980" s="242"/>
      <c r="N980" s="243"/>
      <c r="O980" s="243"/>
      <c r="P980" s="243"/>
      <c r="Q980" s="243"/>
      <c r="R980" s="243"/>
      <c r="S980" s="243"/>
      <c r="T980" s="244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5" t="s">
        <v>191</v>
      </c>
      <c r="AU980" s="245" t="s">
        <v>88</v>
      </c>
      <c r="AV980" s="13" t="s">
        <v>88</v>
      </c>
      <c r="AW980" s="13" t="s">
        <v>34</v>
      </c>
      <c r="AX980" s="13" t="s">
        <v>78</v>
      </c>
      <c r="AY980" s="245" t="s">
        <v>182</v>
      </c>
    </row>
    <row r="981" spans="1:51" s="14" customFormat="1" ht="12">
      <c r="A981" s="14"/>
      <c r="B981" s="246"/>
      <c r="C981" s="247"/>
      <c r="D981" s="236" t="s">
        <v>191</v>
      </c>
      <c r="E981" s="248" t="s">
        <v>1</v>
      </c>
      <c r="F981" s="249" t="s">
        <v>195</v>
      </c>
      <c r="G981" s="247"/>
      <c r="H981" s="250">
        <v>11.303</v>
      </c>
      <c r="I981" s="251"/>
      <c r="J981" s="247"/>
      <c r="K981" s="247"/>
      <c r="L981" s="252"/>
      <c r="M981" s="253"/>
      <c r="N981" s="254"/>
      <c r="O981" s="254"/>
      <c r="P981" s="254"/>
      <c r="Q981" s="254"/>
      <c r="R981" s="254"/>
      <c r="S981" s="254"/>
      <c r="T981" s="255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56" t="s">
        <v>191</v>
      </c>
      <c r="AU981" s="256" t="s">
        <v>88</v>
      </c>
      <c r="AV981" s="14" t="s">
        <v>189</v>
      </c>
      <c r="AW981" s="14" t="s">
        <v>34</v>
      </c>
      <c r="AX981" s="14" t="s">
        <v>86</v>
      </c>
      <c r="AY981" s="256" t="s">
        <v>182</v>
      </c>
    </row>
    <row r="982" spans="1:65" s="2" customFormat="1" ht="44.25" customHeight="1">
      <c r="A982" s="39"/>
      <c r="B982" s="40"/>
      <c r="C982" s="257" t="s">
        <v>926</v>
      </c>
      <c r="D982" s="257" t="s">
        <v>204</v>
      </c>
      <c r="E982" s="258" t="s">
        <v>841</v>
      </c>
      <c r="F982" s="259" t="s">
        <v>842</v>
      </c>
      <c r="G982" s="260" t="s">
        <v>188</v>
      </c>
      <c r="H982" s="261">
        <v>13.564</v>
      </c>
      <c r="I982" s="262"/>
      <c r="J982" s="263">
        <f>ROUND(I982*H982,2)</f>
        <v>0</v>
      </c>
      <c r="K982" s="264"/>
      <c r="L982" s="265"/>
      <c r="M982" s="266" t="s">
        <v>1</v>
      </c>
      <c r="N982" s="267" t="s">
        <v>43</v>
      </c>
      <c r="O982" s="92"/>
      <c r="P982" s="230">
        <f>O982*H982</f>
        <v>0</v>
      </c>
      <c r="Q982" s="230">
        <v>0.001</v>
      </c>
      <c r="R982" s="230">
        <f>Q982*H982</f>
        <v>0.013564</v>
      </c>
      <c r="S982" s="230">
        <v>0</v>
      </c>
      <c r="T982" s="231">
        <f>S982*H982</f>
        <v>0</v>
      </c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R982" s="232" t="s">
        <v>563</v>
      </c>
      <c r="AT982" s="232" t="s">
        <v>204</v>
      </c>
      <c r="AU982" s="232" t="s">
        <v>88</v>
      </c>
      <c r="AY982" s="18" t="s">
        <v>182</v>
      </c>
      <c r="BE982" s="233">
        <f>IF(N982="základní",J982,0)</f>
        <v>0</v>
      </c>
      <c r="BF982" s="233">
        <f>IF(N982="snížená",J982,0)</f>
        <v>0</v>
      </c>
      <c r="BG982" s="233">
        <f>IF(N982="zákl. přenesená",J982,0)</f>
        <v>0</v>
      </c>
      <c r="BH982" s="233">
        <f>IF(N982="sníž. přenesená",J982,0)</f>
        <v>0</v>
      </c>
      <c r="BI982" s="233">
        <f>IF(N982="nulová",J982,0)</f>
        <v>0</v>
      </c>
      <c r="BJ982" s="18" t="s">
        <v>86</v>
      </c>
      <c r="BK982" s="233">
        <f>ROUND(I982*H982,2)</f>
        <v>0</v>
      </c>
      <c r="BL982" s="18" t="s">
        <v>351</v>
      </c>
      <c r="BM982" s="232" t="s">
        <v>927</v>
      </c>
    </row>
    <row r="983" spans="1:51" s="13" customFormat="1" ht="12">
      <c r="A983" s="13"/>
      <c r="B983" s="234"/>
      <c r="C983" s="235"/>
      <c r="D983" s="236" t="s">
        <v>191</v>
      </c>
      <c r="E983" s="237" t="s">
        <v>1</v>
      </c>
      <c r="F983" s="238" t="s">
        <v>928</v>
      </c>
      <c r="G983" s="235"/>
      <c r="H983" s="239">
        <v>13.564</v>
      </c>
      <c r="I983" s="240"/>
      <c r="J983" s="235"/>
      <c r="K983" s="235"/>
      <c r="L983" s="241"/>
      <c r="M983" s="242"/>
      <c r="N983" s="243"/>
      <c r="O983" s="243"/>
      <c r="P983" s="243"/>
      <c r="Q983" s="243"/>
      <c r="R983" s="243"/>
      <c r="S983" s="243"/>
      <c r="T983" s="244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5" t="s">
        <v>191</v>
      </c>
      <c r="AU983" s="245" t="s">
        <v>88</v>
      </c>
      <c r="AV983" s="13" t="s">
        <v>88</v>
      </c>
      <c r="AW983" s="13" t="s">
        <v>34</v>
      </c>
      <c r="AX983" s="13" t="s">
        <v>78</v>
      </c>
      <c r="AY983" s="245" t="s">
        <v>182</v>
      </c>
    </row>
    <row r="984" spans="1:51" s="14" customFormat="1" ht="12">
      <c r="A984" s="14"/>
      <c r="B984" s="246"/>
      <c r="C984" s="247"/>
      <c r="D984" s="236" t="s">
        <v>191</v>
      </c>
      <c r="E984" s="248" t="s">
        <v>1</v>
      </c>
      <c r="F984" s="249" t="s">
        <v>195</v>
      </c>
      <c r="G984" s="247"/>
      <c r="H984" s="250">
        <v>13.564</v>
      </c>
      <c r="I984" s="251"/>
      <c r="J984" s="247"/>
      <c r="K984" s="247"/>
      <c r="L984" s="252"/>
      <c r="M984" s="253"/>
      <c r="N984" s="254"/>
      <c r="O984" s="254"/>
      <c r="P984" s="254"/>
      <c r="Q984" s="254"/>
      <c r="R984" s="254"/>
      <c r="S984" s="254"/>
      <c r="T984" s="255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56" t="s">
        <v>191</v>
      </c>
      <c r="AU984" s="256" t="s">
        <v>88</v>
      </c>
      <c r="AV984" s="14" t="s">
        <v>189</v>
      </c>
      <c r="AW984" s="14" t="s">
        <v>34</v>
      </c>
      <c r="AX984" s="14" t="s">
        <v>86</v>
      </c>
      <c r="AY984" s="256" t="s">
        <v>182</v>
      </c>
    </row>
    <row r="985" spans="1:65" s="2" customFormat="1" ht="24.15" customHeight="1">
      <c r="A985" s="39"/>
      <c r="B985" s="40"/>
      <c r="C985" s="220" t="s">
        <v>929</v>
      </c>
      <c r="D985" s="220" t="s">
        <v>185</v>
      </c>
      <c r="E985" s="221" t="s">
        <v>930</v>
      </c>
      <c r="F985" s="222" t="s">
        <v>931</v>
      </c>
      <c r="G985" s="223" t="s">
        <v>570</v>
      </c>
      <c r="H985" s="224">
        <v>0.718</v>
      </c>
      <c r="I985" s="225"/>
      <c r="J985" s="226">
        <f>ROUND(I985*H985,2)</f>
        <v>0</v>
      </c>
      <c r="K985" s="227"/>
      <c r="L985" s="45"/>
      <c r="M985" s="228" t="s">
        <v>1</v>
      </c>
      <c r="N985" s="229" t="s">
        <v>43</v>
      </c>
      <c r="O985" s="92"/>
      <c r="P985" s="230">
        <f>O985*H985</f>
        <v>0</v>
      </c>
      <c r="Q985" s="230">
        <v>0</v>
      </c>
      <c r="R985" s="230">
        <f>Q985*H985</f>
        <v>0</v>
      </c>
      <c r="S985" s="230">
        <v>0</v>
      </c>
      <c r="T985" s="231">
        <f>S985*H985</f>
        <v>0</v>
      </c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R985" s="232" t="s">
        <v>351</v>
      </c>
      <c r="AT985" s="232" t="s">
        <v>185</v>
      </c>
      <c r="AU985" s="232" t="s">
        <v>88</v>
      </c>
      <c r="AY985" s="18" t="s">
        <v>182</v>
      </c>
      <c r="BE985" s="233">
        <f>IF(N985="základní",J985,0)</f>
        <v>0</v>
      </c>
      <c r="BF985" s="233">
        <f>IF(N985="snížená",J985,0)</f>
        <v>0</v>
      </c>
      <c r="BG985" s="233">
        <f>IF(N985="zákl. přenesená",J985,0)</f>
        <v>0</v>
      </c>
      <c r="BH985" s="233">
        <f>IF(N985="sníž. přenesená",J985,0)</f>
        <v>0</v>
      </c>
      <c r="BI985" s="233">
        <f>IF(N985="nulová",J985,0)</f>
        <v>0</v>
      </c>
      <c r="BJ985" s="18" t="s">
        <v>86</v>
      </c>
      <c r="BK985" s="233">
        <f>ROUND(I985*H985,2)</f>
        <v>0</v>
      </c>
      <c r="BL985" s="18" t="s">
        <v>351</v>
      </c>
      <c r="BM985" s="232" t="s">
        <v>932</v>
      </c>
    </row>
    <row r="986" spans="1:63" s="12" customFormat="1" ht="22.8" customHeight="1">
      <c r="A986" s="12"/>
      <c r="B986" s="204"/>
      <c r="C986" s="205"/>
      <c r="D986" s="206" t="s">
        <v>77</v>
      </c>
      <c r="E986" s="218" t="s">
        <v>933</v>
      </c>
      <c r="F986" s="218" t="s">
        <v>934</v>
      </c>
      <c r="G986" s="205"/>
      <c r="H986" s="205"/>
      <c r="I986" s="208"/>
      <c r="J986" s="219">
        <f>BK986</f>
        <v>0</v>
      </c>
      <c r="K986" s="205"/>
      <c r="L986" s="210"/>
      <c r="M986" s="211"/>
      <c r="N986" s="212"/>
      <c r="O986" s="212"/>
      <c r="P986" s="213">
        <f>SUM(P987:P1085)</f>
        <v>0</v>
      </c>
      <c r="Q986" s="212"/>
      <c r="R986" s="213">
        <f>SUM(R987:R1085)</f>
        <v>11.26491684</v>
      </c>
      <c r="S986" s="212"/>
      <c r="T986" s="214">
        <f>SUM(T987:T1085)</f>
        <v>11.67156</v>
      </c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R986" s="215" t="s">
        <v>88</v>
      </c>
      <c r="AT986" s="216" t="s">
        <v>77</v>
      </c>
      <c r="AU986" s="216" t="s">
        <v>86</v>
      </c>
      <c r="AY986" s="215" t="s">
        <v>182</v>
      </c>
      <c r="BK986" s="217">
        <f>SUM(BK987:BK1085)</f>
        <v>0</v>
      </c>
    </row>
    <row r="987" spans="1:65" s="2" customFormat="1" ht="24.15" customHeight="1">
      <c r="A987" s="39"/>
      <c r="B987" s="40"/>
      <c r="C987" s="220" t="s">
        <v>935</v>
      </c>
      <c r="D987" s="220" t="s">
        <v>185</v>
      </c>
      <c r="E987" s="221" t="s">
        <v>936</v>
      </c>
      <c r="F987" s="222" t="s">
        <v>937</v>
      </c>
      <c r="G987" s="223" t="s">
        <v>188</v>
      </c>
      <c r="H987" s="224">
        <v>602.238</v>
      </c>
      <c r="I987" s="225"/>
      <c r="J987" s="226">
        <f>ROUND(I987*H987,2)</f>
        <v>0</v>
      </c>
      <c r="K987" s="227"/>
      <c r="L987" s="45"/>
      <c r="M987" s="228" t="s">
        <v>1</v>
      </c>
      <c r="N987" s="229" t="s">
        <v>43</v>
      </c>
      <c r="O987" s="92"/>
      <c r="P987" s="230">
        <f>O987*H987</f>
        <v>0</v>
      </c>
      <c r="Q987" s="230">
        <v>0.0003</v>
      </c>
      <c r="R987" s="230">
        <f>Q987*H987</f>
        <v>0.1806714</v>
      </c>
      <c r="S987" s="230">
        <v>0</v>
      </c>
      <c r="T987" s="231">
        <f>S987*H987</f>
        <v>0</v>
      </c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R987" s="232" t="s">
        <v>351</v>
      </c>
      <c r="AT987" s="232" t="s">
        <v>185</v>
      </c>
      <c r="AU987" s="232" t="s">
        <v>88</v>
      </c>
      <c r="AY987" s="18" t="s">
        <v>182</v>
      </c>
      <c r="BE987" s="233">
        <f>IF(N987="základní",J987,0)</f>
        <v>0</v>
      </c>
      <c r="BF987" s="233">
        <f>IF(N987="snížená",J987,0)</f>
        <v>0</v>
      </c>
      <c r="BG987" s="233">
        <f>IF(N987="zákl. přenesená",J987,0)</f>
        <v>0</v>
      </c>
      <c r="BH987" s="233">
        <f>IF(N987="sníž. přenesená",J987,0)</f>
        <v>0</v>
      </c>
      <c r="BI987" s="233">
        <f>IF(N987="nulová",J987,0)</f>
        <v>0</v>
      </c>
      <c r="BJ987" s="18" t="s">
        <v>86</v>
      </c>
      <c r="BK987" s="233">
        <f>ROUND(I987*H987,2)</f>
        <v>0</v>
      </c>
      <c r="BL987" s="18" t="s">
        <v>351</v>
      </c>
      <c r="BM987" s="232" t="s">
        <v>938</v>
      </c>
    </row>
    <row r="988" spans="1:51" s="15" customFormat="1" ht="12">
      <c r="A988" s="15"/>
      <c r="B988" s="268"/>
      <c r="C988" s="269"/>
      <c r="D988" s="236" t="s">
        <v>191</v>
      </c>
      <c r="E988" s="270" t="s">
        <v>1</v>
      </c>
      <c r="F988" s="271" t="s">
        <v>235</v>
      </c>
      <c r="G988" s="269"/>
      <c r="H988" s="270" t="s">
        <v>1</v>
      </c>
      <c r="I988" s="272"/>
      <c r="J988" s="269"/>
      <c r="K988" s="269"/>
      <c r="L988" s="273"/>
      <c r="M988" s="274"/>
      <c r="N988" s="275"/>
      <c r="O988" s="275"/>
      <c r="P988" s="275"/>
      <c r="Q988" s="275"/>
      <c r="R988" s="275"/>
      <c r="S988" s="275"/>
      <c r="T988" s="276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T988" s="277" t="s">
        <v>191</v>
      </c>
      <c r="AU988" s="277" t="s">
        <v>88</v>
      </c>
      <c r="AV988" s="15" t="s">
        <v>86</v>
      </c>
      <c r="AW988" s="15" t="s">
        <v>34</v>
      </c>
      <c r="AX988" s="15" t="s">
        <v>78</v>
      </c>
      <c r="AY988" s="277" t="s">
        <v>182</v>
      </c>
    </row>
    <row r="989" spans="1:51" s="15" customFormat="1" ht="12">
      <c r="A989" s="15"/>
      <c r="B989" s="268"/>
      <c r="C989" s="269"/>
      <c r="D989" s="236" t="s">
        <v>191</v>
      </c>
      <c r="E989" s="270" t="s">
        <v>1</v>
      </c>
      <c r="F989" s="271" t="s">
        <v>939</v>
      </c>
      <c r="G989" s="269"/>
      <c r="H989" s="270" t="s">
        <v>1</v>
      </c>
      <c r="I989" s="272"/>
      <c r="J989" s="269"/>
      <c r="K989" s="269"/>
      <c r="L989" s="273"/>
      <c r="M989" s="274"/>
      <c r="N989" s="275"/>
      <c r="O989" s="275"/>
      <c r="P989" s="275"/>
      <c r="Q989" s="275"/>
      <c r="R989" s="275"/>
      <c r="S989" s="275"/>
      <c r="T989" s="276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T989" s="277" t="s">
        <v>191</v>
      </c>
      <c r="AU989" s="277" t="s">
        <v>88</v>
      </c>
      <c r="AV989" s="15" t="s">
        <v>86</v>
      </c>
      <c r="AW989" s="15" t="s">
        <v>34</v>
      </c>
      <c r="AX989" s="15" t="s">
        <v>78</v>
      </c>
      <c r="AY989" s="277" t="s">
        <v>182</v>
      </c>
    </row>
    <row r="990" spans="1:51" s="13" customFormat="1" ht="12">
      <c r="A990" s="13"/>
      <c r="B990" s="234"/>
      <c r="C990" s="235"/>
      <c r="D990" s="236" t="s">
        <v>191</v>
      </c>
      <c r="E990" s="237" t="s">
        <v>1</v>
      </c>
      <c r="F990" s="238" t="s">
        <v>940</v>
      </c>
      <c r="G990" s="235"/>
      <c r="H990" s="239">
        <v>19.44</v>
      </c>
      <c r="I990" s="240"/>
      <c r="J990" s="235"/>
      <c r="K990" s="235"/>
      <c r="L990" s="241"/>
      <c r="M990" s="242"/>
      <c r="N990" s="243"/>
      <c r="O990" s="243"/>
      <c r="P990" s="243"/>
      <c r="Q990" s="243"/>
      <c r="R990" s="243"/>
      <c r="S990" s="243"/>
      <c r="T990" s="244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5" t="s">
        <v>191</v>
      </c>
      <c r="AU990" s="245" t="s">
        <v>88</v>
      </c>
      <c r="AV990" s="13" t="s">
        <v>88</v>
      </c>
      <c r="AW990" s="13" t="s">
        <v>34</v>
      </c>
      <c r="AX990" s="13" t="s">
        <v>78</v>
      </c>
      <c r="AY990" s="245" t="s">
        <v>182</v>
      </c>
    </row>
    <row r="991" spans="1:51" s="15" customFormat="1" ht="12">
      <c r="A991" s="15"/>
      <c r="B991" s="268"/>
      <c r="C991" s="269"/>
      <c r="D991" s="236" t="s">
        <v>191</v>
      </c>
      <c r="E991" s="270" t="s">
        <v>1</v>
      </c>
      <c r="F991" s="271" t="s">
        <v>941</v>
      </c>
      <c r="G991" s="269"/>
      <c r="H991" s="270" t="s">
        <v>1</v>
      </c>
      <c r="I991" s="272"/>
      <c r="J991" s="269"/>
      <c r="K991" s="269"/>
      <c r="L991" s="273"/>
      <c r="M991" s="274"/>
      <c r="N991" s="275"/>
      <c r="O991" s="275"/>
      <c r="P991" s="275"/>
      <c r="Q991" s="275"/>
      <c r="R991" s="275"/>
      <c r="S991" s="275"/>
      <c r="T991" s="276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77" t="s">
        <v>191</v>
      </c>
      <c r="AU991" s="277" t="s">
        <v>88</v>
      </c>
      <c r="AV991" s="15" t="s">
        <v>86</v>
      </c>
      <c r="AW991" s="15" t="s">
        <v>34</v>
      </c>
      <c r="AX991" s="15" t="s">
        <v>78</v>
      </c>
      <c r="AY991" s="277" t="s">
        <v>182</v>
      </c>
    </row>
    <row r="992" spans="1:51" s="15" customFormat="1" ht="12">
      <c r="A992" s="15"/>
      <c r="B992" s="268"/>
      <c r="C992" s="269"/>
      <c r="D992" s="236" t="s">
        <v>191</v>
      </c>
      <c r="E992" s="270" t="s">
        <v>1</v>
      </c>
      <c r="F992" s="271" t="s">
        <v>942</v>
      </c>
      <c r="G992" s="269"/>
      <c r="H992" s="270" t="s">
        <v>1</v>
      </c>
      <c r="I992" s="272"/>
      <c r="J992" s="269"/>
      <c r="K992" s="269"/>
      <c r="L992" s="273"/>
      <c r="M992" s="274"/>
      <c r="N992" s="275"/>
      <c r="O992" s="275"/>
      <c r="P992" s="275"/>
      <c r="Q992" s="275"/>
      <c r="R992" s="275"/>
      <c r="S992" s="275"/>
      <c r="T992" s="276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T992" s="277" t="s">
        <v>191</v>
      </c>
      <c r="AU992" s="277" t="s">
        <v>88</v>
      </c>
      <c r="AV992" s="15" t="s">
        <v>86</v>
      </c>
      <c r="AW992" s="15" t="s">
        <v>34</v>
      </c>
      <c r="AX992" s="15" t="s">
        <v>78</v>
      </c>
      <c r="AY992" s="277" t="s">
        <v>182</v>
      </c>
    </row>
    <row r="993" spans="1:51" s="13" customFormat="1" ht="12">
      <c r="A993" s="13"/>
      <c r="B993" s="234"/>
      <c r="C993" s="235"/>
      <c r="D993" s="236" t="s">
        <v>191</v>
      </c>
      <c r="E993" s="237" t="s">
        <v>1</v>
      </c>
      <c r="F993" s="238" t="s">
        <v>943</v>
      </c>
      <c r="G993" s="235"/>
      <c r="H993" s="239">
        <v>582.798</v>
      </c>
      <c r="I993" s="240"/>
      <c r="J993" s="235"/>
      <c r="K993" s="235"/>
      <c r="L993" s="241"/>
      <c r="M993" s="242"/>
      <c r="N993" s="243"/>
      <c r="O993" s="243"/>
      <c r="P993" s="243"/>
      <c r="Q993" s="243"/>
      <c r="R993" s="243"/>
      <c r="S993" s="243"/>
      <c r="T993" s="244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5" t="s">
        <v>191</v>
      </c>
      <c r="AU993" s="245" t="s">
        <v>88</v>
      </c>
      <c r="AV993" s="13" t="s">
        <v>88</v>
      </c>
      <c r="AW993" s="13" t="s">
        <v>34</v>
      </c>
      <c r="AX993" s="13" t="s">
        <v>78</v>
      </c>
      <c r="AY993" s="245" t="s">
        <v>182</v>
      </c>
    </row>
    <row r="994" spans="1:51" s="14" customFormat="1" ht="12">
      <c r="A994" s="14"/>
      <c r="B994" s="246"/>
      <c r="C994" s="247"/>
      <c r="D994" s="236" t="s">
        <v>191</v>
      </c>
      <c r="E994" s="248" t="s">
        <v>1</v>
      </c>
      <c r="F994" s="249" t="s">
        <v>195</v>
      </c>
      <c r="G994" s="247"/>
      <c r="H994" s="250">
        <v>602.238</v>
      </c>
      <c r="I994" s="251"/>
      <c r="J994" s="247"/>
      <c r="K994" s="247"/>
      <c r="L994" s="252"/>
      <c r="M994" s="253"/>
      <c r="N994" s="254"/>
      <c r="O994" s="254"/>
      <c r="P994" s="254"/>
      <c r="Q994" s="254"/>
      <c r="R994" s="254"/>
      <c r="S994" s="254"/>
      <c r="T994" s="255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6" t="s">
        <v>191</v>
      </c>
      <c r="AU994" s="256" t="s">
        <v>88</v>
      </c>
      <c r="AV994" s="14" t="s">
        <v>189</v>
      </c>
      <c r="AW994" s="14" t="s">
        <v>34</v>
      </c>
      <c r="AX994" s="14" t="s">
        <v>86</v>
      </c>
      <c r="AY994" s="256" t="s">
        <v>182</v>
      </c>
    </row>
    <row r="995" spans="1:65" s="2" customFormat="1" ht="24.15" customHeight="1">
      <c r="A995" s="39"/>
      <c r="B995" s="40"/>
      <c r="C995" s="257" t="s">
        <v>944</v>
      </c>
      <c r="D995" s="257" t="s">
        <v>204</v>
      </c>
      <c r="E995" s="258" t="s">
        <v>945</v>
      </c>
      <c r="F995" s="259" t="s">
        <v>946</v>
      </c>
      <c r="G995" s="260" t="s">
        <v>188</v>
      </c>
      <c r="H995" s="261">
        <v>317.056</v>
      </c>
      <c r="I995" s="262"/>
      <c r="J995" s="263">
        <f>ROUND(I995*H995,2)</f>
        <v>0</v>
      </c>
      <c r="K995" s="264"/>
      <c r="L995" s="265"/>
      <c r="M995" s="266" t="s">
        <v>1</v>
      </c>
      <c r="N995" s="267" t="s">
        <v>43</v>
      </c>
      <c r="O995" s="92"/>
      <c r="P995" s="230">
        <f>O995*H995</f>
        <v>0</v>
      </c>
      <c r="Q995" s="230">
        <v>0.0042</v>
      </c>
      <c r="R995" s="230">
        <f>Q995*H995</f>
        <v>1.3316351999999998</v>
      </c>
      <c r="S995" s="230">
        <v>0</v>
      </c>
      <c r="T995" s="231">
        <f>S995*H995</f>
        <v>0</v>
      </c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R995" s="232" t="s">
        <v>563</v>
      </c>
      <c r="AT995" s="232" t="s">
        <v>204</v>
      </c>
      <c r="AU995" s="232" t="s">
        <v>88</v>
      </c>
      <c r="AY995" s="18" t="s">
        <v>182</v>
      </c>
      <c r="BE995" s="233">
        <f>IF(N995="základní",J995,0)</f>
        <v>0</v>
      </c>
      <c r="BF995" s="233">
        <f>IF(N995="snížená",J995,0)</f>
        <v>0</v>
      </c>
      <c r="BG995" s="233">
        <f>IF(N995="zákl. přenesená",J995,0)</f>
        <v>0</v>
      </c>
      <c r="BH995" s="233">
        <f>IF(N995="sníž. přenesená",J995,0)</f>
        <v>0</v>
      </c>
      <c r="BI995" s="233">
        <f>IF(N995="nulová",J995,0)</f>
        <v>0</v>
      </c>
      <c r="BJ995" s="18" t="s">
        <v>86</v>
      </c>
      <c r="BK995" s="233">
        <f>ROUND(I995*H995,2)</f>
        <v>0</v>
      </c>
      <c r="BL995" s="18" t="s">
        <v>351</v>
      </c>
      <c r="BM995" s="232" t="s">
        <v>947</v>
      </c>
    </row>
    <row r="996" spans="1:51" s="15" customFormat="1" ht="12">
      <c r="A996" s="15"/>
      <c r="B996" s="268"/>
      <c r="C996" s="269"/>
      <c r="D996" s="236" t="s">
        <v>191</v>
      </c>
      <c r="E996" s="270" t="s">
        <v>1</v>
      </c>
      <c r="F996" s="271" t="s">
        <v>235</v>
      </c>
      <c r="G996" s="269"/>
      <c r="H996" s="270" t="s">
        <v>1</v>
      </c>
      <c r="I996" s="272"/>
      <c r="J996" s="269"/>
      <c r="K996" s="269"/>
      <c r="L996" s="273"/>
      <c r="M996" s="274"/>
      <c r="N996" s="275"/>
      <c r="O996" s="275"/>
      <c r="P996" s="275"/>
      <c r="Q996" s="275"/>
      <c r="R996" s="275"/>
      <c r="S996" s="275"/>
      <c r="T996" s="276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T996" s="277" t="s">
        <v>191</v>
      </c>
      <c r="AU996" s="277" t="s">
        <v>88</v>
      </c>
      <c r="AV996" s="15" t="s">
        <v>86</v>
      </c>
      <c r="AW996" s="15" t="s">
        <v>34</v>
      </c>
      <c r="AX996" s="15" t="s">
        <v>78</v>
      </c>
      <c r="AY996" s="277" t="s">
        <v>182</v>
      </c>
    </row>
    <row r="997" spans="1:51" s="15" customFormat="1" ht="12">
      <c r="A997" s="15"/>
      <c r="B997" s="268"/>
      <c r="C997" s="269"/>
      <c r="D997" s="236" t="s">
        <v>191</v>
      </c>
      <c r="E997" s="270" t="s">
        <v>1</v>
      </c>
      <c r="F997" s="271" t="s">
        <v>939</v>
      </c>
      <c r="G997" s="269"/>
      <c r="H997" s="270" t="s">
        <v>1</v>
      </c>
      <c r="I997" s="272"/>
      <c r="J997" s="269"/>
      <c r="K997" s="269"/>
      <c r="L997" s="273"/>
      <c r="M997" s="274"/>
      <c r="N997" s="275"/>
      <c r="O997" s="275"/>
      <c r="P997" s="275"/>
      <c r="Q997" s="275"/>
      <c r="R997" s="275"/>
      <c r="S997" s="275"/>
      <c r="T997" s="276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77" t="s">
        <v>191</v>
      </c>
      <c r="AU997" s="277" t="s">
        <v>88</v>
      </c>
      <c r="AV997" s="15" t="s">
        <v>86</v>
      </c>
      <c r="AW997" s="15" t="s">
        <v>34</v>
      </c>
      <c r="AX997" s="15" t="s">
        <v>78</v>
      </c>
      <c r="AY997" s="277" t="s">
        <v>182</v>
      </c>
    </row>
    <row r="998" spans="1:51" s="13" customFormat="1" ht="12">
      <c r="A998" s="13"/>
      <c r="B998" s="234"/>
      <c r="C998" s="235"/>
      <c r="D998" s="236" t="s">
        <v>191</v>
      </c>
      <c r="E998" s="237" t="s">
        <v>1</v>
      </c>
      <c r="F998" s="238" t="s">
        <v>948</v>
      </c>
      <c r="G998" s="235"/>
      <c r="H998" s="239">
        <v>19.829</v>
      </c>
      <c r="I998" s="240"/>
      <c r="J998" s="235"/>
      <c r="K998" s="235"/>
      <c r="L998" s="241"/>
      <c r="M998" s="242"/>
      <c r="N998" s="243"/>
      <c r="O998" s="243"/>
      <c r="P998" s="243"/>
      <c r="Q998" s="243"/>
      <c r="R998" s="243"/>
      <c r="S998" s="243"/>
      <c r="T998" s="244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5" t="s">
        <v>191</v>
      </c>
      <c r="AU998" s="245" t="s">
        <v>88</v>
      </c>
      <c r="AV998" s="13" t="s">
        <v>88</v>
      </c>
      <c r="AW998" s="13" t="s">
        <v>34</v>
      </c>
      <c r="AX998" s="13" t="s">
        <v>78</v>
      </c>
      <c r="AY998" s="245" t="s">
        <v>182</v>
      </c>
    </row>
    <row r="999" spans="1:51" s="15" customFormat="1" ht="12">
      <c r="A999" s="15"/>
      <c r="B999" s="268"/>
      <c r="C999" s="269"/>
      <c r="D999" s="236" t="s">
        <v>191</v>
      </c>
      <c r="E999" s="270" t="s">
        <v>1</v>
      </c>
      <c r="F999" s="271" t="s">
        <v>941</v>
      </c>
      <c r="G999" s="269"/>
      <c r="H999" s="270" t="s">
        <v>1</v>
      </c>
      <c r="I999" s="272"/>
      <c r="J999" s="269"/>
      <c r="K999" s="269"/>
      <c r="L999" s="273"/>
      <c r="M999" s="274"/>
      <c r="N999" s="275"/>
      <c r="O999" s="275"/>
      <c r="P999" s="275"/>
      <c r="Q999" s="275"/>
      <c r="R999" s="275"/>
      <c r="S999" s="275"/>
      <c r="T999" s="276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T999" s="277" t="s">
        <v>191</v>
      </c>
      <c r="AU999" s="277" t="s">
        <v>88</v>
      </c>
      <c r="AV999" s="15" t="s">
        <v>86</v>
      </c>
      <c r="AW999" s="15" t="s">
        <v>34</v>
      </c>
      <c r="AX999" s="15" t="s">
        <v>78</v>
      </c>
      <c r="AY999" s="277" t="s">
        <v>182</v>
      </c>
    </row>
    <row r="1000" spans="1:51" s="13" customFormat="1" ht="12">
      <c r="A1000" s="13"/>
      <c r="B1000" s="234"/>
      <c r="C1000" s="235"/>
      <c r="D1000" s="236" t="s">
        <v>191</v>
      </c>
      <c r="E1000" s="237" t="s">
        <v>1</v>
      </c>
      <c r="F1000" s="238" t="s">
        <v>949</v>
      </c>
      <c r="G1000" s="235"/>
      <c r="H1000" s="239">
        <v>297.227</v>
      </c>
      <c r="I1000" s="240"/>
      <c r="J1000" s="235"/>
      <c r="K1000" s="235"/>
      <c r="L1000" s="241"/>
      <c r="M1000" s="242"/>
      <c r="N1000" s="243"/>
      <c r="O1000" s="243"/>
      <c r="P1000" s="243"/>
      <c r="Q1000" s="243"/>
      <c r="R1000" s="243"/>
      <c r="S1000" s="243"/>
      <c r="T1000" s="244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5" t="s">
        <v>191</v>
      </c>
      <c r="AU1000" s="245" t="s">
        <v>88</v>
      </c>
      <c r="AV1000" s="13" t="s">
        <v>88</v>
      </c>
      <c r="AW1000" s="13" t="s">
        <v>34</v>
      </c>
      <c r="AX1000" s="13" t="s">
        <v>78</v>
      </c>
      <c r="AY1000" s="245" t="s">
        <v>182</v>
      </c>
    </row>
    <row r="1001" spans="1:51" s="14" customFormat="1" ht="12">
      <c r="A1001" s="14"/>
      <c r="B1001" s="246"/>
      <c r="C1001" s="247"/>
      <c r="D1001" s="236" t="s">
        <v>191</v>
      </c>
      <c r="E1001" s="248" t="s">
        <v>1</v>
      </c>
      <c r="F1001" s="249" t="s">
        <v>195</v>
      </c>
      <c r="G1001" s="247"/>
      <c r="H1001" s="250">
        <v>317.056</v>
      </c>
      <c r="I1001" s="251"/>
      <c r="J1001" s="247"/>
      <c r="K1001" s="247"/>
      <c r="L1001" s="252"/>
      <c r="M1001" s="253"/>
      <c r="N1001" s="254"/>
      <c r="O1001" s="254"/>
      <c r="P1001" s="254"/>
      <c r="Q1001" s="254"/>
      <c r="R1001" s="254"/>
      <c r="S1001" s="254"/>
      <c r="T1001" s="255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56" t="s">
        <v>191</v>
      </c>
      <c r="AU1001" s="256" t="s">
        <v>88</v>
      </c>
      <c r="AV1001" s="14" t="s">
        <v>189</v>
      </c>
      <c r="AW1001" s="14" t="s">
        <v>34</v>
      </c>
      <c r="AX1001" s="14" t="s">
        <v>86</v>
      </c>
      <c r="AY1001" s="256" t="s">
        <v>182</v>
      </c>
    </row>
    <row r="1002" spans="1:65" s="2" customFormat="1" ht="24.15" customHeight="1">
      <c r="A1002" s="39"/>
      <c r="B1002" s="40"/>
      <c r="C1002" s="257" t="s">
        <v>950</v>
      </c>
      <c r="D1002" s="257" t="s">
        <v>204</v>
      </c>
      <c r="E1002" s="258" t="s">
        <v>951</v>
      </c>
      <c r="F1002" s="259" t="s">
        <v>952</v>
      </c>
      <c r="G1002" s="260" t="s">
        <v>188</v>
      </c>
      <c r="H1002" s="261">
        <v>297.227</v>
      </c>
      <c r="I1002" s="262"/>
      <c r="J1002" s="263">
        <f>ROUND(I1002*H1002,2)</f>
        <v>0</v>
      </c>
      <c r="K1002" s="264"/>
      <c r="L1002" s="265"/>
      <c r="M1002" s="266" t="s">
        <v>1</v>
      </c>
      <c r="N1002" s="267" t="s">
        <v>43</v>
      </c>
      <c r="O1002" s="92"/>
      <c r="P1002" s="230">
        <f>O1002*H1002</f>
        <v>0</v>
      </c>
      <c r="Q1002" s="230">
        <v>0.0056</v>
      </c>
      <c r="R1002" s="230">
        <f>Q1002*H1002</f>
        <v>1.6644712</v>
      </c>
      <c r="S1002" s="230">
        <v>0</v>
      </c>
      <c r="T1002" s="231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32" t="s">
        <v>563</v>
      </c>
      <c r="AT1002" s="232" t="s">
        <v>204</v>
      </c>
      <c r="AU1002" s="232" t="s">
        <v>88</v>
      </c>
      <c r="AY1002" s="18" t="s">
        <v>182</v>
      </c>
      <c r="BE1002" s="233">
        <f>IF(N1002="základní",J1002,0)</f>
        <v>0</v>
      </c>
      <c r="BF1002" s="233">
        <f>IF(N1002="snížená",J1002,0)</f>
        <v>0</v>
      </c>
      <c r="BG1002" s="233">
        <f>IF(N1002="zákl. přenesená",J1002,0)</f>
        <v>0</v>
      </c>
      <c r="BH1002" s="233">
        <f>IF(N1002="sníž. přenesená",J1002,0)</f>
        <v>0</v>
      </c>
      <c r="BI1002" s="233">
        <f>IF(N1002="nulová",J1002,0)</f>
        <v>0</v>
      </c>
      <c r="BJ1002" s="18" t="s">
        <v>86</v>
      </c>
      <c r="BK1002" s="233">
        <f>ROUND(I1002*H1002,2)</f>
        <v>0</v>
      </c>
      <c r="BL1002" s="18" t="s">
        <v>351</v>
      </c>
      <c r="BM1002" s="232" t="s">
        <v>953</v>
      </c>
    </row>
    <row r="1003" spans="1:51" s="15" customFormat="1" ht="12">
      <c r="A1003" s="15"/>
      <c r="B1003" s="268"/>
      <c r="C1003" s="269"/>
      <c r="D1003" s="236" t="s">
        <v>191</v>
      </c>
      <c r="E1003" s="270" t="s">
        <v>1</v>
      </c>
      <c r="F1003" s="271" t="s">
        <v>235</v>
      </c>
      <c r="G1003" s="269"/>
      <c r="H1003" s="270" t="s">
        <v>1</v>
      </c>
      <c r="I1003" s="272"/>
      <c r="J1003" s="269"/>
      <c r="K1003" s="269"/>
      <c r="L1003" s="273"/>
      <c r="M1003" s="274"/>
      <c r="N1003" s="275"/>
      <c r="O1003" s="275"/>
      <c r="P1003" s="275"/>
      <c r="Q1003" s="275"/>
      <c r="R1003" s="275"/>
      <c r="S1003" s="275"/>
      <c r="T1003" s="276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T1003" s="277" t="s">
        <v>191</v>
      </c>
      <c r="AU1003" s="277" t="s">
        <v>88</v>
      </c>
      <c r="AV1003" s="15" t="s">
        <v>86</v>
      </c>
      <c r="AW1003" s="15" t="s">
        <v>34</v>
      </c>
      <c r="AX1003" s="15" t="s">
        <v>78</v>
      </c>
      <c r="AY1003" s="277" t="s">
        <v>182</v>
      </c>
    </row>
    <row r="1004" spans="1:51" s="13" customFormat="1" ht="12">
      <c r="A1004" s="13"/>
      <c r="B1004" s="234"/>
      <c r="C1004" s="235"/>
      <c r="D1004" s="236" t="s">
        <v>191</v>
      </c>
      <c r="E1004" s="237" t="s">
        <v>1</v>
      </c>
      <c r="F1004" s="238" t="s">
        <v>949</v>
      </c>
      <c r="G1004" s="235"/>
      <c r="H1004" s="239">
        <v>297.227</v>
      </c>
      <c r="I1004" s="240"/>
      <c r="J1004" s="235"/>
      <c r="K1004" s="235"/>
      <c r="L1004" s="241"/>
      <c r="M1004" s="242"/>
      <c r="N1004" s="243"/>
      <c r="O1004" s="243"/>
      <c r="P1004" s="243"/>
      <c r="Q1004" s="243"/>
      <c r="R1004" s="243"/>
      <c r="S1004" s="243"/>
      <c r="T1004" s="244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5" t="s">
        <v>191</v>
      </c>
      <c r="AU1004" s="245" t="s">
        <v>88</v>
      </c>
      <c r="AV1004" s="13" t="s">
        <v>88</v>
      </c>
      <c r="AW1004" s="13" t="s">
        <v>34</v>
      </c>
      <c r="AX1004" s="13" t="s">
        <v>78</v>
      </c>
      <c r="AY1004" s="245" t="s">
        <v>182</v>
      </c>
    </row>
    <row r="1005" spans="1:51" s="14" customFormat="1" ht="12">
      <c r="A1005" s="14"/>
      <c r="B1005" s="246"/>
      <c r="C1005" s="247"/>
      <c r="D1005" s="236" t="s">
        <v>191</v>
      </c>
      <c r="E1005" s="248" t="s">
        <v>1</v>
      </c>
      <c r="F1005" s="249" t="s">
        <v>195</v>
      </c>
      <c r="G1005" s="247"/>
      <c r="H1005" s="250">
        <v>297.227</v>
      </c>
      <c r="I1005" s="251"/>
      <c r="J1005" s="247"/>
      <c r="K1005" s="247"/>
      <c r="L1005" s="252"/>
      <c r="M1005" s="253"/>
      <c r="N1005" s="254"/>
      <c r="O1005" s="254"/>
      <c r="P1005" s="254"/>
      <c r="Q1005" s="254"/>
      <c r="R1005" s="254"/>
      <c r="S1005" s="254"/>
      <c r="T1005" s="255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56" t="s">
        <v>191</v>
      </c>
      <c r="AU1005" s="256" t="s">
        <v>88</v>
      </c>
      <c r="AV1005" s="14" t="s">
        <v>189</v>
      </c>
      <c r="AW1005" s="14" t="s">
        <v>34</v>
      </c>
      <c r="AX1005" s="14" t="s">
        <v>86</v>
      </c>
      <c r="AY1005" s="256" t="s">
        <v>182</v>
      </c>
    </row>
    <row r="1006" spans="1:65" s="2" customFormat="1" ht="24.15" customHeight="1">
      <c r="A1006" s="39"/>
      <c r="B1006" s="40"/>
      <c r="C1006" s="220" t="s">
        <v>954</v>
      </c>
      <c r="D1006" s="220" t="s">
        <v>185</v>
      </c>
      <c r="E1006" s="221" t="s">
        <v>955</v>
      </c>
      <c r="F1006" s="222" t="s">
        <v>956</v>
      </c>
      <c r="G1006" s="223" t="s">
        <v>188</v>
      </c>
      <c r="H1006" s="224">
        <v>339.696</v>
      </c>
      <c r="I1006" s="225"/>
      <c r="J1006" s="226">
        <f>ROUND(I1006*H1006,2)</f>
        <v>0</v>
      </c>
      <c r="K1006" s="227"/>
      <c r="L1006" s="45"/>
      <c r="M1006" s="228" t="s">
        <v>1</v>
      </c>
      <c r="N1006" s="229" t="s">
        <v>43</v>
      </c>
      <c r="O1006" s="92"/>
      <c r="P1006" s="230">
        <f>O1006*H1006</f>
        <v>0</v>
      </c>
      <c r="Q1006" s="230">
        <v>0</v>
      </c>
      <c r="R1006" s="230">
        <f>Q1006*H1006</f>
        <v>0</v>
      </c>
      <c r="S1006" s="230">
        <v>0</v>
      </c>
      <c r="T1006" s="231">
        <f>S1006*H1006</f>
        <v>0</v>
      </c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R1006" s="232" t="s">
        <v>351</v>
      </c>
      <c r="AT1006" s="232" t="s">
        <v>185</v>
      </c>
      <c r="AU1006" s="232" t="s">
        <v>88</v>
      </c>
      <c r="AY1006" s="18" t="s">
        <v>182</v>
      </c>
      <c r="BE1006" s="233">
        <f>IF(N1006="základní",J1006,0)</f>
        <v>0</v>
      </c>
      <c r="BF1006" s="233">
        <f>IF(N1006="snížená",J1006,0)</f>
        <v>0</v>
      </c>
      <c r="BG1006" s="233">
        <f>IF(N1006="zákl. přenesená",J1006,0)</f>
        <v>0</v>
      </c>
      <c r="BH1006" s="233">
        <f>IF(N1006="sníž. přenesená",J1006,0)</f>
        <v>0</v>
      </c>
      <c r="BI1006" s="233">
        <f>IF(N1006="nulová",J1006,0)</f>
        <v>0</v>
      </c>
      <c r="BJ1006" s="18" t="s">
        <v>86</v>
      </c>
      <c r="BK1006" s="233">
        <f>ROUND(I1006*H1006,2)</f>
        <v>0</v>
      </c>
      <c r="BL1006" s="18" t="s">
        <v>351</v>
      </c>
      <c r="BM1006" s="232" t="s">
        <v>957</v>
      </c>
    </row>
    <row r="1007" spans="1:51" s="15" customFormat="1" ht="12">
      <c r="A1007" s="15"/>
      <c r="B1007" s="268"/>
      <c r="C1007" s="269"/>
      <c r="D1007" s="236" t="s">
        <v>191</v>
      </c>
      <c r="E1007" s="270" t="s">
        <v>1</v>
      </c>
      <c r="F1007" s="271" t="s">
        <v>235</v>
      </c>
      <c r="G1007" s="269"/>
      <c r="H1007" s="270" t="s">
        <v>1</v>
      </c>
      <c r="I1007" s="272"/>
      <c r="J1007" s="269"/>
      <c r="K1007" s="269"/>
      <c r="L1007" s="273"/>
      <c r="M1007" s="274"/>
      <c r="N1007" s="275"/>
      <c r="O1007" s="275"/>
      <c r="P1007" s="275"/>
      <c r="Q1007" s="275"/>
      <c r="R1007" s="275"/>
      <c r="S1007" s="275"/>
      <c r="T1007" s="276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T1007" s="277" t="s">
        <v>191</v>
      </c>
      <c r="AU1007" s="277" t="s">
        <v>88</v>
      </c>
      <c r="AV1007" s="15" t="s">
        <v>86</v>
      </c>
      <c r="AW1007" s="15" t="s">
        <v>34</v>
      </c>
      <c r="AX1007" s="15" t="s">
        <v>78</v>
      </c>
      <c r="AY1007" s="277" t="s">
        <v>182</v>
      </c>
    </row>
    <row r="1008" spans="1:51" s="15" customFormat="1" ht="12">
      <c r="A1008" s="15"/>
      <c r="B1008" s="268"/>
      <c r="C1008" s="269"/>
      <c r="D1008" s="236" t="s">
        <v>191</v>
      </c>
      <c r="E1008" s="270" t="s">
        <v>1</v>
      </c>
      <c r="F1008" s="271" t="s">
        <v>958</v>
      </c>
      <c r="G1008" s="269"/>
      <c r="H1008" s="270" t="s">
        <v>1</v>
      </c>
      <c r="I1008" s="272"/>
      <c r="J1008" s="269"/>
      <c r="K1008" s="269"/>
      <c r="L1008" s="273"/>
      <c r="M1008" s="274"/>
      <c r="N1008" s="275"/>
      <c r="O1008" s="275"/>
      <c r="P1008" s="275"/>
      <c r="Q1008" s="275"/>
      <c r="R1008" s="275"/>
      <c r="S1008" s="275"/>
      <c r="T1008" s="276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T1008" s="277" t="s">
        <v>191</v>
      </c>
      <c r="AU1008" s="277" t="s">
        <v>88</v>
      </c>
      <c r="AV1008" s="15" t="s">
        <v>86</v>
      </c>
      <c r="AW1008" s="15" t="s">
        <v>34</v>
      </c>
      <c r="AX1008" s="15" t="s">
        <v>78</v>
      </c>
      <c r="AY1008" s="277" t="s">
        <v>182</v>
      </c>
    </row>
    <row r="1009" spans="1:51" s="13" customFormat="1" ht="12">
      <c r="A1009" s="13"/>
      <c r="B1009" s="234"/>
      <c r="C1009" s="235"/>
      <c r="D1009" s="236" t="s">
        <v>191</v>
      </c>
      <c r="E1009" s="237" t="s">
        <v>1</v>
      </c>
      <c r="F1009" s="238" t="s">
        <v>959</v>
      </c>
      <c r="G1009" s="235"/>
      <c r="H1009" s="239">
        <v>277.157</v>
      </c>
      <c r="I1009" s="240"/>
      <c r="J1009" s="235"/>
      <c r="K1009" s="235"/>
      <c r="L1009" s="241"/>
      <c r="M1009" s="242"/>
      <c r="N1009" s="243"/>
      <c r="O1009" s="243"/>
      <c r="P1009" s="243"/>
      <c r="Q1009" s="243"/>
      <c r="R1009" s="243"/>
      <c r="S1009" s="243"/>
      <c r="T1009" s="244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5" t="s">
        <v>191</v>
      </c>
      <c r="AU1009" s="245" t="s">
        <v>88</v>
      </c>
      <c r="AV1009" s="13" t="s">
        <v>88</v>
      </c>
      <c r="AW1009" s="13" t="s">
        <v>34</v>
      </c>
      <c r="AX1009" s="13" t="s">
        <v>78</v>
      </c>
      <c r="AY1009" s="245" t="s">
        <v>182</v>
      </c>
    </row>
    <row r="1010" spans="1:51" s="15" customFormat="1" ht="12">
      <c r="A1010" s="15"/>
      <c r="B1010" s="268"/>
      <c r="C1010" s="269"/>
      <c r="D1010" s="236" t="s">
        <v>191</v>
      </c>
      <c r="E1010" s="270" t="s">
        <v>1</v>
      </c>
      <c r="F1010" s="271" t="s">
        <v>544</v>
      </c>
      <c r="G1010" s="269"/>
      <c r="H1010" s="270" t="s">
        <v>1</v>
      </c>
      <c r="I1010" s="272"/>
      <c r="J1010" s="269"/>
      <c r="K1010" s="269"/>
      <c r="L1010" s="273"/>
      <c r="M1010" s="274"/>
      <c r="N1010" s="275"/>
      <c r="O1010" s="275"/>
      <c r="P1010" s="275"/>
      <c r="Q1010" s="275"/>
      <c r="R1010" s="275"/>
      <c r="S1010" s="275"/>
      <c r="T1010" s="276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T1010" s="277" t="s">
        <v>191</v>
      </c>
      <c r="AU1010" s="277" t="s">
        <v>88</v>
      </c>
      <c r="AV1010" s="15" t="s">
        <v>86</v>
      </c>
      <c r="AW1010" s="15" t="s">
        <v>34</v>
      </c>
      <c r="AX1010" s="15" t="s">
        <v>78</v>
      </c>
      <c r="AY1010" s="277" t="s">
        <v>182</v>
      </c>
    </row>
    <row r="1011" spans="1:51" s="13" customFormat="1" ht="12">
      <c r="A1011" s="13"/>
      <c r="B1011" s="234"/>
      <c r="C1011" s="235"/>
      <c r="D1011" s="236" t="s">
        <v>191</v>
      </c>
      <c r="E1011" s="237" t="s">
        <v>1</v>
      </c>
      <c r="F1011" s="238" t="s">
        <v>960</v>
      </c>
      <c r="G1011" s="235"/>
      <c r="H1011" s="239">
        <v>41.693</v>
      </c>
      <c r="I1011" s="240"/>
      <c r="J1011" s="235"/>
      <c r="K1011" s="235"/>
      <c r="L1011" s="241"/>
      <c r="M1011" s="242"/>
      <c r="N1011" s="243"/>
      <c r="O1011" s="243"/>
      <c r="P1011" s="243"/>
      <c r="Q1011" s="243"/>
      <c r="R1011" s="243"/>
      <c r="S1011" s="243"/>
      <c r="T1011" s="244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5" t="s">
        <v>191</v>
      </c>
      <c r="AU1011" s="245" t="s">
        <v>88</v>
      </c>
      <c r="AV1011" s="13" t="s">
        <v>88</v>
      </c>
      <c r="AW1011" s="13" t="s">
        <v>34</v>
      </c>
      <c r="AX1011" s="13" t="s">
        <v>78</v>
      </c>
      <c r="AY1011" s="245" t="s">
        <v>182</v>
      </c>
    </row>
    <row r="1012" spans="1:51" s="13" customFormat="1" ht="12">
      <c r="A1012" s="13"/>
      <c r="B1012" s="234"/>
      <c r="C1012" s="235"/>
      <c r="D1012" s="236" t="s">
        <v>191</v>
      </c>
      <c r="E1012" s="237" t="s">
        <v>1</v>
      </c>
      <c r="F1012" s="238" t="s">
        <v>961</v>
      </c>
      <c r="G1012" s="235"/>
      <c r="H1012" s="239">
        <v>20.846</v>
      </c>
      <c r="I1012" s="240"/>
      <c r="J1012" s="235"/>
      <c r="K1012" s="235"/>
      <c r="L1012" s="241"/>
      <c r="M1012" s="242"/>
      <c r="N1012" s="243"/>
      <c r="O1012" s="243"/>
      <c r="P1012" s="243"/>
      <c r="Q1012" s="243"/>
      <c r="R1012" s="243"/>
      <c r="S1012" s="243"/>
      <c r="T1012" s="244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5" t="s">
        <v>191</v>
      </c>
      <c r="AU1012" s="245" t="s">
        <v>88</v>
      </c>
      <c r="AV1012" s="13" t="s">
        <v>88</v>
      </c>
      <c r="AW1012" s="13" t="s">
        <v>34</v>
      </c>
      <c r="AX1012" s="13" t="s">
        <v>78</v>
      </c>
      <c r="AY1012" s="245" t="s">
        <v>182</v>
      </c>
    </row>
    <row r="1013" spans="1:51" s="14" customFormat="1" ht="12">
      <c r="A1013" s="14"/>
      <c r="B1013" s="246"/>
      <c r="C1013" s="247"/>
      <c r="D1013" s="236" t="s">
        <v>191</v>
      </c>
      <c r="E1013" s="248" t="s">
        <v>1</v>
      </c>
      <c r="F1013" s="249" t="s">
        <v>195</v>
      </c>
      <c r="G1013" s="247"/>
      <c r="H1013" s="250">
        <v>339.69599999999997</v>
      </c>
      <c r="I1013" s="251"/>
      <c r="J1013" s="247"/>
      <c r="K1013" s="247"/>
      <c r="L1013" s="252"/>
      <c r="M1013" s="253"/>
      <c r="N1013" s="254"/>
      <c r="O1013" s="254"/>
      <c r="P1013" s="254"/>
      <c r="Q1013" s="254"/>
      <c r="R1013" s="254"/>
      <c r="S1013" s="254"/>
      <c r="T1013" s="255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56" t="s">
        <v>191</v>
      </c>
      <c r="AU1013" s="256" t="s">
        <v>88</v>
      </c>
      <c r="AV1013" s="14" t="s">
        <v>189</v>
      </c>
      <c r="AW1013" s="14" t="s">
        <v>34</v>
      </c>
      <c r="AX1013" s="14" t="s">
        <v>86</v>
      </c>
      <c r="AY1013" s="256" t="s">
        <v>182</v>
      </c>
    </row>
    <row r="1014" spans="1:65" s="2" customFormat="1" ht="24.15" customHeight="1">
      <c r="A1014" s="39"/>
      <c r="B1014" s="40"/>
      <c r="C1014" s="257" t="s">
        <v>962</v>
      </c>
      <c r="D1014" s="257" t="s">
        <v>204</v>
      </c>
      <c r="E1014" s="258" t="s">
        <v>963</v>
      </c>
      <c r="F1014" s="259" t="s">
        <v>964</v>
      </c>
      <c r="G1014" s="260" t="s">
        <v>188</v>
      </c>
      <c r="H1014" s="261">
        <v>21.263</v>
      </c>
      <c r="I1014" s="262"/>
      <c r="J1014" s="263">
        <f>ROUND(I1014*H1014,2)</f>
        <v>0</v>
      </c>
      <c r="K1014" s="264"/>
      <c r="L1014" s="265"/>
      <c r="M1014" s="266" t="s">
        <v>1</v>
      </c>
      <c r="N1014" s="267" t="s">
        <v>43</v>
      </c>
      <c r="O1014" s="92"/>
      <c r="P1014" s="230">
        <f>O1014*H1014</f>
        <v>0</v>
      </c>
      <c r="Q1014" s="230">
        <v>0.0035</v>
      </c>
      <c r="R1014" s="230">
        <f>Q1014*H1014</f>
        <v>0.0744205</v>
      </c>
      <c r="S1014" s="230">
        <v>0</v>
      </c>
      <c r="T1014" s="231">
        <f>S1014*H1014</f>
        <v>0</v>
      </c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R1014" s="232" t="s">
        <v>563</v>
      </c>
      <c r="AT1014" s="232" t="s">
        <v>204</v>
      </c>
      <c r="AU1014" s="232" t="s">
        <v>88</v>
      </c>
      <c r="AY1014" s="18" t="s">
        <v>182</v>
      </c>
      <c r="BE1014" s="233">
        <f>IF(N1014="základní",J1014,0)</f>
        <v>0</v>
      </c>
      <c r="BF1014" s="233">
        <f>IF(N1014="snížená",J1014,0)</f>
        <v>0</v>
      </c>
      <c r="BG1014" s="233">
        <f>IF(N1014="zákl. přenesená",J1014,0)</f>
        <v>0</v>
      </c>
      <c r="BH1014" s="233">
        <f>IF(N1014="sníž. přenesená",J1014,0)</f>
        <v>0</v>
      </c>
      <c r="BI1014" s="233">
        <f>IF(N1014="nulová",J1014,0)</f>
        <v>0</v>
      </c>
      <c r="BJ1014" s="18" t="s">
        <v>86</v>
      </c>
      <c r="BK1014" s="233">
        <f>ROUND(I1014*H1014,2)</f>
        <v>0</v>
      </c>
      <c r="BL1014" s="18" t="s">
        <v>351</v>
      </c>
      <c r="BM1014" s="232" t="s">
        <v>965</v>
      </c>
    </row>
    <row r="1015" spans="1:51" s="15" customFormat="1" ht="12">
      <c r="A1015" s="15"/>
      <c r="B1015" s="268"/>
      <c r="C1015" s="269"/>
      <c r="D1015" s="236" t="s">
        <v>191</v>
      </c>
      <c r="E1015" s="270" t="s">
        <v>1</v>
      </c>
      <c r="F1015" s="271" t="s">
        <v>958</v>
      </c>
      <c r="G1015" s="269"/>
      <c r="H1015" s="270" t="s">
        <v>1</v>
      </c>
      <c r="I1015" s="272"/>
      <c r="J1015" s="269"/>
      <c r="K1015" s="269"/>
      <c r="L1015" s="273"/>
      <c r="M1015" s="274"/>
      <c r="N1015" s="275"/>
      <c r="O1015" s="275"/>
      <c r="P1015" s="275"/>
      <c r="Q1015" s="275"/>
      <c r="R1015" s="275"/>
      <c r="S1015" s="275"/>
      <c r="T1015" s="276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T1015" s="277" t="s">
        <v>191</v>
      </c>
      <c r="AU1015" s="277" t="s">
        <v>88</v>
      </c>
      <c r="AV1015" s="15" t="s">
        <v>86</v>
      </c>
      <c r="AW1015" s="15" t="s">
        <v>34</v>
      </c>
      <c r="AX1015" s="15" t="s">
        <v>78</v>
      </c>
      <c r="AY1015" s="277" t="s">
        <v>182</v>
      </c>
    </row>
    <row r="1016" spans="1:51" s="15" customFormat="1" ht="12">
      <c r="A1016" s="15"/>
      <c r="B1016" s="268"/>
      <c r="C1016" s="269"/>
      <c r="D1016" s="236" t="s">
        <v>191</v>
      </c>
      <c r="E1016" s="270" t="s">
        <v>1</v>
      </c>
      <c r="F1016" s="271" t="s">
        <v>544</v>
      </c>
      <c r="G1016" s="269"/>
      <c r="H1016" s="270" t="s">
        <v>1</v>
      </c>
      <c r="I1016" s="272"/>
      <c r="J1016" s="269"/>
      <c r="K1016" s="269"/>
      <c r="L1016" s="273"/>
      <c r="M1016" s="274"/>
      <c r="N1016" s="275"/>
      <c r="O1016" s="275"/>
      <c r="P1016" s="275"/>
      <c r="Q1016" s="275"/>
      <c r="R1016" s="275"/>
      <c r="S1016" s="275"/>
      <c r="T1016" s="276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77" t="s">
        <v>191</v>
      </c>
      <c r="AU1016" s="277" t="s">
        <v>88</v>
      </c>
      <c r="AV1016" s="15" t="s">
        <v>86</v>
      </c>
      <c r="AW1016" s="15" t="s">
        <v>34</v>
      </c>
      <c r="AX1016" s="15" t="s">
        <v>78</v>
      </c>
      <c r="AY1016" s="277" t="s">
        <v>182</v>
      </c>
    </row>
    <row r="1017" spans="1:51" s="13" customFormat="1" ht="12">
      <c r="A1017" s="13"/>
      <c r="B1017" s="234"/>
      <c r="C1017" s="235"/>
      <c r="D1017" s="236" t="s">
        <v>191</v>
      </c>
      <c r="E1017" s="237" t="s">
        <v>1</v>
      </c>
      <c r="F1017" s="238" t="s">
        <v>966</v>
      </c>
      <c r="G1017" s="235"/>
      <c r="H1017" s="239">
        <v>21.263</v>
      </c>
      <c r="I1017" s="240"/>
      <c r="J1017" s="235"/>
      <c r="K1017" s="235"/>
      <c r="L1017" s="241"/>
      <c r="M1017" s="242"/>
      <c r="N1017" s="243"/>
      <c r="O1017" s="243"/>
      <c r="P1017" s="243"/>
      <c r="Q1017" s="243"/>
      <c r="R1017" s="243"/>
      <c r="S1017" s="243"/>
      <c r="T1017" s="244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5" t="s">
        <v>191</v>
      </c>
      <c r="AU1017" s="245" t="s">
        <v>88</v>
      </c>
      <c r="AV1017" s="13" t="s">
        <v>88</v>
      </c>
      <c r="AW1017" s="13" t="s">
        <v>34</v>
      </c>
      <c r="AX1017" s="13" t="s">
        <v>78</v>
      </c>
      <c r="AY1017" s="245" t="s">
        <v>182</v>
      </c>
    </row>
    <row r="1018" spans="1:51" s="14" customFormat="1" ht="12">
      <c r="A1018" s="14"/>
      <c r="B1018" s="246"/>
      <c r="C1018" s="247"/>
      <c r="D1018" s="236" t="s">
        <v>191</v>
      </c>
      <c r="E1018" s="248" t="s">
        <v>1</v>
      </c>
      <c r="F1018" s="249" t="s">
        <v>195</v>
      </c>
      <c r="G1018" s="247"/>
      <c r="H1018" s="250">
        <v>21.263</v>
      </c>
      <c r="I1018" s="251"/>
      <c r="J1018" s="247"/>
      <c r="K1018" s="247"/>
      <c r="L1018" s="252"/>
      <c r="M1018" s="253"/>
      <c r="N1018" s="254"/>
      <c r="O1018" s="254"/>
      <c r="P1018" s="254"/>
      <c r="Q1018" s="254"/>
      <c r="R1018" s="254"/>
      <c r="S1018" s="254"/>
      <c r="T1018" s="255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56" t="s">
        <v>191</v>
      </c>
      <c r="AU1018" s="256" t="s">
        <v>88</v>
      </c>
      <c r="AV1018" s="14" t="s">
        <v>189</v>
      </c>
      <c r="AW1018" s="14" t="s">
        <v>34</v>
      </c>
      <c r="AX1018" s="14" t="s">
        <v>86</v>
      </c>
      <c r="AY1018" s="256" t="s">
        <v>182</v>
      </c>
    </row>
    <row r="1019" spans="1:65" s="2" customFormat="1" ht="24.15" customHeight="1">
      <c r="A1019" s="39"/>
      <c r="B1019" s="40"/>
      <c r="C1019" s="257" t="s">
        <v>967</v>
      </c>
      <c r="D1019" s="257" t="s">
        <v>204</v>
      </c>
      <c r="E1019" s="258" t="s">
        <v>968</v>
      </c>
      <c r="F1019" s="259" t="s">
        <v>969</v>
      </c>
      <c r="G1019" s="260" t="s">
        <v>188</v>
      </c>
      <c r="H1019" s="261">
        <v>282.7</v>
      </c>
      <c r="I1019" s="262"/>
      <c r="J1019" s="263">
        <f>ROUND(I1019*H1019,2)</f>
        <v>0</v>
      </c>
      <c r="K1019" s="264"/>
      <c r="L1019" s="265"/>
      <c r="M1019" s="266" t="s">
        <v>1</v>
      </c>
      <c r="N1019" s="267" t="s">
        <v>43</v>
      </c>
      <c r="O1019" s="92"/>
      <c r="P1019" s="230">
        <f>O1019*H1019</f>
        <v>0</v>
      </c>
      <c r="Q1019" s="230">
        <v>0.004</v>
      </c>
      <c r="R1019" s="230">
        <f>Q1019*H1019</f>
        <v>1.1308</v>
      </c>
      <c r="S1019" s="230">
        <v>0</v>
      </c>
      <c r="T1019" s="231">
        <f>S1019*H1019</f>
        <v>0</v>
      </c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R1019" s="232" t="s">
        <v>563</v>
      </c>
      <c r="AT1019" s="232" t="s">
        <v>204</v>
      </c>
      <c r="AU1019" s="232" t="s">
        <v>88</v>
      </c>
      <c r="AY1019" s="18" t="s">
        <v>182</v>
      </c>
      <c r="BE1019" s="233">
        <f>IF(N1019="základní",J1019,0)</f>
        <v>0</v>
      </c>
      <c r="BF1019" s="233">
        <f>IF(N1019="snížená",J1019,0)</f>
        <v>0</v>
      </c>
      <c r="BG1019" s="233">
        <f>IF(N1019="zákl. přenesená",J1019,0)</f>
        <v>0</v>
      </c>
      <c r="BH1019" s="233">
        <f>IF(N1019="sníž. přenesená",J1019,0)</f>
        <v>0</v>
      </c>
      <c r="BI1019" s="233">
        <f>IF(N1019="nulová",J1019,0)</f>
        <v>0</v>
      </c>
      <c r="BJ1019" s="18" t="s">
        <v>86</v>
      </c>
      <c r="BK1019" s="233">
        <f>ROUND(I1019*H1019,2)</f>
        <v>0</v>
      </c>
      <c r="BL1019" s="18" t="s">
        <v>351</v>
      </c>
      <c r="BM1019" s="232" t="s">
        <v>970</v>
      </c>
    </row>
    <row r="1020" spans="1:51" s="15" customFormat="1" ht="12">
      <c r="A1020" s="15"/>
      <c r="B1020" s="268"/>
      <c r="C1020" s="269"/>
      <c r="D1020" s="236" t="s">
        <v>191</v>
      </c>
      <c r="E1020" s="270" t="s">
        <v>1</v>
      </c>
      <c r="F1020" s="271" t="s">
        <v>235</v>
      </c>
      <c r="G1020" s="269"/>
      <c r="H1020" s="270" t="s">
        <v>1</v>
      </c>
      <c r="I1020" s="272"/>
      <c r="J1020" s="269"/>
      <c r="K1020" s="269"/>
      <c r="L1020" s="273"/>
      <c r="M1020" s="274"/>
      <c r="N1020" s="275"/>
      <c r="O1020" s="275"/>
      <c r="P1020" s="275"/>
      <c r="Q1020" s="275"/>
      <c r="R1020" s="275"/>
      <c r="S1020" s="275"/>
      <c r="T1020" s="276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T1020" s="277" t="s">
        <v>191</v>
      </c>
      <c r="AU1020" s="277" t="s">
        <v>88</v>
      </c>
      <c r="AV1020" s="15" t="s">
        <v>86</v>
      </c>
      <c r="AW1020" s="15" t="s">
        <v>34</v>
      </c>
      <c r="AX1020" s="15" t="s">
        <v>78</v>
      </c>
      <c r="AY1020" s="277" t="s">
        <v>182</v>
      </c>
    </row>
    <row r="1021" spans="1:51" s="15" customFormat="1" ht="12">
      <c r="A1021" s="15"/>
      <c r="B1021" s="268"/>
      <c r="C1021" s="269"/>
      <c r="D1021" s="236" t="s">
        <v>191</v>
      </c>
      <c r="E1021" s="270" t="s">
        <v>1</v>
      </c>
      <c r="F1021" s="271" t="s">
        <v>958</v>
      </c>
      <c r="G1021" s="269"/>
      <c r="H1021" s="270" t="s">
        <v>1</v>
      </c>
      <c r="I1021" s="272"/>
      <c r="J1021" s="269"/>
      <c r="K1021" s="269"/>
      <c r="L1021" s="273"/>
      <c r="M1021" s="274"/>
      <c r="N1021" s="275"/>
      <c r="O1021" s="275"/>
      <c r="P1021" s="275"/>
      <c r="Q1021" s="275"/>
      <c r="R1021" s="275"/>
      <c r="S1021" s="275"/>
      <c r="T1021" s="276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T1021" s="277" t="s">
        <v>191</v>
      </c>
      <c r="AU1021" s="277" t="s">
        <v>88</v>
      </c>
      <c r="AV1021" s="15" t="s">
        <v>86</v>
      </c>
      <c r="AW1021" s="15" t="s">
        <v>34</v>
      </c>
      <c r="AX1021" s="15" t="s">
        <v>78</v>
      </c>
      <c r="AY1021" s="277" t="s">
        <v>182</v>
      </c>
    </row>
    <row r="1022" spans="1:51" s="13" customFormat="1" ht="12">
      <c r="A1022" s="13"/>
      <c r="B1022" s="234"/>
      <c r="C1022" s="235"/>
      <c r="D1022" s="236" t="s">
        <v>191</v>
      </c>
      <c r="E1022" s="237" t="s">
        <v>1</v>
      </c>
      <c r="F1022" s="238" t="s">
        <v>971</v>
      </c>
      <c r="G1022" s="235"/>
      <c r="H1022" s="239">
        <v>282.7</v>
      </c>
      <c r="I1022" s="240"/>
      <c r="J1022" s="235"/>
      <c r="K1022" s="235"/>
      <c r="L1022" s="241"/>
      <c r="M1022" s="242"/>
      <c r="N1022" s="243"/>
      <c r="O1022" s="243"/>
      <c r="P1022" s="243"/>
      <c r="Q1022" s="243"/>
      <c r="R1022" s="243"/>
      <c r="S1022" s="243"/>
      <c r="T1022" s="244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45" t="s">
        <v>191</v>
      </c>
      <c r="AU1022" s="245" t="s">
        <v>88</v>
      </c>
      <c r="AV1022" s="13" t="s">
        <v>88</v>
      </c>
      <c r="AW1022" s="13" t="s">
        <v>34</v>
      </c>
      <c r="AX1022" s="13" t="s">
        <v>78</v>
      </c>
      <c r="AY1022" s="245" t="s">
        <v>182</v>
      </c>
    </row>
    <row r="1023" spans="1:51" s="14" customFormat="1" ht="12">
      <c r="A1023" s="14"/>
      <c r="B1023" s="246"/>
      <c r="C1023" s="247"/>
      <c r="D1023" s="236" t="s">
        <v>191</v>
      </c>
      <c r="E1023" s="248" t="s">
        <v>1</v>
      </c>
      <c r="F1023" s="249" t="s">
        <v>195</v>
      </c>
      <c r="G1023" s="247"/>
      <c r="H1023" s="250">
        <v>282.7</v>
      </c>
      <c r="I1023" s="251"/>
      <c r="J1023" s="247"/>
      <c r="K1023" s="247"/>
      <c r="L1023" s="252"/>
      <c r="M1023" s="253"/>
      <c r="N1023" s="254"/>
      <c r="O1023" s="254"/>
      <c r="P1023" s="254"/>
      <c r="Q1023" s="254"/>
      <c r="R1023" s="254"/>
      <c r="S1023" s="254"/>
      <c r="T1023" s="255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56" t="s">
        <v>191</v>
      </c>
      <c r="AU1023" s="256" t="s">
        <v>88</v>
      </c>
      <c r="AV1023" s="14" t="s">
        <v>189</v>
      </c>
      <c r="AW1023" s="14" t="s">
        <v>34</v>
      </c>
      <c r="AX1023" s="14" t="s">
        <v>86</v>
      </c>
      <c r="AY1023" s="256" t="s">
        <v>182</v>
      </c>
    </row>
    <row r="1024" spans="1:65" s="2" customFormat="1" ht="24.15" customHeight="1">
      <c r="A1024" s="39"/>
      <c r="B1024" s="40"/>
      <c r="C1024" s="257" t="s">
        <v>972</v>
      </c>
      <c r="D1024" s="257" t="s">
        <v>204</v>
      </c>
      <c r="E1024" s="258" t="s">
        <v>945</v>
      </c>
      <c r="F1024" s="259" t="s">
        <v>946</v>
      </c>
      <c r="G1024" s="260" t="s">
        <v>188</v>
      </c>
      <c r="H1024" s="261">
        <v>21.263</v>
      </c>
      <c r="I1024" s="262"/>
      <c r="J1024" s="263">
        <f>ROUND(I1024*H1024,2)</f>
        <v>0</v>
      </c>
      <c r="K1024" s="264"/>
      <c r="L1024" s="265"/>
      <c r="M1024" s="266" t="s">
        <v>1</v>
      </c>
      <c r="N1024" s="267" t="s">
        <v>43</v>
      </c>
      <c r="O1024" s="92"/>
      <c r="P1024" s="230">
        <f>O1024*H1024</f>
        <v>0</v>
      </c>
      <c r="Q1024" s="230">
        <v>0.0042</v>
      </c>
      <c r="R1024" s="230">
        <f>Q1024*H1024</f>
        <v>0.0893046</v>
      </c>
      <c r="S1024" s="230">
        <v>0</v>
      </c>
      <c r="T1024" s="231">
        <f>S1024*H1024</f>
        <v>0</v>
      </c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R1024" s="232" t="s">
        <v>563</v>
      </c>
      <c r="AT1024" s="232" t="s">
        <v>204</v>
      </c>
      <c r="AU1024" s="232" t="s">
        <v>88</v>
      </c>
      <c r="AY1024" s="18" t="s">
        <v>182</v>
      </c>
      <c r="BE1024" s="233">
        <f>IF(N1024="základní",J1024,0)</f>
        <v>0</v>
      </c>
      <c r="BF1024" s="233">
        <f>IF(N1024="snížená",J1024,0)</f>
        <v>0</v>
      </c>
      <c r="BG1024" s="233">
        <f>IF(N1024="zákl. přenesená",J1024,0)</f>
        <v>0</v>
      </c>
      <c r="BH1024" s="233">
        <f>IF(N1024="sníž. přenesená",J1024,0)</f>
        <v>0</v>
      </c>
      <c r="BI1024" s="233">
        <f>IF(N1024="nulová",J1024,0)</f>
        <v>0</v>
      </c>
      <c r="BJ1024" s="18" t="s">
        <v>86</v>
      </c>
      <c r="BK1024" s="233">
        <f>ROUND(I1024*H1024,2)</f>
        <v>0</v>
      </c>
      <c r="BL1024" s="18" t="s">
        <v>351</v>
      </c>
      <c r="BM1024" s="232" t="s">
        <v>973</v>
      </c>
    </row>
    <row r="1025" spans="1:51" s="15" customFormat="1" ht="12">
      <c r="A1025" s="15"/>
      <c r="B1025" s="268"/>
      <c r="C1025" s="269"/>
      <c r="D1025" s="236" t="s">
        <v>191</v>
      </c>
      <c r="E1025" s="270" t="s">
        <v>1</v>
      </c>
      <c r="F1025" s="271" t="s">
        <v>544</v>
      </c>
      <c r="G1025" s="269"/>
      <c r="H1025" s="270" t="s">
        <v>1</v>
      </c>
      <c r="I1025" s="272"/>
      <c r="J1025" s="269"/>
      <c r="K1025" s="269"/>
      <c r="L1025" s="273"/>
      <c r="M1025" s="274"/>
      <c r="N1025" s="275"/>
      <c r="O1025" s="275"/>
      <c r="P1025" s="275"/>
      <c r="Q1025" s="275"/>
      <c r="R1025" s="275"/>
      <c r="S1025" s="275"/>
      <c r="T1025" s="276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T1025" s="277" t="s">
        <v>191</v>
      </c>
      <c r="AU1025" s="277" t="s">
        <v>88</v>
      </c>
      <c r="AV1025" s="15" t="s">
        <v>86</v>
      </c>
      <c r="AW1025" s="15" t="s">
        <v>34</v>
      </c>
      <c r="AX1025" s="15" t="s">
        <v>78</v>
      </c>
      <c r="AY1025" s="277" t="s">
        <v>182</v>
      </c>
    </row>
    <row r="1026" spans="1:51" s="13" customFormat="1" ht="12">
      <c r="A1026" s="13"/>
      <c r="B1026" s="234"/>
      <c r="C1026" s="235"/>
      <c r="D1026" s="236" t="s">
        <v>191</v>
      </c>
      <c r="E1026" s="237" t="s">
        <v>1</v>
      </c>
      <c r="F1026" s="238" t="s">
        <v>974</v>
      </c>
      <c r="G1026" s="235"/>
      <c r="H1026" s="239">
        <v>21.263</v>
      </c>
      <c r="I1026" s="240"/>
      <c r="J1026" s="235"/>
      <c r="K1026" s="235"/>
      <c r="L1026" s="241"/>
      <c r="M1026" s="242"/>
      <c r="N1026" s="243"/>
      <c r="O1026" s="243"/>
      <c r="P1026" s="243"/>
      <c r="Q1026" s="243"/>
      <c r="R1026" s="243"/>
      <c r="S1026" s="243"/>
      <c r="T1026" s="244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5" t="s">
        <v>191</v>
      </c>
      <c r="AU1026" s="245" t="s">
        <v>88</v>
      </c>
      <c r="AV1026" s="13" t="s">
        <v>88</v>
      </c>
      <c r="AW1026" s="13" t="s">
        <v>34</v>
      </c>
      <c r="AX1026" s="13" t="s">
        <v>78</v>
      </c>
      <c r="AY1026" s="245" t="s">
        <v>182</v>
      </c>
    </row>
    <row r="1027" spans="1:51" s="14" customFormat="1" ht="12">
      <c r="A1027" s="14"/>
      <c r="B1027" s="246"/>
      <c r="C1027" s="247"/>
      <c r="D1027" s="236" t="s">
        <v>191</v>
      </c>
      <c r="E1027" s="248" t="s">
        <v>1</v>
      </c>
      <c r="F1027" s="249" t="s">
        <v>195</v>
      </c>
      <c r="G1027" s="247"/>
      <c r="H1027" s="250">
        <v>21.263</v>
      </c>
      <c r="I1027" s="251"/>
      <c r="J1027" s="247"/>
      <c r="K1027" s="247"/>
      <c r="L1027" s="252"/>
      <c r="M1027" s="253"/>
      <c r="N1027" s="254"/>
      <c r="O1027" s="254"/>
      <c r="P1027" s="254"/>
      <c r="Q1027" s="254"/>
      <c r="R1027" s="254"/>
      <c r="S1027" s="254"/>
      <c r="T1027" s="255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56" t="s">
        <v>191</v>
      </c>
      <c r="AU1027" s="256" t="s">
        <v>88</v>
      </c>
      <c r="AV1027" s="14" t="s">
        <v>189</v>
      </c>
      <c r="AW1027" s="14" t="s">
        <v>34</v>
      </c>
      <c r="AX1027" s="14" t="s">
        <v>86</v>
      </c>
      <c r="AY1027" s="256" t="s">
        <v>182</v>
      </c>
    </row>
    <row r="1028" spans="1:65" s="2" customFormat="1" ht="24.15" customHeight="1">
      <c r="A1028" s="39"/>
      <c r="B1028" s="40"/>
      <c r="C1028" s="257" t="s">
        <v>975</v>
      </c>
      <c r="D1028" s="257" t="s">
        <v>204</v>
      </c>
      <c r="E1028" s="258" t="s">
        <v>976</v>
      </c>
      <c r="F1028" s="259" t="s">
        <v>977</v>
      </c>
      <c r="G1028" s="260" t="s">
        <v>188</v>
      </c>
      <c r="H1028" s="261">
        <v>21.263</v>
      </c>
      <c r="I1028" s="262"/>
      <c r="J1028" s="263">
        <f>ROUND(I1028*H1028,2)</f>
        <v>0</v>
      </c>
      <c r="K1028" s="264"/>
      <c r="L1028" s="265"/>
      <c r="M1028" s="266" t="s">
        <v>1</v>
      </c>
      <c r="N1028" s="267" t="s">
        <v>43</v>
      </c>
      <c r="O1028" s="92"/>
      <c r="P1028" s="230">
        <f>O1028*H1028</f>
        <v>0</v>
      </c>
      <c r="Q1028" s="230">
        <v>0.011</v>
      </c>
      <c r="R1028" s="230">
        <f>Q1028*H1028</f>
        <v>0.23389300000000002</v>
      </c>
      <c r="S1028" s="230">
        <v>0</v>
      </c>
      <c r="T1028" s="231">
        <f>S1028*H1028</f>
        <v>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32" t="s">
        <v>563</v>
      </c>
      <c r="AT1028" s="232" t="s">
        <v>204</v>
      </c>
      <c r="AU1028" s="232" t="s">
        <v>88</v>
      </c>
      <c r="AY1028" s="18" t="s">
        <v>182</v>
      </c>
      <c r="BE1028" s="233">
        <f>IF(N1028="základní",J1028,0)</f>
        <v>0</v>
      </c>
      <c r="BF1028" s="233">
        <f>IF(N1028="snížená",J1028,0)</f>
        <v>0</v>
      </c>
      <c r="BG1028" s="233">
        <f>IF(N1028="zákl. přenesená",J1028,0)</f>
        <v>0</v>
      </c>
      <c r="BH1028" s="233">
        <f>IF(N1028="sníž. přenesená",J1028,0)</f>
        <v>0</v>
      </c>
      <c r="BI1028" s="233">
        <f>IF(N1028="nulová",J1028,0)</f>
        <v>0</v>
      </c>
      <c r="BJ1028" s="18" t="s">
        <v>86</v>
      </c>
      <c r="BK1028" s="233">
        <f>ROUND(I1028*H1028,2)</f>
        <v>0</v>
      </c>
      <c r="BL1028" s="18" t="s">
        <v>351</v>
      </c>
      <c r="BM1028" s="232" t="s">
        <v>978</v>
      </c>
    </row>
    <row r="1029" spans="1:51" s="15" customFormat="1" ht="12">
      <c r="A1029" s="15"/>
      <c r="B1029" s="268"/>
      <c r="C1029" s="269"/>
      <c r="D1029" s="236" t="s">
        <v>191</v>
      </c>
      <c r="E1029" s="270" t="s">
        <v>1</v>
      </c>
      <c r="F1029" s="271" t="s">
        <v>544</v>
      </c>
      <c r="G1029" s="269"/>
      <c r="H1029" s="270" t="s">
        <v>1</v>
      </c>
      <c r="I1029" s="272"/>
      <c r="J1029" s="269"/>
      <c r="K1029" s="269"/>
      <c r="L1029" s="273"/>
      <c r="M1029" s="274"/>
      <c r="N1029" s="275"/>
      <c r="O1029" s="275"/>
      <c r="P1029" s="275"/>
      <c r="Q1029" s="275"/>
      <c r="R1029" s="275"/>
      <c r="S1029" s="275"/>
      <c r="T1029" s="276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T1029" s="277" t="s">
        <v>191</v>
      </c>
      <c r="AU1029" s="277" t="s">
        <v>88</v>
      </c>
      <c r="AV1029" s="15" t="s">
        <v>86</v>
      </c>
      <c r="AW1029" s="15" t="s">
        <v>34</v>
      </c>
      <c r="AX1029" s="15" t="s">
        <v>78</v>
      </c>
      <c r="AY1029" s="277" t="s">
        <v>182</v>
      </c>
    </row>
    <row r="1030" spans="1:51" s="13" customFormat="1" ht="12">
      <c r="A1030" s="13"/>
      <c r="B1030" s="234"/>
      <c r="C1030" s="235"/>
      <c r="D1030" s="236" t="s">
        <v>191</v>
      </c>
      <c r="E1030" s="237" t="s">
        <v>1</v>
      </c>
      <c r="F1030" s="238" t="s">
        <v>974</v>
      </c>
      <c r="G1030" s="235"/>
      <c r="H1030" s="239">
        <v>21.263</v>
      </c>
      <c r="I1030" s="240"/>
      <c r="J1030" s="235"/>
      <c r="K1030" s="235"/>
      <c r="L1030" s="241"/>
      <c r="M1030" s="242"/>
      <c r="N1030" s="243"/>
      <c r="O1030" s="243"/>
      <c r="P1030" s="243"/>
      <c r="Q1030" s="243"/>
      <c r="R1030" s="243"/>
      <c r="S1030" s="243"/>
      <c r="T1030" s="244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5" t="s">
        <v>191</v>
      </c>
      <c r="AU1030" s="245" t="s">
        <v>88</v>
      </c>
      <c r="AV1030" s="13" t="s">
        <v>88</v>
      </c>
      <c r="AW1030" s="13" t="s">
        <v>34</v>
      </c>
      <c r="AX1030" s="13" t="s">
        <v>78</v>
      </c>
      <c r="AY1030" s="245" t="s">
        <v>182</v>
      </c>
    </row>
    <row r="1031" spans="1:51" s="14" customFormat="1" ht="12">
      <c r="A1031" s="14"/>
      <c r="B1031" s="246"/>
      <c r="C1031" s="247"/>
      <c r="D1031" s="236" t="s">
        <v>191</v>
      </c>
      <c r="E1031" s="248" t="s">
        <v>1</v>
      </c>
      <c r="F1031" s="249" t="s">
        <v>195</v>
      </c>
      <c r="G1031" s="247"/>
      <c r="H1031" s="250">
        <v>21.263</v>
      </c>
      <c r="I1031" s="251"/>
      <c r="J1031" s="247"/>
      <c r="K1031" s="247"/>
      <c r="L1031" s="252"/>
      <c r="M1031" s="253"/>
      <c r="N1031" s="254"/>
      <c r="O1031" s="254"/>
      <c r="P1031" s="254"/>
      <c r="Q1031" s="254"/>
      <c r="R1031" s="254"/>
      <c r="S1031" s="254"/>
      <c r="T1031" s="255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56" t="s">
        <v>191</v>
      </c>
      <c r="AU1031" s="256" t="s">
        <v>88</v>
      </c>
      <c r="AV1031" s="14" t="s">
        <v>189</v>
      </c>
      <c r="AW1031" s="14" t="s">
        <v>34</v>
      </c>
      <c r="AX1031" s="14" t="s">
        <v>86</v>
      </c>
      <c r="AY1031" s="256" t="s">
        <v>182</v>
      </c>
    </row>
    <row r="1032" spans="1:65" s="2" customFormat="1" ht="24.15" customHeight="1">
      <c r="A1032" s="39"/>
      <c r="B1032" s="40"/>
      <c r="C1032" s="220" t="s">
        <v>979</v>
      </c>
      <c r="D1032" s="220" t="s">
        <v>185</v>
      </c>
      <c r="E1032" s="221" t="s">
        <v>980</v>
      </c>
      <c r="F1032" s="222" t="s">
        <v>981</v>
      </c>
      <c r="G1032" s="223" t="s">
        <v>188</v>
      </c>
      <c r="H1032" s="224">
        <v>74.934</v>
      </c>
      <c r="I1032" s="225"/>
      <c r="J1032" s="226">
        <f>ROUND(I1032*H1032,2)</f>
        <v>0</v>
      </c>
      <c r="K1032" s="227"/>
      <c r="L1032" s="45"/>
      <c r="M1032" s="228" t="s">
        <v>1</v>
      </c>
      <c r="N1032" s="229" t="s">
        <v>43</v>
      </c>
      <c r="O1032" s="92"/>
      <c r="P1032" s="230">
        <f>O1032*H1032</f>
        <v>0</v>
      </c>
      <c r="Q1032" s="230">
        <v>0</v>
      </c>
      <c r="R1032" s="230">
        <f>Q1032*H1032</f>
        <v>0</v>
      </c>
      <c r="S1032" s="230">
        <v>0</v>
      </c>
      <c r="T1032" s="231">
        <f>S1032*H1032</f>
        <v>0</v>
      </c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R1032" s="232" t="s">
        <v>351</v>
      </c>
      <c r="AT1032" s="232" t="s">
        <v>185</v>
      </c>
      <c r="AU1032" s="232" t="s">
        <v>88</v>
      </c>
      <c r="AY1032" s="18" t="s">
        <v>182</v>
      </c>
      <c r="BE1032" s="233">
        <f>IF(N1032="základní",J1032,0)</f>
        <v>0</v>
      </c>
      <c r="BF1032" s="233">
        <f>IF(N1032="snížená",J1032,0)</f>
        <v>0</v>
      </c>
      <c r="BG1032" s="233">
        <f>IF(N1032="zákl. přenesená",J1032,0)</f>
        <v>0</v>
      </c>
      <c r="BH1032" s="233">
        <f>IF(N1032="sníž. přenesená",J1032,0)</f>
        <v>0</v>
      </c>
      <c r="BI1032" s="233">
        <f>IF(N1032="nulová",J1032,0)</f>
        <v>0</v>
      </c>
      <c r="BJ1032" s="18" t="s">
        <v>86</v>
      </c>
      <c r="BK1032" s="233">
        <f>ROUND(I1032*H1032,2)</f>
        <v>0</v>
      </c>
      <c r="BL1032" s="18" t="s">
        <v>351</v>
      </c>
      <c r="BM1032" s="232" t="s">
        <v>982</v>
      </c>
    </row>
    <row r="1033" spans="1:51" s="15" customFormat="1" ht="12">
      <c r="A1033" s="15"/>
      <c r="B1033" s="268"/>
      <c r="C1033" s="269"/>
      <c r="D1033" s="236" t="s">
        <v>191</v>
      </c>
      <c r="E1033" s="270" t="s">
        <v>1</v>
      </c>
      <c r="F1033" s="271" t="s">
        <v>551</v>
      </c>
      <c r="G1033" s="269"/>
      <c r="H1033" s="270" t="s">
        <v>1</v>
      </c>
      <c r="I1033" s="272"/>
      <c r="J1033" s="269"/>
      <c r="K1033" s="269"/>
      <c r="L1033" s="273"/>
      <c r="M1033" s="274"/>
      <c r="N1033" s="275"/>
      <c r="O1033" s="275"/>
      <c r="P1033" s="275"/>
      <c r="Q1033" s="275"/>
      <c r="R1033" s="275"/>
      <c r="S1033" s="275"/>
      <c r="T1033" s="276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T1033" s="277" t="s">
        <v>191</v>
      </c>
      <c r="AU1033" s="277" t="s">
        <v>88</v>
      </c>
      <c r="AV1033" s="15" t="s">
        <v>86</v>
      </c>
      <c r="AW1033" s="15" t="s">
        <v>34</v>
      </c>
      <c r="AX1033" s="15" t="s">
        <v>78</v>
      </c>
      <c r="AY1033" s="277" t="s">
        <v>182</v>
      </c>
    </row>
    <row r="1034" spans="1:51" s="13" customFormat="1" ht="12">
      <c r="A1034" s="13"/>
      <c r="B1034" s="234"/>
      <c r="C1034" s="235"/>
      <c r="D1034" s="236" t="s">
        <v>191</v>
      </c>
      <c r="E1034" s="237" t="s">
        <v>1</v>
      </c>
      <c r="F1034" s="238" t="s">
        <v>765</v>
      </c>
      <c r="G1034" s="235"/>
      <c r="H1034" s="239">
        <v>74.934</v>
      </c>
      <c r="I1034" s="240"/>
      <c r="J1034" s="235"/>
      <c r="K1034" s="235"/>
      <c r="L1034" s="241"/>
      <c r="M1034" s="242"/>
      <c r="N1034" s="243"/>
      <c r="O1034" s="243"/>
      <c r="P1034" s="243"/>
      <c r="Q1034" s="243"/>
      <c r="R1034" s="243"/>
      <c r="S1034" s="243"/>
      <c r="T1034" s="244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5" t="s">
        <v>191</v>
      </c>
      <c r="AU1034" s="245" t="s">
        <v>88</v>
      </c>
      <c r="AV1034" s="13" t="s">
        <v>88</v>
      </c>
      <c r="AW1034" s="13" t="s">
        <v>34</v>
      </c>
      <c r="AX1034" s="13" t="s">
        <v>78</v>
      </c>
      <c r="AY1034" s="245" t="s">
        <v>182</v>
      </c>
    </row>
    <row r="1035" spans="1:51" s="14" customFormat="1" ht="12">
      <c r="A1035" s="14"/>
      <c r="B1035" s="246"/>
      <c r="C1035" s="247"/>
      <c r="D1035" s="236" t="s">
        <v>191</v>
      </c>
      <c r="E1035" s="248" t="s">
        <v>1</v>
      </c>
      <c r="F1035" s="249" t="s">
        <v>195</v>
      </c>
      <c r="G1035" s="247"/>
      <c r="H1035" s="250">
        <v>74.934</v>
      </c>
      <c r="I1035" s="251"/>
      <c r="J1035" s="247"/>
      <c r="K1035" s="247"/>
      <c r="L1035" s="252"/>
      <c r="M1035" s="253"/>
      <c r="N1035" s="254"/>
      <c r="O1035" s="254"/>
      <c r="P1035" s="254"/>
      <c r="Q1035" s="254"/>
      <c r="R1035" s="254"/>
      <c r="S1035" s="254"/>
      <c r="T1035" s="255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56" t="s">
        <v>191</v>
      </c>
      <c r="AU1035" s="256" t="s">
        <v>88</v>
      </c>
      <c r="AV1035" s="14" t="s">
        <v>189</v>
      </c>
      <c r="AW1035" s="14" t="s">
        <v>34</v>
      </c>
      <c r="AX1035" s="14" t="s">
        <v>86</v>
      </c>
      <c r="AY1035" s="256" t="s">
        <v>182</v>
      </c>
    </row>
    <row r="1036" spans="1:65" s="2" customFormat="1" ht="24.15" customHeight="1">
      <c r="A1036" s="39"/>
      <c r="B1036" s="40"/>
      <c r="C1036" s="257" t="s">
        <v>983</v>
      </c>
      <c r="D1036" s="257" t="s">
        <v>204</v>
      </c>
      <c r="E1036" s="258" t="s">
        <v>984</v>
      </c>
      <c r="F1036" s="259" t="s">
        <v>985</v>
      </c>
      <c r="G1036" s="260" t="s">
        <v>188</v>
      </c>
      <c r="H1036" s="261">
        <v>76.433</v>
      </c>
      <c r="I1036" s="262"/>
      <c r="J1036" s="263">
        <f>ROUND(I1036*H1036,2)</f>
        <v>0</v>
      </c>
      <c r="K1036" s="264"/>
      <c r="L1036" s="265"/>
      <c r="M1036" s="266" t="s">
        <v>1</v>
      </c>
      <c r="N1036" s="267" t="s">
        <v>43</v>
      </c>
      <c r="O1036" s="92"/>
      <c r="P1036" s="230">
        <f>O1036*H1036</f>
        <v>0</v>
      </c>
      <c r="Q1036" s="230">
        <v>0.0107</v>
      </c>
      <c r="R1036" s="230">
        <f>Q1036*H1036</f>
        <v>0.8178331</v>
      </c>
      <c r="S1036" s="230">
        <v>0</v>
      </c>
      <c r="T1036" s="231">
        <f>S1036*H1036</f>
        <v>0</v>
      </c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R1036" s="232" t="s">
        <v>563</v>
      </c>
      <c r="AT1036" s="232" t="s">
        <v>204</v>
      </c>
      <c r="AU1036" s="232" t="s">
        <v>88</v>
      </c>
      <c r="AY1036" s="18" t="s">
        <v>182</v>
      </c>
      <c r="BE1036" s="233">
        <f>IF(N1036="základní",J1036,0)</f>
        <v>0</v>
      </c>
      <c r="BF1036" s="233">
        <f>IF(N1036="snížená",J1036,0)</f>
        <v>0</v>
      </c>
      <c r="BG1036" s="233">
        <f>IF(N1036="zákl. přenesená",J1036,0)</f>
        <v>0</v>
      </c>
      <c r="BH1036" s="233">
        <f>IF(N1036="sníž. přenesená",J1036,0)</f>
        <v>0</v>
      </c>
      <c r="BI1036" s="233">
        <f>IF(N1036="nulová",J1036,0)</f>
        <v>0</v>
      </c>
      <c r="BJ1036" s="18" t="s">
        <v>86</v>
      </c>
      <c r="BK1036" s="233">
        <f>ROUND(I1036*H1036,2)</f>
        <v>0</v>
      </c>
      <c r="BL1036" s="18" t="s">
        <v>351</v>
      </c>
      <c r="BM1036" s="232" t="s">
        <v>986</v>
      </c>
    </row>
    <row r="1037" spans="1:51" s="15" customFormat="1" ht="12">
      <c r="A1037" s="15"/>
      <c r="B1037" s="268"/>
      <c r="C1037" s="269"/>
      <c r="D1037" s="236" t="s">
        <v>191</v>
      </c>
      <c r="E1037" s="270" t="s">
        <v>1</v>
      </c>
      <c r="F1037" s="271" t="s">
        <v>551</v>
      </c>
      <c r="G1037" s="269"/>
      <c r="H1037" s="270" t="s">
        <v>1</v>
      </c>
      <c r="I1037" s="272"/>
      <c r="J1037" s="269"/>
      <c r="K1037" s="269"/>
      <c r="L1037" s="273"/>
      <c r="M1037" s="274"/>
      <c r="N1037" s="275"/>
      <c r="O1037" s="275"/>
      <c r="P1037" s="275"/>
      <c r="Q1037" s="275"/>
      <c r="R1037" s="275"/>
      <c r="S1037" s="275"/>
      <c r="T1037" s="276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T1037" s="277" t="s">
        <v>191</v>
      </c>
      <c r="AU1037" s="277" t="s">
        <v>88</v>
      </c>
      <c r="AV1037" s="15" t="s">
        <v>86</v>
      </c>
      <c r="AW1037" s="15" t="s">
        <v>34</v>
      </c>
      <c r="AX1037" s="15" t="s">
        <v>78</v>
      </c>
      <c r="AY1037" s="277" t="s">
        <v>182</v>
      </c>
    </row>
    <row r="1038" spans="1:51" s="13" customFormat="1" ht="12">
      <c r="A1038" s="13"/>
      <c r="B1038" s="234"/>
      <c r="C1038" s="235"/>
      <c r="D1038" s="236" t="s">
        <v>191</v>
      </c>
      <c r="E1038" s="237" t="s">
        <v>1</v>
      </c>
      <c r="F1038" s="238" t="s">
        <v>987</v>
      </c>
      <c r="G1038" s="235"/>
      <c r="H1038" s="239">
        <v>76.433</v>
      </c>
      <c r="I1038" s="240"/>
      <c r="J1038" s="235"/>
      <c r="K1038" s="235"/>
      <c r="L1038" s="241"/>
      <c r="M1038" s="242"/>
      <c r="N1038" s="243"/>
      <c r="O1038" s="243"/>
      <c r="P1038" s="243"/>
      <c r="Q1038" s="243"/>
      <c r="R1038" s="243"/>
      <c r="S1038" s="243"/>
      <c r="T1038" s="244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5" t="s">
        <v>191</v>
      </c>
      <c r="AU1038" s="245" t="s">
        <v>88</v>
      </c>
      <c r="AV1038" s="13" t="s">
        <v>88</v>
      </c>
      <c r="AW1038" s="13" t="s">
        <v>34</v>
      </c>
      <c r="AX1038" s="13" t="s">
        <v>78</v>
      </c>
      <c r="AY1038" s="245" t="s">
        <v>182</v>
      </c>
    </row>
    <row r="1039" spans="1:51" s="14" customFormat="1" ht="12">
      <c r="A1039" s="14"/>
      <c r="B1039" s="246"/>
      <c r="C1039" s="247"/>
      <c r="D1039" s="236" t="s">
        <v>191</v>
      </c>
      <c r="E1039" s="248" t="s">
        <v>1</v>
      </c>
      <c r="F1039" s="249" t="s">
        <v>195</v>
      </c>
      <c r="G1039" s="247"/>
      <c r="H1039" s="250">
        <v>76.433</v>
      </c>
      <c r="I1039" s="251"/>
      <c r="J1039" s="247"/>
      <c r="K1039" s="247"/>
      <c r="L1039" s="252"/>
      <c r="M1039" s="253"/>
      <c r="N1039" s="254"/>
      <c r="O1039" s="254"/>
      <c r="P1039" s="254"/>
      <c r="Q1039" s="254"/>
      <c r="R1039" s="254"/>
      <c r="S1039" s="254"/>
      <c r="T1039" s="255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6" t="s">
        <v>191</v>
      </c>
      <c r="AU1039" s="256" t="s">
        <v>88</v>
      </c>
      <c r="AV1039" s="14" t="s">
        <v>189</v>
      </c>
      <c r="AW1039" s="14" t="s">
        <v>34</v>
      </c>
      <c r="AX1039" s="14" t="s">
        <v>86</v>
      </c>
      <c r="AY1039" s="256" t="s">
        <v>182</v>
      </c>
    </row>
    <row r="1040" spans="1:65" s="2" customFormat="1" ht="24.15" customHeight="1">
      <c r="A1040" s="39"/>
      <c r="B1040" s="40"/>
      <c r="C1040" s="257" t="s">
        <v>988</v>
      </c>
      <c r="D1040" s="257" t="s">
        <v>204</v>
      </c>
      <c r="E1040" s="258" t="s">
        <v>989</v>
      </c>
      <c r="F1040" s="259" t="s">
        <v>990</v>
      </c>
      <c r="G1040" s="260" t="s">
        <v>188</v>
      </c>
      <c r="H1040" s="261">
        <v>76.433</v>
      </c>
      <c r="I1040" s="262"/>
      <c r="J1040" s="263">
        <f>ROUND(I1040*H1040,2)</f>
        <v>0</v>
      </c>
      <c r="K1040" s="264"/>
      <c r="L1040" s="265"/>
      <c r="M1040" s="266" t="s">
        <v>1</v>
      </c>
      <c r="N1040" s="267" t="s">
        <v>43</v>
      </c>
      <c r="O1040" s="92"/>
      <c r="P1040" s="230">
        <f>O1040*H1040</f>
        <v>0</v>
      </c>
      <c r="Q1040" s="230">
        <v>0.02407</v>
      </c>
      <c r="R1040" s="230">
        <f>Q1040*H1040</f>
        <v>1.8397423100000003</v>
      </c>
      <c r="S1040" s="230">
        <v>0</v>
      </c>
      <c r="T1040" s="231">
        <f>S1040*H1040</f>
        <v>0</v>
      </c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R1040" s="232" t="s">
        <v>563</v>
      </c>
      <c r="AT1040" s="232" t="s">
        <v>204</v>
      </c>
      <c r="AU1040" s="232" t="s">
        <v>88</v>
      </c>
      <c r="AY1040" s="18" t="s">
        <v>182</v>
      </c>
      <c r="BE1040" s="233">
        <f>IF(N1040="základní",J1040,0)</f>
        <v>0</v>
      </c>
      <c r="BF1040" s="233">
        <f>IF(N1040="snížená",J1040,0)</f>
        <v>0</v>
      </c>
      <c r="BG1040" s="233">
        <f>IF(N1040="zákl. přenesená",J1040,0)</f>
        <v>0</v>
      </c>
      <c r="BH1040" s="233">
        <f>IF(N1040="sníž. přenesená",J1040,0)</f>
        <v>0</v>
      </c>
      <c r="BI1040" s="233">
        <f>IF(N1040="nulová",J1040,0)</f>
        <v>0</v>
      </c>
      <c r="BJ1040" s="18" t="s">
        <v>86</v>
      </c>
      <c r="BK1040" s="233">
        <f>ROUND(I1040*H1040,2)</f>
        <v>0</v>
      </c>
      <c r="BL1040" s="18" t="s">
        <v>351</v>
      </c>
      <c r="BM1040" s="232" t="s">
        <v>991</v>
      </c>
    </row>
    <row r="1041" spans="1:51" s="15" customFormat="1" ht="12">
      <c r="A1041" s="15"/>
      <c r="B1041" s="268"/>
      <c r="C1041" s="269"/>
      <c r="D1041" s="236" t="s">
        <v>191</v>
      </c>
      <c r="E1041" s="270" t="s">
        <v>1</v>
      </c>
      <c r="F1041" s="271" t="s">
        <v>551</v>
      </c>
      <c r="G1041" s="269"/>
      <c r="H1041" s="270" t="s">
        <v>1</v>
      </c>
      <c r="I1041" s="272"/>
      <c r="J1041" s="269"/>
      <c r="K1041" s="269"/>
      <c r="L1041" s="273"/>
      <c r="M1041" s="274"/>
      <c r="N1041" s="275"/>
      <c r="O1041" s="275"/>
      <c r="P1041" s="275"/>
      <c r="Q1041" s="275"/>
      <c r="R1041" s="275"/>
      <c r="S1041" s="275"/>
      <c r="T1041" s="276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T1041" s="277" t="s">
        <v>191</v>
      </c>
      <c r="AU1041" s="277" t="s">
        <v>88</v>
      </c>
      <c r="AV1041" s="15" t="s">
        <v>86</v>
      </c>
      <c r="AW1041" s="15" t="s">
        <v>34</v>
      </c>
      <c r="AX1041" s="15" t="s">
        <v>78</v>
      </c>
      <c r="AY1041" s="277" t="s">
        <v>182</v>
      </c>
    </row>
    <row r="1042" spans="1:51" s="13" customFormat="1" ht="12">
      <c r="A1042" s="13"/>
      <c r="B1042" s="234"/>
      <c r="C1042" s="235"/>
      <c r="D1042" s="236" t="s">
        <v>191</v>
      </c>
      <c r="E1042" s="237" t="s">
        <v>1</v>
      </c>
      <c r="F1042" s="238" t="s">
        <v>987</v>
      </c>
      <c r="G1042" s="235"/>
      <c r="H1042" s="239">
        <v>76.433</v>
      </c>
      <c r="I1042" s="240"/>
      <c r="J1042" s="235"/>
      <c r="K1042" s="235"/>
      <c r="L1042" s="241"/>
      <c r="M1042" s="242"/>
      <c r="N1042" s="243"/>
      <c r="O1042" s="243"/>
      <c r="P1042" s="243"/>
      <c r="Q1042" s="243"/>
      <c r="R1042" s="243"/>
      <c r="S1042" s="243"/>
      <c r="T1042" s="244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5" t="s">
        <v>191</v>
      </c>
      <c r="AU1042" s="245" t="s">
        <v>88</v>
      </c>
      <c r="AV1042" s="13" t="s">
        <v>88</v>
      </c>
      <c r="AW1042" s="13" t="s">
        <v>34</v>
      </c>
      <c r="AX1042" s="13" t="s">
        <v>78</v>
      </c>
      <c r="AY1042" s="245" t="s">
        <v>182</v>
      </c>
    </row>
    <row r="1043" spans="1:51" s="14" customFormat="1" ht="12">
      <c r="A1043" s="14"/>
      <c r="B1043" s="246"/>
      <c r="C1043" s="247"/>
      <c r="D1043" s="236" t="s">
        <v>191</v>
      </c>
      <c r="E1043" s="248" t="s">
        <v>1</v>
      </c>
      <c r="F1043" s="249" t="s">
        <v>195</v>
      </c>
      <c r="G1043" s="247"/>
      <c r="H1043" s="250">
        <v>76.433</v>
      </c>
      <c r="I1043" s="251"/>
      <c r="J1043" s="247"/>
      <c r="K1043" s="247"/>
      <c r="L1043" s="252"/>
      <c r="M1043" s="253"/>
      <c r="N1043" s="254"/>
      <c r="O1043" s="254"/>
      <c r="P1043" s="254"/>
      <c r="Q1043" s="254"/>
      <c r="R1043" s="254"/>
      <c r="S1043" s="254"/>
      <c r="T1043" s="255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56" t="s">
        <v>191</v>
      </c>
      <c r="AU1043" s="256" t="s">
        <v>88</v>
      </c>
      <c r="AV1043" s="14" t="s">
        <v>189</v>
      </c>
      <c r="AW1043" s="14" t="s">
        <v>34</v>
      </c>
      <c r="AX1043" s="14" t="s">
        <v>86</v>
      </c>
      <c r="AY1043" s="256" t="s">
        <v>182</v>
      </c>
    </row>
    <row r="1044" spans="1:65" s="2" customFormat="1" ht="24.15" customHeight="1">
      <c r="A1044" s="39"/>
      <c r="B1044" s="40"/>
      <c r="C1044" s="220" t="s">
        <v>992</v>
      </c>
      <c r="D1044" s="220" t="s">
        <v>185</v>
      </c>
      <c r="E1044" s="221" t="s">
        <v>993</v>
      </c>
      <c r="F1044" s="222" t="s">
        <v>994</v>
      </c>
      <c r="G1044" s="223" t="s">
        <v>188</v>
      </c>
      <c r="H1044" s="224">
        <v>214.953</v>
      </c>
      <c r="I1044" s="225"/>
      <c r="J1044" s="226">
        <f>ROUND(I1044*H1044,2)</f>
        <v>0</v>
      </c>
      <c r="K1044" s="227"/>
      <c r="L1044" s="45"/>
      <c r="M1044" s="228" t="s">
        <v>1</v>
      </c>
      <c r="N1044" s="229" t="s">
        <v>43</v>
      </c>
      <c r="O1044" s="92"/>
      <c r="P1044" s="230">
        <f>O1044*H1044</f>
        <v>0</v>
      </c>
      <c r="Q1044" s="230">
        <v>0.0003</v>
      </c>
      <c r="R1044" s="230">
        <f>Q1044*H1044</f>
        <v>0.0644859</v>
      </c>
      <c r="S1044" s="230">
        <v>0</v>
      </c>
      <c r="T1044" s="231">
        <f>S1044*H1044</f>
        <v>0</v>
      </c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R1044" s="232" t="s">
        <v>351</v>
      </c>
      <c r="AT1044" s="232" t="s">
        <v>185</v>
      </c>
      <c r="AU1044" s="232" t="s">
        <v>88</v>
      </c>
      <c r="AY1044" s="18" t="s">
        <v>182</v>
      </c>
      <c r="BE1044" s="233">
        <f>IF(N1044="základní",J1044,0)</f>
        <v>0</v>
      </c>
      <c r="BF1044" s="233">
        <f>IF(N1044="snížená",J1044,0)</f>
        <v>0</v>
      </c>
      <c r="BG1044" s="233">
        <f>IF(N1044="zákl. přenesená",J1044,0)</f>
        <v>0</v>
      </c>
      <c r="BH1044" s="233">
        <f>IF(N1044="sníž. přenesená",J1044,0)</f>
        <v>0</v>
      </c>
      <c r="BI1044" s="233">
        <f>IF(N1044="nulová",J1044,0)</f>
        <v>0</v>
      </c>
      <c r="BJ1044" s="18" t="s">
        <v>86</v>
      </c>
      <c r="BK1044" s="233">
        <f>ROUND(I1044*H1044,2)</f>
        <v>0</v>
      </c>
      <c r="BL1044" s="18" t="s">
        <v>351</v>
      </c>
      <c r="BM1044" s="232" t="s">
        <v>995</v>
      </c>
    </row>
    <row r="1045" spans="1:51" s="15" customFormat="1" ht="12">
      <c r="A1045" s="15"/>
      <c r="B1045" s="268"/>
      <c r="C1045" s="269"/>
      <c r="D1045" s="236" t="s">
        <v>191</v>
      </c>
      <c r="E1045" s="270" t="s">
        <v>1</v>
      </c>
      <c r="F1045" s="271" t="s">
        <v>996</v>
      </c>
      <c r="G1045" s="269"/>
      <c r="H1045" s="270" t="s">
        <v>1</v>
      </c>
      <c r="I1045" s="272"/>
      <c r="J1045" s="269"/>
      <c r="K1045" s="269"/>
      <c r="L1045" s="273"/>
      <c r="M1045" s="274"/>
      <c r="N1045" s="275"/>
      <c r="O1045" s="275"/>
      <c r="P1045" s="275"/>
      <c r="Q1045" s="275"/>
      <c r="R1045" s="275"/>
      <c r="S1045" s="275"/>
      <c r="T1045" s="276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T1045" s="277" t="s">
        <v>191</v>
      </c>
      <c r="AU1045" s="277" t="s">
        <v>88</v>
      </c>
      <c r="AV1045" s="15" t="s">
        <v>86</v>
      </c>
      <c r="AW1045" s="15" t="s">
        <v>34</v>
      </c>
      <c r="AX1045" s="15" t="s">
        <v>78</v>
      </c>
      <c r="AY1045" s="277" t="s">
        <v>182</v>
      </c>
    </row>
    <row r="1046" spans="1:51" s="13" customFormat="1" ht="12">
      <c r="A1046" s="13"/>
      <c r="B1046" s="234"/>
      <c r="C1046" s="235"/>
      <c r="D1046" s="236" t="s">
        <v>191</v>
      </c>
      <c r="E1046" s="237" t="s">
        <v>1</v>
      </c>
      <c r="F1046" s="238" t="s">
        <v>997</v>
      </c>
      <c r="G1046" s="235"/>
      <c r="H1046" s="239">
        <v>46.673</v>
      </c>
      <c r="I1046" s="240"/>
      <c r="J1046" s="235"/>
      <c r="K1046" s="235"/>
      <c r="L1046" s="241"/>
      <c r="M1046" s="242"/>
      <c r="N1046" s="243"/>
      <c r="O1046" s="243"/>
      <c r="P1046" s="243"/>
      <c r="Q1046" s="243"/>
      <c r="R1046" s="243"/>
      <c r="S1046" s="243"/>
      <c r="T1046" s="244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5" t="s">
        <v>191</v>
      </c>
      <c r="AU1046" s="245" t="s">
        <v>88</v>
      </c>
      <c r="AV1046" s="13" t="s">
        <v>88</v>
      </c>
      <c r="AW1046" s="13" t="s">
        <v>34</v>
      </c>
      <c r="AX1046" s="13" t="s">
        <v>78</v>
      </c>
      <c r="AY1046" s="245" t="s">
        <v>182</v>
      </c>
    </row>
    <row r="1047" spans="1:51" s="13" customFormat="1" ht="12">
      <c r="A1047" s="13"/>
      <c r="B1047" s="234"/>
      <c r="C1047" s="235"/>
      <c r="D1047" s="236" t="s">
        <v>191</v>
      </c>
      <c r="E1047" s="237" t="s">
        <v>1</v>
      </c>
      <c r="F1047" s="238" t="s">
        <v>998</v>
      </c>
      <c r="G1047" s="235"/>
      <c r="H1047" s="239">
        <v>26.986</v>
      </c>
      <c r="I1047" s="240"/>
      <c r="J1047" s="235"/>
      <c r="K1047" s="235"/>
      <c r="L1047" s="241"/>
      <c r="M1047" s="242"/>
      <c r="N1047" s="243"/>
      <c r="O1047" s="243"/>
      <c r="P1047" s="243"/>
      <c r="Q1047" s="243"/>
      <c r="R1047" s="243"/>
      <c r="S1047" s="243"/>
      <c r="T1047" s="244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5" t="s">
        <v>191</v>
      </c>
      <c r="AU1047" s="245" t="s">
        <v>88</v>
      </c>
      <c r="AV1047" s="13" t="s">
        <v>88</v>
      </c>
      <c r="AW1047" s="13" t="s">
        <v>34</v>
      </c>
      <c r="AX1047" s="13" t="s">
        <v>78</v>
      </c>
      <c r="AY1047" s="245" t="s">
        <v>182</v>
      </c>
    </row>
    <row r="1048" spans="1:51" s="13" customFormat="1" ht="12">
      <c r="A1048" s="13"/>
      <c r="B1048" s="234"/>
      <c r="C1048" s="235"/>
      <c r="D1048" s="236" t="s">
        <v>191</v>
      </c>
      <c r="E1048" s="237" t="s">
        <v>1</v>
      </c>
      <c r="F1048" s="238" t="s">
        <v>999</v>
      </c>
      <c r="G1048" s="235"/>
      <c r="H1048" s="239">
        <v>46.673</v>
      </c>
      <c r="I1048" s="240"/>
      <c r="J1048" s="235"/>
      <c r="K1048" s="235"/>
      <c r="L1048" s="241"/>
      <c r="M1048" s="242"/>
      <c r="N1048" s="243"/>
      <c r="O1048" s="243"/>
      <c r="P1048" s="243"/>
      <c r="Q1048" s="243"/>
      <c r="R1048" s="243"/>
      <c r="S1048" s="243"/>
      <c r="T1048" s="244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5" t="s">
        <v>191</v>
      </c>
      <c r="AU1048" s="245" t="s">
        <v>88</v>
      </c>
      <c r="AV1048" s="13" t="s">
        <v>88</v>
      </c>
      <c r="AW1048" s="13" t="s">
        <v>34</v>
      </c>
      <c r="AX1048" s="13" t="s">
        <v>78</v>
      </c>
      <c r="AY1048" s="245" t="s">
        <v>182</v>
      </c>
    </row>
    <row r="1049" spans="1:51" s="15" customFormat="1" ht="12">
      <c r="A1049" s="15"/>
      <c r="B1049" s="268"/>
      <c r="C1049" s="269"/>
      <c r="D1049" s="236" t="s">
        <v>191</v>
      </c>
      <c r="E1049" s="270" t="s">
        <v>1</v>
      </c>
      <c r="F1049" s="271" t="s">
        <v>269</v>
      </c>
      <c r="G1049" s="269"/>
      <c r="H1049" s="270" t="s">
        <v>1</v>
      </c>
      <c r="I1049" s="272"/>
      <c r="J1049" s="269"/>
      <c r="K1049" s="269"/>
      <c r="L1049" s="273"/>
      <c r="M1049" s="274"/>
      <c r="N1049" s="275"/>
      <c r="O1049" s="275"/>
      <c r="P1049" s="275"/>
      <c r="Q1049" s="275"/>
      <c r="R1049" s="275"/>
      <c r="S1049" s="275"/>
      <c r="T1049" s="276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T1049" s="277" t="s">
        <v>191</v>
      </c>
      <c r="AU1049" s="277" t="s">
        <v>88</v>
      </c>
      <c r="AV1049" s="15" t="s">
        <v>86</v>
      </c>
      <c r="AW1049" s="15" t="s">
        <v>34</v>
      </c>
      <c r="AX1049" s="15" t="s">
        <v>78</v>
      </c>
      <c r="AY1049" s="277" t="s">
        <v>182</v>
      </c>
    </row>
    <row r="1050" spans="1:51" s="13" customFormat="1" ht="12">
      <c r="A1050" s="13"/>
      <c r="B1050" s="234"/>
      <c r="C1050" s="235"/>
      <c r="D1050" s="236" t="s">
        <v>191</v>
      </c>
      <c r="E1050" s="237" t="s">
        <v>1</v>
      </c>
      <c r="F1050" s="238" t="s">
        <v>1000</v>
      </c>
      <c r="G1050" s="235"/>
      <c r="H1050" s="239">
        <v>62.789</v>
      </c>
      <c r="I1050" s="240"/>
      <c r="J1050" s="235"/>
      <c r="K1050" s="235"/>
      <c r="L1050" s="241"/>
      <c r="M1050" s="242"/>
      <c r="N1050" s="243"/>
      <c r="O1050" s="243"/>
      <c r="P1050" s="243"/>
      <c r="Q1050" s="243"/>
      <c r="R1050" s="243"/>
      <c r="S1050" s="243"/>
      <c r="T1050" s="244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5" t="s">
        <v>191</v>
      </c>
      <c r="AU1050" s="245" t="s">
        <v>88</v>
      </c>
      <c r="AV1050" s="13" t="s">
        <v>88</v>
      </c>
      <c r="AW1050" s="13" t="s">
        <v>34</v>
      </c>
      <c r="AX1050" s="13" t="s">
        <v>78</v>
      </c>
      <c r="AY1050" s="245" t="s">
        <v>182</v>
      </c>
    </row>
    <row r="1051" spans="1:51" s="13" customFormat="1" ht="12">
      <c r="A1051" s="13"/>
      <c r="B1051" s="234"/>
      <c r="C1051" s="235"/>
      <c r="D1051" s="236" t="s">
        <v>191</v>
      </c>
      <c r="E1051" s="237" t="s">
        <v>1</v>
      </c>
      <c r="F1051" s="238" t="s">
        <v>1001</v>
      </c>
      <c r="G1051" s="235"/>
      <c r="H1051" s="239">
        <v>36.432</v>
      </c>
      <c r="I1051" s="240"/>
      <c r="J1051" s="235"/>
      <c r="K1051" s="235"/>
      <c r="L1051" s="241"/>
      <c r="M1051" s="242"/>
      <c r="N1051" s="243"/>
      <c r="O1051" s="243"/>
      <c r="P1051" s="243"/>
      <c r="Q1051" s="243"/>
      <c r="R1051" s="243"/>
      <c r="S1051" s="243"/>
      <c r="T1051" s="244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5" t="s">
        <v>191</v>
      </c>
      <c r="AU1051" s="245" t="s">
        <v>88</v>
      </c>
      <c r="AV1051" s="13" t="s">
        <v>88</v>
      </c>
      <c r="AW1051" s="13" t="s">
        <v>34</v>
      </c>
      <c r="AX1051" s="13" t="s">
        <v>78</v>
      </c>
      <c r="AY1051" s="245" t="s">
        <v>182</v>
      </c>
    </row>
    <row r="1052" spans="1:51" s="13" customFormat="1" ht="12">
      <c r="A1052" s="13"/>
      <c r="B1052" s="234"/>
      <c r="C1052" s="235"/>
      <c r="D1052" s="236" t="s">
        <v>191</v>
      </c>
      <c r="E1052" s="237" t="s">
        <v>1</v>
      </c>
      <c r="F1052" s="238" t="s">
        <v>1002</v>
      </c>
      <c r="G1052" s="235"/>
      <c r="H1052" s="239">
        <v>1.52</v>
      </c>
      <c r="I1052" s="240"/>
      <c r="J1052" s="235"/>
      <c r="K1052" s="235"/>
      <c r="L1052" s="241"/>
      <c r="M1052" s="242"/>
      <c r="N1052" s="243"/>
      <c r="O1052" s="243"/>
      <c r="P1052" s="243"/>
      <c r="Q1052" s="243"/>
      <c r="R1052" s="243"/>
      <c r="S1052" s="243"/>
      <c r="T1052" s="244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5" t="s">
        <v>191</v>
      </c>
      <c r="AU1052" s="245" t="s">
        <v>88</v>
      </c>
      <c r="AV1052" s="13" t="s">
        <v>88</v>
      </c>
      <c r="AW1052" s="13" t="s">
        <v>34</v>
      </c>
      <c r="AX1052" s="13" t="s">
        <v>78</v>
      </c>
      <c r="AY1052" s="245" t="s">
        <v>182</v>
      </c>
    </row>
    <row r="1053" spans="1:51" s="15" customFormat="1" ht="12">
      <c r="A1053" s="15"/>
      <c r="B1053" s="268"/>
      <c r="C1053" s="269"/>
      <c r="D1053" s="236" t="s">
        <v>191</v>
      </c>
      <c r="E1053" s="270" t="s">
        <v>1</v>
      </c>
      <c r="F1053" s="271" t="s">
        <v>1003</v>
      </c>
      <c r="G1053" s="269"/>
      <c r="H1053" s="270" t="s">
        <v>1</v>
      </c>
      <c r="I1053" s="272"/>
      <c r="J1053" s="269"/>
      <c r="K1053" s="269"/>
      <c r="L1053" s="273"/>
      <c r="M1053" s="274"/>
      <c r="N1053" s="275"/>
      <c r="O1053" s="275"/>
      <c r="P1053" s="275"/>
      <c r="Q1053" s="275"/>
      <c r="R1053" s="275"/>
      <c r="S1053" s="275"/>
      <c r="T1053" s="276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T1053" s="277" t="s">
        <v>191</v>
      </c>
      <c r="AU1053" s="277" t="s">
        <v>88</v>
      </c>
      <c r="AV1053" s="15" t="s">
        <v>86</v>
      </c>
      <c r="AW1053" s="15" t="s">
        <v>34</v>
      </c>
      <c r="AX1053" s="15" t="s">
        <v>78</v>
      </c>
      <c r="AY1053" s="277" t="s">
        <v>182</v>
      </c>
    </row>
    <row r="1054" spans="1:51" s="13" customFormat="1" ht="12">
      <c r="A1054" s="13"/>
      <c r="B1054" s="234"/>
      <c r="C1054" s="235"/>
      <c r="D1054" s="236" t="s">
        <v>191</v>
      </c>
      <c r="E1054" s="237" t="s">
        <v>1</v>
      </c>
      <c r="F1054" s="238" t="s">
        <v>1004</v>
      </c>
      <c r="G1054" s="235"/>
      <c r="H1054" s="239">
        <v>-6.12</v>
      </c>
      <c r="I1054" s="240"/>
      <c r="J1054" s="235"/>
      <c r="K1054" s="235"/>
      <c r="L1054" s="241"/>
      <c r="M1054" s="242"/>
      <c r="N1054" s="243"/>
      <c r="O1054" s="243"/>
      <c r="P1054" s="243"/>
      <c r="Q1054" s="243"/>
      <c r="R1054" s="243"/>
      <c r="S1054" s="243"/>
      <c r="T1054" s="244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45" t="s">
        <v>191</v>
      </c>
      <c r="AU1054" s="245" t="s">
        <v>88</v>
      </c>
      <c r="AV1054" s="13" t="s">
        <v>88</v>
      </c>
      <c r="AW1054" s="13" t="s">
        <v>34</v>
      </c>
      <c r="AX1054" s="13" t="s">
        <v>78</v>
      </c>
      <c r="AY1054" s="245" t="s">
        <v>182</v>
      </c>
    </row>
    <row r="1055" spans="1:51" s="14" customFormat="1" ht="12">
      <c r="A1055" s="14"/>
      <c r="B1055" s="246"/>
      <c r="C1055" s="247"/>
      <c r="D1055" s="236" t="s">
        <v>191</v>
      </c>
      <c r="E1055" s="248" t="s">
        <v>1</v>
      </c>
      <c r="F1055" s="249" t="s">
        <v>195</v>
      </c>
      <c r="G1055" s="247"/>
      <c r="H1055" s="250">
        <v>214.953</v>
      </c>
      <c r="I1055" s="251"/>
      <c r="J1055" s="247"/>
      <c r="K1055" s="247"/>
      <c r="L1055" s="252"/>
      <c r="M1055" s="253"/>
      <c r="N1055" s="254"/>
      <c r="O1055" s="254"/>
      <c r="P1055" s="254"/>
      <c r="Q1055" s="254"/>
      <c r="R1055" s="254"/>
      <c r="S1055" s="254"/>
      <c r="T1055" s="255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56" t="s">
        <v>191</v>
      </c>
      <c r="AU1055" s="256" t="s">
        <v>88</v>
      </c>
      <c r="AV1055" s="14" t="s">
        <v>189</v>
      </c>
      <c r="AW1055" s="14" t="s">
        <v>34</v>
      </c>
      <c r="AX1055" s="14" t="s">
        <v>86</v>
      </c>
      <c r="AY1055" s="256" t="s">
        <v>182</v>
      </c>
    </row>
    <row r="1056" spans="1:65" s="2" customFormat="1" ht="24.15" customHeight="1">
      <c r="A1056" s="39"/>
      <c r="B1056" s="40"/>
      <c r="C1056" s="257" t="s">
        <v>1005</v>
      </c>
      <c r="D1056" s="257" t="s">
        <v>204</v>
      </c>
      <c r="E1056" s="258" t="s">
        <v>276</v>
      </c>
      <c r="F1056" s="259" t="s">
        <v>277</v>
      </c>
      <c r="G1056" s="260" t="s">
        <v>188</v>
      </c>
      <c r="H1056" s="261">
        <v>236.448</v>
      </c>
      <c r="I1056" s="262"/>
      <c r="J1056" s="263">
        <f>ROUND(I1056*H1056,2)</f>
        <v>0</v>
      </c>
      <c r="K1056" s="264"/>
      <c r="L1056" s="265"/>
      <c r="M1056" s="266" t="s">
        <v>1</v>
      </c>
      <c r="N1056" s="267" t="s">
        <v>43</v>
      </c>
      <c r="O1056" s="92"/>
      <c r="P1056" s="230">
        <f>O1056*H1056</f>
        <v>0</v>
      </c>
      <c r="Q1056" s="230">
        <v>0.016</v>
      </c>
      <c r="R1056" s="230">
        <f>Q1056*H1056</f>
        <v>3.7831680000000003</v>
      </c>
      <c r="S1056" s="230">
        <v>0</v>
      </c>
      <c r="T1056" s="231">
        <f>S1056*H1056</f>
        <v>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R1056" s="232" t="s">
        <v>207</v>
      </c>
      <c r="AT1056" s="232" t="s">
        <v>204</v>
      </c>
      <c r="AU1056" s="232" t="s">
        <v>88</v>
      </c>
      <c r="AY1056" s="18" t="s">
        <v>182</v>
      </c>
      <c r="BE1056" s="233">
        <f>IF(N1056="základní",J1056,0)</f>
        <v>0</v>
      </c>
      <c r="BF1056" s="233">
        <f>IF(N1056="snížená",J1056,0)</f>
        <v>0</v>
      </c>
      <c r="BG1056" s="233">
        <f>IF(N1056="zákl. přenesená",J1056,0)</f>
        <v>0</v>
      </c>
      <c r="BH1056" s="233">
        <f>IF(N1056="sníž. přenesená",J1056,0)</f>
        <v>0</v>
      </c>
      <c r="BI1056" s="233">
        <f>IF(N1056="nulová",J1056,0)</f>
        <v>0</v>
      </c>
      <c r="BJ1056" s="18" t="s">
        <v>86</v>
      </c>
      <c r="BK1056" s="233">
        <f>ROUND(I1056*H1056,2)</f>
        <v>0</v>
      </c>
      <c r="BL1056" s="18" t="s">
        <v>189</v>
      </c>
      <c r="BM1056" s="232" t="s">
        <v>1006</v>
      </c>
    </row>
    <row r="1057" spans="1:51" s="13" customFormat="1" ht="12">
      <c r="A1057" s="13"/>
      <c r="B1057" s="234"/>
      <c r="C1057" s="235"/>
      <c r="D1057" s="236" t="s">
        <v>191</v>
      </c>
      <c r="E1057" s="237" t="s">
        <v>1</v>
      </c>
      <c r="F1057" s="238" t="s">
        <v>1007</v>
      </c>
      <c r="G1057" s="235"/>
      <c r="H1057" s="239">
        <v>236.448</v>
      </c>
      <c r="I1057" s="240"/>
      <c r="J1057" s="235"/>
      <c r="K1057" s="235"/>
      <c r="L1057" s="241"/>
      <c r="M1057" s="242"/>
      <c r="N1057" s="243"/>
      <c r="O1057" s="243"/>
      <c r="P1057" s="243"/>
      <c r="Q1057" s="243"/>
      <c r="R1057" s="243"/>
      <c r="S1057" s="243"/>
      <c r="T1057" s="244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45" t="s">
        <v>191</v>
      </c>
      <c r="AU1057" s="245" t="s">
        <v>88</v>
      </c>
      <c r="AV1057" s="13" t="s">
        <v>88</v>
      </c>
      <c r="AW1057" s="13" t="s">
        <v>34</v>
      </c>
      <c r="AX1057" s="13" t="s">
        <v>78</v>
      </c>
      <c r="AY1057" s="245" t="s">
        <v>182</v>
      </c>
    </row>
    <row r="1058" spans="1:51" s="14" customFormat="1" ht="12">
      <c r="A1058" s="14"/>
      <c r="B1058" s="246"/>
      <c r="C1058" s="247"/>
      <c r="D1058" s="236" t="s">
        <v>191</v>
      </c>
      <c r="E1058" s="248" t="s">
        <v>1</v>
      </c>
      <c r="F1058" s="249" t="s">
        <v>195</v>
      </c>
      <c r="G1058" s="247"/>
      <c r="H1058" s="250">
        <v>236.448</v>
      </c>
      <c r="I1058" s="251"/>
      <c r="J1058" s="247"/>
      <c r="K1058" s="247"/>
      <c r="L1058" s="252"/>
      <c r="M1058" s="253"/>
      <c r="N1058" s="254"/>
      <c r="O1058" s="254"/>
      <c r="P1058" s="254"/>
      <c r="Q1058" s="254"/>
      <c r="R1058" s="254"/>
      <c r="S1058" s="254"/>
      <c r="T1058" s="255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56" t="s">
        <v>191</v>
      </c>
      <c r="AU1058" s="256" t="s">
        <v>88</v>
      </c>
      <c r="AV1058" s="14" t="s">
        <v>189</v>
      </c>
      <c r="AW1058" s="14" t="s">
        <v>34</v>
      </c>
      <c r="AX1058" s="14" t="s">
        <v>86</v>
      </c>
      <c r="AY1058" s="256" t="s">
        <v>182</v>
      </c>
    </row>
    <row r="1059" spans="1:65" s="2" customFormat="1" ht="24.15" customHeight="1">
      <c r="A1059" s="39"/>
      <c r="B1059" s="40"/>
      <c r="C1059" s="220" t="s">
        <v>1008</v>
      </c>
      <c r="D1059" s="220" t="s">
        <v>185</v>
      </c>
      <c r="E1059" s="221" t="s">
        <v>1009</v>
      </c>
      <c r="F1059" s="222" t="s">
        <v>1010</v>
      </c>
      <c r="G1059" s="223" t="s">
        <v>188</v>
      </c>
      <c r="H1059" s="224">
        <v>778.104</v>
      </c>
      <c r="I1059" s="225"/>
      <c r="J1059" s="226">
        <f>ROUND(I1059*H1059,2)</f>
        <v>0</v>
      </c>
      <c r="K1059" s="227"/>
      <c r="L1059" s="45"/>
      <c r="M1059" s="228" t="s">
        <v>1</v>
      </c>
      <c r="N1059" s="229" t="s">
        <v>43</v>
      </c>
      <c r="O1059" s="92"/>
      <c r="P1059" s="230">
        <f>O1059*H1059</f>
        <v>0</v>
      </c>
      <c r="Q1059" s="230">
        <v>0</v>
      </c>
      <c r="R1059" s="230">
        <f>Q1059*H1059</f>
        <v>0</v>
      </c>
      <c r="S1059" s="230">
        <v>0.015</v>
      </c>
      <c r="T1059" s="231">
        <f>S1059*H1059</f>
        <v>11.67156</v>
      </c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R1059" s="232" t="s">
        <v>351</v>
      </c>
      <c r="AT1059" s="232" t="s">
        <v>185</v>
      </c>
      <c r="AU1059" s="232" t="s">
        <v>88</v>
      </c>
      <c r="AY1059" s="18" t="s">
        <v>182</v>
      </c>
      <c r="BE1059" s="233">
        <f>IF(N1059="základní",J1059,0)</f>
        <v>0</v>
      </c>
      <c r="BF1059" s="233">
        <f>IF(N1059="snížená",J1059,0)</f>
        <v>0</v>
      </c>
      <c r="BG1059" s="233">
        <f>IF(N1059="zákl. přenesená",J1059,0)</f>
        <v>0</v>
      </c>
      <c r="BH1059" s="233">
        <f>IF(N1059="sníž. přenesená",J1059,0)</f>
        <v>0</v>
      </c>
      <c r="BI1059" s="233">
        <f>IF(N1059="nulová",J1059,0)</f>
        <v>0</v>
      </c>
      <c r="BJ1059" s="18" t="s">
        <v>86</v>
      </c>
      <c r="BK1059" s="233">
        <f>ROUND(I1059*H1059,2)</f>
        <v>0</v>
      </c>
      <c r="BL1059" s="18" t="s">
        <v>351</v>
      </c>
      <c r="BM1059" s="232" t="s">
        <v>1011</v>
      </c>
    </row>
    <row r="1060" spans="1:51" s="15" customFormat="1" ht="12">
      <c r="A1060" s="15"/>
      <c r="B1060" s="268"/>
      <c r="C1060" s="269"/>
      <c r="D1060" s="236" t="s">
        <v>191</v>
      </c>
      <c r="E1060" s="270" t="s">
        <v>1</v>
      </c>
      <c r="F1060" s="271" t="s">
        <v>235</v>
      </c>
      <c r="G1060" s="269"/>
      <c r="H1060" s="270" t="s">
        <v>1</v>
      </c>
      <c r="I1060" s="272"/>
      <c r="J1060" s="269"/>
      <c r="K1060" s="269"/>
      <c r="L1060" s="273"/>
      <c r="M1060" s="274"/>
      <c r="N1060" s="275"/>
      <c r="O1060" s="275"/>
      <c r="P1060" s="275"/>
      <c r="Q1060" s="275"/>
      <c r="R1060" s="275"/>
      <c r="S1060" s="275"/>
      <c r="T1060" s="276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T1060" s="277" t="s">
        <v>191</v>
      </c>
      <c r="AU1060" s="277" t="s">
        <v>88</v>
      </c>
      <c r="AV1060" s="15" t="s">
        <v>86</v>
      </c>
      <c r="AW1060" s="15" t="s">
        <v>34</v>
      </c>
      <c r="AX1060" s="15" t="s">
        <v>78</v>
      </c>
      <c r="AY1060" s="277" t="s">
        <v>182</v>
      </c>
    </row>
    <row r="1061" spans="1:51" s="15" customFormat="1" ht="12">
      <c r="A1061" s="15"/>
      <c r="B1061" s="268"/>
      <c r="C1061" s="269"/>
      <c r="D1061" s="236" t="s">
        <v>191</v>
      </c>
      <c r="E1061" s="270" t="s">
        <v>1</v>
      </c>
      <c r="F1061" s="271" t="s">
        <v>1012</v>
      </c>
      <c r="G1061" s="269"/>
      <c r="H1061" s="270" t="s">
        <v>1</v>
      </c>
      <c r="I1061" s="272"/>
      <c r="J1061" s="269"/>
      <c r="K1061" s="269"/>
      <c r="L1061" s="273"/>
      <c r="M1061" s="274"/>
      <c r="N1061" s="275"/>
      <c r="O1061" s="275"/>
      <c r="P1061" s="275"/>
      <c r="Q1061" s="275"/>
      <c r="R1061" s="275"/>
      <c r="S1061" s="275"/>
      <c r="T1061" s="276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77" t="s">
        <v>191</v>
      </c>
      <c r="AU1061" s="277" t="s">
        <v>88</v>
      </c>
      <c r="AV1061" s="15" t="s">
        <v>86</v>
      </c>
      <c r="AW1061" s="15" t="s">
        <v>34</v>
      </c>
      <c r="AX1061" s="15" t="s">
        <v>78</v>
      </c>
      <c r="AY1061" s="277" t="s">
        <v>182</v>
      </c>
    </row>
    <row r="1062" spans="1:51" s="13" customFormat="1" ht="12">
      <c r="A1062" s="13"/>
      <c r="B1062" s="234"/>
      <c r="C1062" s="235"/>
      <c r="D1062" s="236" t="s">
        <v>191</v>
      </c>
      <c r="E1062" s="237" t="s">
        <v>1</v>
      </c>
      <c r="F1062" s="238" t="s">
        <v>822</v>
      </c>
      <c r="G1062" s="235"/>
      <c r="H1062" s="239">
        <v>177.84</v>
      </c>
      <c r="I1062" s="240"/>
      <c r="J1062" s="235"/>
      <c r="K1062" s="235"/>
      <c r="L1062" s="241"/>
      <c r="M1062" s="242"/>
      <c r="N1062" s="243"/>
      <c r="O1062" s="243"/>
      <c r="P1062" s="243"/>
      <c r="Q1062" s="243"/>
      <c r="R1062" s="243"/>
      <c r="S1062" s="243"/>
      <c r="T1062" s="244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5" t="s">
        <v>191</v>
      </c>
      <c r="AU1062" s="245" t="s">
        <v>88</v>
      </c>
      <c r="AV1062" s="13" t="s">
        <v>88</v>
      </c>
      <c r="AW1062" s="13" t="s">
        <v>34</v>
      </c>
      <c r="AX1062" s="13" t="s">
        <v>78</v>
      </c>
      <c r="AY1062" s="245" t="s">
        <v>182</v>
      </c>
    </row>
    <row r="1063" spans="1:51" s="13" customFormat="1" ht="12">
      <c r="A1063" s="13"/>
      <c r="B1063" s="234"/>
      <c r="C1063" s="235"/>
      <c r="D1063" s="236" t="s">
        <v>191</v>
      </c>
      <c r="E1063" s="237" t="s">
        <v>1</v>
      </c>
      <c r="F1063" s="238" t="s">
        <v>823</v>
      </c>
      <c r="G1063" s="235"/>
      <c r="H1063" s="239">
        <v>54.24</v>
      </c>
      <c r="I1063" s="240"/>
      <c r="J1063" s="235"/>
      <c r="K1063" s="235"/>
      <c r="L1063" s="241"/>
      <c r="M1063" s="242"/>
      <c r="N1063" s="243"/>
      <c r="O1063" s="243"/>
      <c r="P1063" s="243"/>
      <c r="Q1063" s="243"/>
      <c r="R1063" s="243"/>
      <c r="S1063" s="243"/>
      <c r="T1063" s="244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5" t="s">
        <v>191</v>
      </c>
      <c r="AU1063" s="245" t="s">
        <v>88</v>
      </c>
      <c r="AV1063" s="13" t="s">
        <v>88</v>
      </c>
      <c r="AW1063" s="13" t="s">
        <v>34</v>
      </c>
      <c r="AX1063" s="13" t="s">
        <v>78</v>
      </c>
      <c r="AY1063" s="245" t="s">
        <v>182</v>
      </c>
    </row>
    <row r="1064" spans="1:51" s="13" customFormat="1" ht="12">
      <c r="A1064" s="13"/>
      <c r="B1064" s="234"/>
      <c r="C1064" s="235"/>
      <c r="D1064" s="236" t="s">
        <v>191</v>
      </c>
      <c r="E1064" s="237" t="s">
        <v>1</v>
      </c>
      <c r="F1064" s="238" t="s">
        <v>824</v>
      </c>
      <c r="G1064" s="235"/>
      <c r="H1064" s="239">
        <v>62.37</v>
      </c>
      <c r="I1064" s="240"/>
      <c r="J1064" s="235"/>
      <c r="K1064" s="235"/>
      <c r="L1064" s="241"/>
      <c r="M1064" s="242"/>
      <c r="N1064" s="243"/>
      <c r="O1064" s="243"/>
      <c r="P1064" s="243"/>
      <c r="Q1064" s="243"/>
      <c r="R1064" s="243"/>
      <c r="S1064" s="243"/>
      <c r="T1064" s="244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5" t="s">
        <v>191</v>
      </c>
      <c r="AU1064" s="245" t="s">
        <v>88</v>
      </c>
      <c r="AV1064" s="13" t="s">
        <v>88</v>
      </c>
      <c r="AW1064" s="13" t="s">
        <v>34</v>
      </c>
      <c r="AX1064" s="13" t="s">
        <v>78</v>
      </c>
      <c r="AY1064" s="245" t="s">
        <v>182</v>
      </c>
    </row>
    <row r="1065" spans="1:51" s="13" customFormat="1" ht="12">
      <c r="A1065" s="13"/>
      <c r="B1065" s="234"/>
      <c r="C1065" s="235"/>
      <c r="D1065" s="236" t="s">
        <v>191</v>
      </c>
      <c r="E1065" s="237" t="s">
        <v>1</v>
      </c>
      <c r="F1065" s="238" t="s">
        <v>825</v>
      </c>
      <c r="G1065" s="235"/>
      <c r="H1065" s="239">
        <v>19.21</v>
      </c>
      <c r="I1065" s="240"/>
      <c r="J1065" s="235"/>
      <c r="K1065" s="235"/>
      <c r="L1065" s="241"/>
      <c r="M1065" s="242"/>
      <c r="N1065" s="243"/>
      <c r="O1065" s="243"/>
      <c r="P1065" s="243"/>
      <c r="Q1065" s="243"/>
      <c r="R1065" s="243"/>
      <c r="S1065" s="243"/>
      <c r="T1065" s="244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5" t="s">
        <v>191</v>
      </c>
      <c r="AU1065" s="245" t="s">
        <v>88</v>
      </c>
      <c r="AV1065" s="13" t="s">
        <v>88</v>
      </c>
      <c r="AW1065" s="13" t="s">
        <v>34</v>
      </c>
      <c r="AX1065" s="13" t="s">
        <v>78</v>
      </c>
      <c r="AY1065" s="245" t="s">
        <v>182</v>
      </c>
    </row>
    <row r="1066" spans="1:51" s="13" customFormat="1" ht="12">
      <c r="A1066" s="13"/>
      <c r="B1066" s="234"/>
      <c r="C1066" s="235"/>
      <c r="D1066" s="236" t="s">
        <v>191</v>
      </c>
      <c r="E1066" s="237" t="s">
        <v>1</v>
      </c>
      <c r="F1066" s="238" t="s">
        <v>826</v>
      </c>
      <c r="G1066" s="235"/>
      <c r="H1066" s="239">
        <v>75.392</v>
      </c>
      <c r="I1066" s="240"/>
      <c r="J1066" s="235"/>
      <c r="K1066" s="235"/>
      <c r="L1066" s="241"/>
      <c r="M1066" s="242"/>
      <c r="N1066" s="243"/>
      <c r="O1066" s="243"/>
      <c r="P1066" s="243"/>
      <c r="Q1066" s="243"/>
      <c r="R1066" s="243"/>
      <c r="S1066" s="243"/>
      <c r="T1066" s="244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45" t="s">
        <v>191</v>
      </c>
      <c r="AU1066" s="245" t="s">
        <v>88</v>
      </c>
      <c r="AV1066" s="13" t="s">
        <v>88</v>
      </c>
      <c r="AW1066" s="13" t="s">
        <v>34</v>
      </c>
      <c r="AX1066" s="13" t="s">
        <v>78</v>
      </c>
      <c r="AY1066" s="245" t="s">
        <v>182</v>
      </c>
    </row>
    <row r="1067" spans="1:51" s="15" customFormat="1" ht="12">
      <c r="A1067" s="15"/>
      <c r="B1067" s="268"/>
      <c r="C1067" s="269"/>
      <c r="D1067" s="236" t="s">
        <v>191</v>
      </c>
      <c r="E1067" s="270" t="s">
        <v>1</v>
      </c>
      <c r="F1067" s="271" t="s">
        <v>1013</v>
      </c>
      <c r="G1067" s="269"/>
      <c r="H1067" s="270" t="s">
        <v>1</v>
      </c>
      <c r="I1067" s="272"/>
      <c r="J1067" s="269"/>
      <c r="K1067" s="269"/>
      <c r="L1067" s="273"/>
      <c r="M1067" s="274"/>
      <c r="N1067" s="275"/>
      <c r="O1067" s="275"/>
      <c r="P1067" s="275"/>
      <c r="Q1067" s="275"/>
      <c r="R1067" s="275"/>
      <c r="S1067" s="275"/>
      <c r="T1067" s="276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277" t="s">
        <v>191</v>
      </c>
      <c r="AU1067" s="277" t="s">
        <v>88</v>
      </c>
      <c r="AV1067" s="15" t="s">
        <v>86</v>
      </c>
      <c r="AW1067" s="15" t="s">
        <v>34</v>
      </c>
      <c r="AX1067" s="15" t="s">
        <v>78</v>
      </c>
      <c r="AY1067" s="277" t="s">
        <v>182</v>
      </c>
    </row>
    <row r="1068" spans="1:51" s="13" customFormat="1" ht="12">
      <c r="A1068" s="13"/>
      <c r="B1068" s="234"/>
      <c r="C1068" s="235"/>
      <c r="D1068" s="236" t="s">
        <v>191</v>
      </c>
      <c r="E1068" s="237" t="s">
        <v>1</v>
      </c>
      <c r="F1068" s="238" t="s">
        <v>822</v>
      </c>
      <c r="G1068" s="235"/>
      <c r="H1068" s="239">
        <v>177.84</v>
      </c>
      <c r="I1068" s="240"/>
      <c r="J1068" s="235"/>
      <c r="K1068" s="235"/>
      <c r="L1068" s="241"/>
      <c r="M1068" s="242"/>
      <c r="N1068" s="243"/>
      <c r="O1068" s="243"/>
      <c r="P1068" s="243"/>
      <c r="Q1068" s="243"/>
      <c r="R1068" s="243"/>
      <c r="S1068" s="243"/>
      <c r="T1068" s="244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5" t="s">
        <v>191</v>
      </c>
      <c r="AU1068" s="245" t="s">
        <v>88</v>
      </c>
      <c r="AV1068" s="13" t="s">
        <v>88</v>
      </c>
      <c r="AW1068" s="13" t="s">
        <v>34</v>
      </c>
      <c r="AX1068" s="13" t="s">
        <v>78</v>
      </c>
      <c r="AY1068" s="245" t="s">
        <v>182</v>
      </c>
    </row>
    <row r="1069" spans="1:51" s="13" customFormat="1" ht="12">
      <c r="A1069" s="13"/>
      <c r="B1069" s="234"/>
      <c r="C1069" s="235"/>
      <c r="D1069" s="236" t="s">
        <v>191</v>
      </c>
      <c r="E1069" s="237" t="s">
        <v>1</v>
      </c>
      <c r="F1069" s="238" t="s">
        <v>823</v>
      </c>
      <c r="G1069" s="235"/>
      <c r="H1069" s="239">
        <v>54.24</v>
      </c>
      <c r="I1069" s="240"/>
      <c r="J1069" s="235"/>
      <c r="K1069" s="235"/>
      <c r="L1069" s="241"/>
      <c r="M1069" s="242"/>
      <c r="N1069" s="243"/>
      <c r="O1069" s="243"/>
      <c r="P1069" s="243"/>
      <c r="Q1069" s="243"/>
      <c r="R1069" s="243"/>
      <c r="S1069" s="243"/>
      <c r="T1069" s="244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45" t="s">
        <v>191</v>
      </c>
      <c r="AU1069" s="245" t="s">
        <v>88</v>
      </c>
      <c r="AV1069" s="13" t="s">
        <v>88</v>
      </c>
      <c r="AW1069" s="13" t="s">
        <v>34</v>
      </c>
      <c r="AX1069" s="13" t="s">
        <v>78</v>
      </c>
      <c r="AY1069" s="245" t="s">
        <v>182</v>
      </c>
    </row>
    <row r="1070" spans="1:51" s="13" customFormat="1" ht="12">
      <c r="A1070" s="13"/>
      <c r="B1070" s="234"/>
      <c r="C1070" s="235"/>
      <c r="D1070" s="236" t="s">
        <v>191</v>
      </c>
      <c r="E1070" s="237" t="s">
        <v>1</v>
      </c>
      <c r="F1070" s="238" t="s">
        <v>824</v>
      </c>
      <c r="G1070" s="235"/>
      <c r="H1070" s="239">
        <v>62.37</v>
      </c>
      <c r="I1070" s="240"/>
      <c r="J1070" s="235"/>
      <c r="K1070" s="235"/>
      <c r="L1070" s="241"/>
      <c r="M1070" s="242"/>
      <c r="N1070" s="243"/>
      <c r="O1070" s="243"/>
      <c r="P1070" s="243"/>
      <c r="Q1070" s="243"/>
      <c r="R1070" s="243"/>
      <c r="S1070" s="243"/>
      <c r="T1070" s="244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5" t="s">
        <v>191</v>
      </c>
      <c r="AU1070" s="245" t="s">
        <v>88</v>
      </c>
      <c r="AV1070" s="13" t="s">
        <v>88</v>
      </c>
      <c r="AW1070" s="13" t="s">
        <v>34</v>
      </c>
      <c r="AX1070" s="13" t="s">
        <v>78</v>
      </c>
      <c r="AY1070" s="245" t="s">
        <v>182</v>
      </c>
    </row>
    <row r="1071" spans="1:51" s="13" customFormat="1" ht="12">
      <c r="A1071" s="13"/>
      <c r="B1071" s="234"/>
      <c r="C1071" s="235"/>
      <c r="D1071" s="236" t="s">
        <v>191</v>
      </c>
      <c r="E1071" s="237" t="s">
        <v>1</v>
      </c>
      <c r="F1071" s="238" t="s">
        <v>825</v>
      </c>
      <c r="G1071" s="235"/>
      <c r="H1071" s="239">
        <v>19.21</v>
      </c>
      <c r="I1071" s="240"/>
      <c r="J1071" s="235"/>
      <c r="K1071" s="235"/>
      <c r="L1071" s="241"/>
      <c r="M1071" s="242"/>
      <c r="N1071" s="243"/>
      <c r="O1071" s="243"/>
      <c r="P1071" s="243"/>
      <c r="Q1071" s="243"/>
      <c r="R1071" s="243"/>
      <c r="S1071" s="243"/>
      <c r="T1071" s="244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45" t="s">
        <v>191</v>
      </c>
      <c r="AU1071" s="245" t="s">
        <v>88</v>
      </c>
      <c r="AV1071" s="13" t="s">
        <v>88</v>
      </c>
      <c r="AW1071" s="13" t="s">
        <v>34</v>
      </c>
      <c r="AX1071" s="13" t="s">
        <v>78</v>
      </c>
      <c r="AY1071" s="245" t="s">
        <v>182</v>
      </c>
    </row>
    <row r="1072" spans="1:51" s="13" customFormat="1" ht="12">
      <c r="A1072" s="13"/>
      <c r="B1072" s="234"/>
      <c r="C1072" s="235"/>
      <c r="D1072" s="236" t="s">
        <v>191</v>
      </c>
      <c r="E1072" s="237" t="s">
        <v>1</v>
      </c>
      <c r="F1072" s="238" t="s">
        <v>826</v>
      </c>
      <c r="G1072" s="235"/>
      <c r="H1072" s="239">
        <v>75.392</v>
      </c>
      <c r="I1072" s="240"/>
      <c r="J1072" s="235"/>
      <c r="K1072" s="235"/>
      <c r="L1072" s="241"/>
      <c r="M1072" s="242"/>
      <c r="N1072" s="243"/>
      <c r="O1072" s="243"/>
      <c r="P1072" s="243"/>
      <c r="Q1072" s="243"/>
      <c r="R1072" s="243"/>
      <c r="S1072" s="243"/>
      <c r="T1072" s="244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5" t="s">
        <v>191</v>
      </c>
      <c r="AU1072" s="245" t="s">
        <v>88</v>
      </c>
      <c r="AV1072" s="13" t="s">
        <v>88</v>
      </c>
      <c r="AW1072" s="13" t="s">
        <v>34</v>
      </c>
      <c r="AX1072" s="13" t="s">
        <v>78</v>
      </c>
      <c r="AY1072" s="245" t="s">
        <v>182</v>
      </c>
    </row>
    <row r="1073" spans="1:51" s="14" customFormat="1" ht="12">
      <c r="A1073" s="14"/>
      <c r="B1073" s="246"/>
      <c r="C1073" s="247"/>
      <c r="D1073" s="236" t="s">
        <v>191</v>
      </c>
      <c r="E1073" s="248" t="s">
        <v>1</v>
      </c>
      <c r="F1073" s="249" t="s">
        <v>195</v>
      </c>
      <c r="G1073" s="247"/>
      <c r="H1073" s="250">
        <v>778.104</v>
      </c>
      <c r="I1073" s="251"/>
      <c r="J1073" s="247"/>
      <c r="K1073" s="247"/>
      <c r="L1073" s="252"/>
      <c r="M1073" s="253"/>
      <c r="N1073" s="254"/>
      <c r="O1073" s="254"/>
      <c r="P1073" s="254"/>
      <c r="Q1073" s="254"/>
      <c r="R1073" s="254"/>
      <c r="S1073" s="254"/>
      <c r="T1073" s="255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56" t="s">
        <v>191</v>
      </c>
      <c r="AU1073" s="256" t="s">
        <v>88</v>
      </c>
      <c r="AV1073" s="14" t="s">
        <v>189</v>
      </c>
      <c r="AW1073" s="14" t="s">
        <v>34</v>
      </c>
      <c r="AX1073" s="14" t="s">
        <v>86</v>
      </c>
      <c r="AY1073" s="256" t="s">
        <v>182</v>
      </c>
    </row>
    <row r="1074" spans="1:65" s="2" customFormat="1" ht="24.15" customHeight="1">
      <c r="A1074" s="39"/>
      <c r="B1074" s="40"/>
      <c r="C1074" s="220" t="s">
        <v>1014</v>
      </c>
      <c r="D1074" s="220" t="s">
        <v>185</v>
      </c>
      <c r="E1074" s="221" t="s">
        <v>1015</v>
      </c>
      <c r="F1074" s="222" t="s">
        <v>1016</v>
      </c>
      <c r="G1074" s="223" t="s">
        <v>188</v>
      </c>
      <c r="H1074" s="224">
        <v>291.399</v>
      </c>
      <c r="I1074" s="225"/>
      <c r="J1074" s="226">
        <f>ROUND(I1074*H1074,2)</f>
        <v>0</v>
      </c>
      <c r="K1074" s="227"/>
      <c r="L1074" s="45"/>
      <c r="M1074" s="228" t="s">
        <v>1</v>
      </c>
      <c r="N1074" s="229" t="s">
        <v>43</v>
      </c>
      <c r="O1074" s="92"/>
      <c r="P1074" s="230">
        <f>O1074*H1074</f>
        <v>0</v>
      </c>
      <c r="Q1074" s="230">
        <v>1E-05</v>
      </c>
      <c r="R1074" s="230">
        <f>Q1074*H1074</f>
        <v>0.0029139900000000004</v>
      </c>
      <c r="S1074" s="230">
        <v>0</v>
      </c>
      <c r="T1074" s="231">
        <f>S1074*H1074</f>
        <v>0</v>
      </c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R1074" s="232" t="s">
        <v>351</v>
      </c>
      <c r="AT1074" s="232" t="s">
        <v>185</v>
      </c>
      <c r="AU1074" s="232" t="s">
        <v>88</v>
      </c>
      <c r="AY1074" s="18" t="s">
        <v>182</v>
      </c>
      <c r="BE1074" s="233">
        <f>IF(N1074="základní",J1074,0)</f>
        <v>0</v>
      </c>
      <c r="BF1074" s="233">
        <f>IF(N1074="snížená",J1074,0)</f>
        <v>0</v>
      </c>
      <c r="BG1074" s="233">
        <f>IF(N1074="zákl. přenesená",J1074,0)</f>
        <v>0</v>
      </c>
      <c r="BH1074" s="233">
        <f>IF(N1074="sníž. přenesená",J1074,0)</f>
        <v>0</v>
      </c>
      <c r="BI1074" s="233">
        <f>IF(N1074="nulová",J1074,0)</f>
        <v>0</v>
      </c>
      <c r="BJ1074" s="18" t="s">
        <v>86</v>
      </c>
      <c r="BK1074" s="233">
        <f>ROUND(I1074*H1074,2)</f>
        <v>0</v>
      </c>
      <c r="BL1074" s="18" t="s">
        <v>351</v>
      </c>
      <c r="BM1074" s="232" t="s">
        <v>1017</v>
      </c>
    </row>
    <row r="1075" spans="1:51" s="15" customFormat="1" ht="12">
      <c r="A1075" s="15"/>
      <c r="B1075" s="268"/>
      <c r="C1075" s="269"/>
      <c r="D1075" s="236" t="s">
        <v>191</v>
      </c>
      <c r="E1075" s="270" t="s">
        <v>1</v>
      </c>
      <c r="F1075" s="271" t="s">
        <v>235</v>
      </c>
      <c r="G1075" s="269"/>
      <c r="H1075" s="270" t="s">
        <v>1</v>
      </c>
      <c r="I1075" s="272"/>
      <c r="J1075" s="269"/>
      <c r="K1075" s="269"/>
      <c r="L1075" s="273"/>
      <c r="M1075" s="274"/>
      <c r="N1075" s="275"/>
      <c r="O1075" s="275"/>
      <c r="P1075" s="275"/>
      <c r="Q1075" s="275"/>
      <c r="R1075" s="275"/>
      <c r="S1075" s="275"/>
      <c r="T1075" s="276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T1075" s="277" t="s">
        <v>191</v>
      </c>
      <c r="AU1075" s="277" t="s">
        <v>88</v>
      </c>
      <c r="AV1075" s="15" t="s">
        <v>86</v>
      </c>
      <c r="AW1075" s="15" t="s">
        <v>34</v>
      </c>
      <c r="AX1075" s="15" t="s">
        <v>78</v>
      </c>
      <c r="AY1075" s="277" t="s">
        <v>182</v>
      </c>
    </row>
    <row r="1076" spans="1:51" s="15" customFormat="1" ht="12">
      <c r="A1076" s="15"/>
      <c r="B1076" s="268"/>
      <c r="C1076" s="269"/>
      <c r="D1076" s="236" t="s">
        <v>191</v>
      </c>
      <c r="E1076" s="270" t="s">
        <v>1</v>
      </c>
      <c r="F1076" s="271" t="s">
        <v>1018</v>
      </c>
      <c r="G1076" s="269"/>
      <c r="H1076" s="270" t="s">
        <v>1</v>
      </c>
      <c r="I1076" s="272"/>
      <c r="J1076" s="269"/>
      <c r="K1076" s="269"/>
      <c r="L1076" s="273"/>
      <c r="M1076" s="274"/>
      <c r="N1076" s="275"/>
      <c r="O1076" s="275"/>
      <c r="P1076" s="275"/>
      <c r="Q1076" s="275"/>
      <c r="R1076" s="275"/>
      <c r="S1076" s="275"/>
      <c r="T1076" s="276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T1076" s="277" t="s">
        <v>191</v>
      </c>
      <c r="AU1076" s="277" t="s">
        <v>88</v>
      </c>
      <c r="AV1076" s="15" t="s">
        <v>86</v>
      </c>
      <c r="AW1076" s="15" t="s">
        <v>34</v>
      </c>
      <c r="AX1076" s="15" t="s">
        <v>78</v>
      </c>
      <c r="AY1076" s="277" t="s">
        <v>182</v>
      </c>
    </row>
    <row r="1077" spans="1:51" s="13" customFormat="1" ht="12">
      <c r="A1077" s="13"/>
      <c r="B1077" s="234"/>
      <c r="C1077" s="235"/>
      <c r="D1077" s="236" t="s">
        <v>191</v>
      </c>
      <c r="E1077" s="237" t="s">
        <v>1</v>
      </c>
      <c r="F1077" s="238" t="s">
        <v>1019</v>
      </c>
      <c r="G1077" s="235"/>
      <c r="H1077" s="239">
        <v>291.399</v>
      </c>
      <c r="I1077" s="240"/>
      <c r="J1077" s="235"/>
      <c r="K1077" s="235"/>
      <c r="L1077" s="241"/>
      <c r="M1077" s="242"/>
      <c r="N1077" s="243"/>
      <c r="O1077" s="243"/>
      <c r="P1077" s="243"/>
      <c r="Q1077" s="243"/>
      <c r="R1077" s="243"/>
      <c r="S1077" s="243"/>
      <c r="T1077" s="244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5" t="s">
        <v>191</v>
      </c>
      <c r="AU1077" s="245" t="s">
        <v>88</v>
      </c>
      <c r="AV1077" s="13" t="s">
        <v>88</v>
      </c>
      <c r="AW1077" s="13" t="s">
        <v>34</v>
      </c>
      <c r="AX1077" s="13" t="s">
        <v>78</v>
      </c>
      <c r="AY1077" s="245" t="s">
        <v>182</v>
      </c>
    </row>
    <row r="1078" spans="1:51" s="14" customFormat="1" ht="12">
      <c r="A1078" s="14"/>
      <c r="B1078" s="246"/>
      <c r="C1078" s="247"/>
      <c r="D1078" s="236" t="s">
        <v>191</v>
      </c>
      <c r="E1078" s="248" t="s">
        <v>1</v>
      </c>
      <c r="F1078" s="249" t="s">
        <v>195</v>
      </c>
      <c r="G1078" s="247"/>
      <c r="H1078" s="250">
        <v>291.399</v>
      </c>
      <c r="I1078" s="251"/>
      <c r="J1078" s="247"/>
      <c r="K1078" s="247"/>
      <c r="L1078" s="252"/>
      <c r="M1078" s="253"/>
      <c r="N1078" s="254"/>
      <c r="O1078" s="254"/>
      <c r="P1078" s="254"/>
      <c r="Q1078" s="254"/>
      <c r="R1078" s="254"/>
      <c r="S1078" s="254"/>
      <c r="T1078" s="255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56" t="s">
        <v>191</v>
      </c>
      <c r="AU1078" s="256" t="s">
        <v>88</v>
      </c>
      <c r="AV1078" s="14" t="s">
        <v>189</v>
      </c>
      <c r="AW1078" s="14" t="s">
        <v>34</v>
      </c>
      <c r="AX1078" s="14" t="s">
        <v>86</v>
      </c>
      <c r="AY1078" s="256" t="s">
        <v>182</v>
      </c>
    </row>
    <row r="1079" spans="1:65" s="2" customFormat="1" ht="44.25" customHeight="1">
      <c r="A1079" s="39"/>
      <c r="B1079" s="40"/>
      <c r="C1079" s="257" t="s">
        <v>1020</v>
      </c>
      <c r="D1079" s="257" t="s">
        <v>204</v>
      </c>
      <c r="E1079" s="258" t="s">
        <v>1021</v>
      </c>
      <c r="F1079" s="259" t="s">
        <v>1022</v>
      </c>
      <c r="G1079" s="260" t="s">
        <v>188</v>
      </c>
      <c r="H1079" s="261">
        <v>335.109</v>
      </c>
      <c r="I1079" s="262"/>
      <c r="J1079" s="263">
        <f>ROUND(I1079*H1079,2)</f>
        <v>0</v>
      </c>
      <c r="K1079" s="264"/>
      <c r="L1079" s="265"/>
      <c r="M1079" s="266" t="s">
        <v>1</v>
      </c>
      <c r="N1079" s="267" t="s">
        <v>43</v>
      </c>
      <c r="O1079" s="92"/>
      <c r="P1079" s="230">
        <f>O1079*H1079</f>
        <v>0</v>
      </c>
      <c r="Q1079" s="230">
        <v>0.00014</v>
      </c>
      <c r="R1079" s="230">
        <f>Q1079*H1079</f>
        <v>0.04691525999999999</v>
      </c>
      <c r="S1079" s="230">
        <v>0</v>
      </c>
      <c r="T1079" s="231">
        <f>S1079*H1079</f>
        <v>0</v>
      </c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R1079" s="232" t="s">
        <v>563</v>
      </c>
      <c r="AT1079" s="232" t="s">
        <v>204</v>
      </c>
      <c r="AU1079" s="232" t="s">
        <v>88</v>
      </c>
      <c r="AY1079" s="18" t="s">
        <v>182</v>
      </c>
      <c r="BE1079" s="233">
        <f>IF(N1079="základní",J1079,0)</f>
        <v>0</v>
      </c>
      <c r="BF1079" s="233">
        <f>IF(N1079="snížená",J1079,0)</f>
        <v>0</v>
      </c>
      <c r="BG1079" s="233">
        <f>IF(N1079="zákl. přenesená",J1079,0)</f>
        <v>0</v>
      </c>
      <c r="BH1079" s="233">
        <f>IF(N1079="sníž. přenesená",J1079,0)</f>
        <v>0</v>
      </c>
      <c r="BI1079" s="233">
        <f>IF(N1079="nulová",J1079,0)</f>
        <v>0</v>
      </c>
      <c r="BJ1079" s="18" t="s">
        <v>86</v>
      </c>
      <c r="BK1079" s="233">
        <f>ROUND(I1079*H1079,2)</f>
        <v>0</v>
      </c>
      <c r="BL1079" s="18" t="s">
        <v>351</v>
      </c>
      <c r="BM1079" s="232" t="s">
        <v>1023</v>
      </c>
    </row>
    <row r="1080" spans="1:51" s="13" customFormat="1" ht="12">
      <c r="A1080" s="13"/>
      <c r="B1080" s="234"/>
      <c r="C1080" s="235"/>
      <c r="D1080" s="236" t="s">
        <v>191</v>
      </c>
      <c r="E1080" s="237" t="s">
        <v>1</v>
      </c>
      <c r="F1080" s="238" t="s">
        <v>1024</v>
      </c>
      <c r="G1080" s="235"/>
      <c r="H1080" s="239">
        <v>335.109</v>
      </c>
      <c r="I1080" s="240"/>
      <c r="J1080" s="235"/>
      <c r="K1080" s="235"/>
      <c r="L1080" s="241"/>
      <c r="M1080" s="242"/>
      <c r="N1080" s="243"/>
      <c r="O1080" s="243"/>
      <c r="P1080" s="243"/>
      <c r="Q1080" s="243"/>
      <c r="R1080" s="243"/>
      <c r="S1080" s="243"/>
      <c r="T1080" s="244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45" t="s">
        <v>191</v>
      </c>
      <c r="AU1080" s="245" t="s">
        <v>88</v>
      </c>
      <c r="AV1080" s="13" t="s">
        <v>88</v>
      </c>
      <c r="AW1080" s="13" t="s">
        <v>34</v>
      </c>
      <c r="AX1080" s="13" t="s">
        <v>78</v>
      </c>
      <c r="AY1080" s="245" t="s">
        <v>182</v>
      </c>
    </row>
    <row r="1081" spans="1:51" s="14" customFormat="1" ht="12">
      <c r="A1081" s="14"/>
      <c r="B1081" s="246"/>
      <c r="C1081" s="247"/>
      <c r="D1081" s="236" t="s">
        <v>191</v>
      </c>
      <c r="E1081" s="248" t="s">
        <v>1</v>
      </c>
      <c r="F1081" s="249" t="s">
        <v>195</v>
      </c>
      <c r="G1081" s="247"/>
      <c r="H1081" s="250">
        <v>335.109</v>
      </c>
      <c r="I1081" s="251"/>
      <c r="J1081" s="247"/>
      <c r="K1081" s="247"/>
      <c r="L1081" s="252"/>
      <c r="M1081" s="253"/>
      <c r="N1081" s="254"/>
      <c r="O1081" s="254"/>
      <c r="P1081" s="254"/>
      <c r="Q1081" s="254"/>
      <c r="R1081" s="254"/>
      <c r="S1081" s="254"/>
      <c r="T1081" s="255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56" t="s">
        <v>191</v>
      </c>
      <c r="AU1081" s="256" t="s">
        <v>88</v>
      </c>
      <c r="AV1081" s="14" t="s">
        <v>189</v>
      </c>
      <c r="AW1081" s="14" t="s">
        <v>34</v>
      </c>
      <c r="AX1081" s="14" t="s">
        <v>86</v>
      </c>
      <c r="AY1081" s="256" t="s">
        <v>182</v>
      </c>
    </row>
    <row r="1082" spans="1:65" s="2" customFormat="1" ht="24.15" customHeight="1">
      <c r="A1082" s="39"/>
      <c r="B1082" s="40"/>
      <c r="C1082" s="257" t="s">
        <v>1025</v>
      </c>
      <c r="D1082" s="257" t="s">
        <v>204</v>
      </c>
      <c r="E1082" s="258" t="s">
        <v>1026</v>
      </c>
      <c r="F1082" s="259" t="s">
        <v>1027</v>
      </c>
      <c r="G1082" s="260" t="s">
        <v>320</v>
      </c>
      <c r="H1082" s="261">
        <v>466.238</v>
      </c>
      <c r="I1082" s="262"/>
      <c r="J1082" s="263">
        <f>ROUND(I1082*H1082,2)</f>
        <v>0</v>
      </c>
      <c r="K1082" s="264"/>
      <c r="L1082" s="265"/>
      <c r="M1082" s="266" t="s">
        <v>1</v>
      </c>
      <c r="N1082" s="267" t="s">
        <v>43</v>
      </c>
      <c r="O1082" s="92"/>
      <c r="P1082" s="230">
        <f>O1082*H1082</f>
        <v>0</v>
      </c>
      <c r="Q1082" s="230">
        <v>1E-05</v>
      </c>
      <c r="R1082" s="230">
        <f>Q1082*H1082</f>
        <v>0.004662380000000001</v>
      </c>
      <c r="S1082" s="230">
        <v>0</v>
      </c>
      <c r="T1082" s="231">
        <f>S1082*H1082</f>
        <v>0</v>
      </c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R1082" s="232" t="s">
        <v>563</v>
      </c>
      <c r="AT1082" s="232" t="s">
        <v>204</v>
      </c>
      <c r="AU1082" s="232" t="s">
        <v>88</v>
      </c>
      <c r="AY1082" s="18" t="s">
        <v>182</v>
      </c>
      <c r="BE1082" s="233">
        <f>IF(N1082="základní",J1082,0)</f>
        <v>0</v>
      </c>
      <c r="BF1082" s="233">
        <f>IF(N1082="snížená",J1082,0)</f>
        <v>0</v>
      </c>
      <c r="BG1082" s="233">
        <f>IF(N1082="zákl. přenesená",J1082,0)</f>
        <v>0</v>
      </c>
      <c r="BH1082" s="233">
        <f>IF(N1082="sníž. přenesená",J1082,0)</f>
        <v>0</v>
      </c>
      <c r="BI1082" s="233">
        <f>IF(N1082="nulová",J1082,0)</f>
        <v>0</v>
      </c>
      <c r="BJ1082" s="18" t="s">
        <v>86</v>
      </c>
      <c r="BK1082" s="233">
        <f>ROUND(I1082*H1082,2)</f>
        <v>0</v>
      </c>
      <c r="BL1082" s="18" t="s">
        <v>351</v>
      </c>
      <c r="BM1082" s="232" t="s">
        <v>1028</v>
      </c>
    </row>
    <row r="1083" spans="1:51" s="13" customFormat="1" ht="12">
      <c r="A1083" s="13"/>
      <c r="B1083" s="234"/>
      <c r="C1083" s="235"/>
      <c r="D1083" s="236" t="s">
        <v>191</v>
      </c>
      <c r="E1083" s="237" t="s">
        <v>1</v>
      </c>
      <c r="F1083" s="238" t="s">
        <v>1029</v>
      </c>
      <c r="G1083" s="235"/>
      <c r="H1083" s="239">
        <v>466.238</v>
      </c>
      <c r="I1083" s="240"/>
      <c r="J1083" s="235"/>
      <c r="K1083" s="235"/>
      <c r="L1083" s="241"/>
      <c r="M1083" s="242"/>
      <c r="N1083" s="243"/>
      <c r="O1083" s="243"/>
      <c r="P1083" s="243"/>
      <c r="Q1083" s="243"/>
      <c r="R1083" s="243"/>
      <c r="S1083" s="243"/>
      <c r="T1083" s="244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5" t="s">
        <v>191</v>
      </c>
      <c r="AU1083" s="245" t="s">
        <v>88</v>
      </c>
      <c r="AV1083" s="13" t="s">
        <v>88</v>
      </c>
      <c r="AW1083" s="13" t="s">
        <v>34</v>
      </c>
      <c r="AX1083" s="13" t="s">
        <v>78</v>
      </c>
      <c r="AY1083" s="245" t="s">
        <v>182</v>
      </c>
    </row>
    <row r="1084" spans="1:51" s="14" customFormat="1" ht="12">
      <c r="A1084" s="14"/>
      <c r="B1084" s="246"/>
      <c r="C1084" s="247"/>
      <c r="D1084" s="236" t="s">
        <v>191</v>
      </c>
      <c r="E1084" s="248" t="s">
        <v>1</v>
      </c>
      <c r="F1084" s="249" t="s">
        <v>195</v>
      </c>
      <c r="G1084" s="247"/>
      <c r="H1084" s="250">
        <v>466.238</v>
      </c>
      <c r="I1084" s="251"/>
      <c r="J1084" s="247"/>
      <c r="K1084" s="247"/>
      <c r="L1084" s="252"/>
      <c r="M1084" s="253"/>
      <c r="N1084" s="254"/>
      <c r="O1084" s="254"/>
      <c r="P1084" s="254"/>
      <c r="Q1084" s="254"/>
      <c r="R1084" s="254"/>
      <c r="S1084" s="254"/>
      <c r="T1084" s="255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56" t="s">
        <v>191</v>
      </c>
      <c r="AU1084" s="256" t="s">
        <v>88</v>
      </c>
      <c r="AV1084" s="14" t="s">
        <v>189</v>
      </c>
      <c r="AW1084" s="14" t="s">
        <v>34</v>
      </c>
      <c r="AX1084" s="14" t="s">
        <v>86</v>
      </c>
      <c r="AY1084" s="256" t="s">
        <v>182</v>
      </c>
    </row>
    <row r="1085" spans="1:65" s="2" customFormat="1" ht="24.15" customHeight="1">
      <c r="A1085" s="39"/>
      <c r="B1085" s="40"/>
      <c r="C1085" s="220" t="s">
        <v>1030</v>
      </c>
      <c r="D1085" s="220" t="s">
        <v>185</v>
      </c>
      <c r="E1085" s="221" t="s">
        <v>1031</v>
      </c>
      <c r="F1085" s="222" t="s">
        <v>1032</v>
      </c>
      <c r="G1085" s="223" t="s">
        <v>570</v>
      </c>
      <c r="H1085" s="224">
        <v>11.265</v>
      </c>
      <c r="I1085" s="225"/>
      <c r="J1085" s="226">
        <f>ROUND(I1085*H1085,2)</f>
        <v>0</v>
      </c>
      <c r="K1085" s="227"/>
      <c r="L1085" s="45"/>
      <c r="M1085" s="228" t="s">
        <v>1</v>
      </c>
      <c r="N1085" s="229" t="s">
        <v>43</v>
      </c>
      <c r="O1085" s="92"/>
      <c r="P1085" s="230">
        <f>O1085*H1085</f>
        <v>0</v>
      </c>
      <c r="Q1085" s="230">
        <v>0</v>
      </c>
      <c r="R1085" s="230">
        <f>Q1085*H1085</f>
        <v>0</v>
      </c>
      <c r="S1085" s="230">
        <v>0</v>
      </c>
      <c r="T1085" s="231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32" t="s">
        <v>351</v>
      </c>
      <c r="AT1085" s="232" t="s">
        <v>185</v>
      </c>
      <c r="AU1085" s="232" t="s">
        <v>88</v>
      </c>
      <c r="AY1085" s="18" t="s">
        <v>182</v>
      </c>
      <c r="BE1085" s="233">
        <f>IF(N1085="základní",J1085,0)</f>
        <v>0</v>
      </c>
      <c r="BF1085" s="233">
        <f>IF(N1085="snížená",J1085,0)</f>
        <v>0</v>
      </c>
      <c r="BG1085" s="233">
        <f>IF(N1085="zákl. přenesená",J1085,0)</f>
        <v>0</v>
      </c>
      <c r="BH1085" s="233">
        <f>IF(N1085="sníž. přenesená",J1085,0)</f>
        <v>0</v>
      </c>
      <c r="BI1085" s="233">
        <f>IF(N1085="nulová",J1085,0)</f>
        <v>0</v>
      </c>
      <c r="BJ1085" s="18" t="s">
        <v>86</v>
      </c>
      <c r="BK1085" s="233">
        <f>ROUND(I1085*H1085,2)</f>
        <v>0</v>
      </c>
      <c r="BL1085" s="18" t="s">
        <v>351</v>
      </c>
      <c r="BM1085" s="232" t="s">
        <v>1033</v>
      </c>
    </row>
    <row r="1086" spans="1:63" s="12" customFormat="1" ht="22.8" customHeight="1">
      <c r="A1086" s="12"/>
      <c r="B1086" s="204"/>
      <c r="C1086" s="205"/>
      <c r="D1086" s="206" t="s">
        <v>77</v>
      </c>
      <c r="E1086" s="218" t="s">
        <v>1034</v>
      </c>
      <c r="F1086" s="218" t="s">
        <v>1035</v>
      </c>
      <c r="G1086" s="205"/>
      <c r="H1086" s="205"/>
      <c r="I1086" s="208"/>
      <c r="J1086" s="219">
        <f>BK1086</f>
        <v>0</v>
      </c>
      <c r="K1086" s="205"/>
      <c r="L1086" s="210"/>
      <c r="M1086" s="211"/>
      <c r="N1086" s="212"/>
      <c r="O1086" s="212"/>
      <c r="P1086" s="213">
        <f>SUM(P1087:P1138)</f>
        <v>0</v>
      </c>
      <c r="Q1086" s="212"/>
      <c r="R1086" s="213">
        <f>SUM(R1087:R1138)</f>
        <v>3.6362478</v>
      </c>
      <c r="S1086" s="212"/>
      <c r="T1086" s="214">
        <f>SUM(T1087:T1138)</f>
        <v>0</v>
      </c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R1086" s="215" t="s">
        <v>88</v>
      </c>
      <c r="AT1086" s="216" t="s">
        <v>77</v>
      </c>
      <c r="AU1086" s="216" t="s">
        <v>86</v>
      </c>
      <c r="AY1086" s="215" t="s">
        <v>182</v>
      </c>
      <c r="BK1086" s="217">
        <f>SUM(BK1087:BK1138)</f>
        <v>0</v>
      </c>
    </row>
    <row r="1087" spans="1:65" s="2" customFormat="1" ht="16.5" customHeight="1">
      <c r="A1087" s="39"/>
      <c r="B1087" s="40"/>
      <c r="C1087" s="220" t="s">
        <v>1036</v>
      </c>
      <c r="D1087" s="220" t="s">
        <v>185</v>
      </c>
      <c r="E1087" s="221" t="s">
        <v>1037</v>
      </c>
      <c r="F1087" s="222" t="s">
        <v>1038</v>
      </c>
      <c r="G1087" s="223" t="s">
        <v>320</v>
      </c>
      <c r="H1087" s="224">
        <v>782.66</v>
      </c>
      <c r="I1087" s="225"/>
      <c r="J1087" s="226">
        <f>ROUND(I1087*H1087,2)</f>
        <v>0</v>
      </c>
      <c r="K1087" s="227"/>
      <c r="L1087" s="45"/>
      <c r="M1087" s="228" t="s">
        <v>1</v>
      </c>
      <c r="N1087" s="229" t="s">
        <v>43</v>
      </c>
      <c r="O1087" s="92"/>
      <c r="P1087" s="230">
        <f>O1087*H1087</f>
        <v>0</v>
      </c>
      <c r="Q1087" s="230">
        <v>1E-05</v>
      </c>
      <c r="R1087" s="230">
        <f>Q1087*H1087</f>
        <v>0.0078266</v>
      </c>
      <c r="S1087" s="230">
        <v>0</v>
      </c>
      <c r="T1087" s="231">
        <f>S1087*H1087</f>
        <v>0</v>
      </c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R1087" s="232" t="s">
        <v>351</v>
      </c>
      <c r="AT1087" s="232" t="s">
        <v>185</v>
      </c>
      <c r="AU1087" s="232" t="s">
        <v>88</v>
      </c>
      <c r="AY1087" s="18" t="s">
        <v>182</v>
      </c>
      <c r="BE1087" s="233">
        <f>IF(N1087="základní",J1087,0)</f>
        <v>0</v>
      </c>
      <c r="BF1087" s="233">
        <f>IF(N1087="snížená",J1087,0)</f>
        <v>0</v>
      </c>
      <c r="BG1087" s="233">
        <f>IF(N1087="zákl. přenesená",J1087,0)</f>
        <v>0</v>
      </c>
      <c r="BH1087" s="233">
        <f>IF(N1087="sníž. přenesená",J1087,0)</f>
        <v>0</v>
      </c>
      <c r="BI1087" s="233">
        <f>IF(N1087="nulová",J1087,0)</f>
        <v>0</v>
      </c>
      <c r="BJ1087" s="18" t="s">
        <v>86</v>
      </c>
      <c r="BK1087" s="233">
        <f>ROUND(I1087*H1087,2)</f>
        <v>0</v>
      </c>
      <c r="BL1087" s="18" t="s">
        <v>351</v>
      </c>
      <c r="BM1087" s="232" t="s">
        <v>1039</v>
      </c>
    </row>
    <row r="1088" spans="1:51" s="15" customFormat="1" ht="12">
      <c r="A1088" s="15"/>
      <c r="B1088" s="268"/>
      <c r="C1088" s="269"/>
      <c r="D1088" s="236" t="s">
        <v>191</v>
      </c>
      <c r="E1088" s="270" t="s">
        <v>1</v>
      </c>
      <c r="F1088" s="271" t="s">
        <v>235</v>
      </c>
      <c r="G1088" s="269"/>
      <c r="H1088" s="270" t="s">
        <v>1</v>
      </c>
      <c r="I1088" s="272"/>
      <c r="J1088" s="269"/>
      <c r="K1088" s="269"/>
      <c r="L1088" s="273"/>
      <c r="M1088" s="274"/>
      <c r="N1088" s="275"/>
      <c r="O1088" s="275"/>
      <c r="P1088" s="275"/>
      <c r="Q1088" s="275"/>
      <c r="R1088" s="275"/>
      <c r="S1088" s="275"/>
      <c r="T1088" s="276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T1088" s="277" t="s">
        <v>191</v>
      </c>
      <c r="AU1088" s="277" t="s">
        <v>88</v>
      </c>
      <c r="AV1088" s="15" t="s">
        <v>86</v>
      </c>
      <c r="AW1088" s="15" t="s">
        <v>34</v>
      </c>
      <c r="AX1088" s="15" t="s">
        <v>78</v>
      </c>
      <c r="AY1088" s="277" t="s">
        <v>182</v>
      </c>
    </row>
    <row r="1089" spans="1:51" s="13" customFormat="1" ht="12">
      <c r="A1089" s="13"/>
      <c r="B1089" s="234"/>
      <c r="C1089" s="235"/>
      <c r="D1089" s="236" t="s">
        <v>191</v>
      </c>
      <c r="E1089" s="237" t="s">
        <v>1</v>
      </c>
      <c r="F1089" s="238" t="s">
        <v>1040</v>
      </c>
      <c r="G1089" s="235"/>
      <c r="H1089" s="239">
        <v>755.4</v>
      </c>
      <c r="I1089" s="240"/>
      <c r="J1089" s="235"/>
      <c r="K1089" s="235"/>
      <c r="L1089" s="241"/>
      <c r="M1089" s="242"/>
      <c r="N1089" s="243"/>
      <c r="O1089" s="243"/>
      <c r="P1089" s="243"/>
      <c r="Q1089" s="243"/>
      <c r="R1089" s="243"/>
      <c r="S1089" s="243"/>
      <c r="T1089" s="244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5" t="s">
        <v>191</v>
      </c>
      <c r="AU1089" s="245" t="s">
        <v>88</v>
      </c>
      <c r="AV1089" s="13" t="s">
        <v>88</v>
      </c>
      <c r="AW1089" s="13" t="s">
        <v>34</v>
      </c>
      <c r="AX1089" s="13" t="s">
        <v>78</v>
      </c>
      <c r="AY1089" s="245" t="s">
        <v>182</v>
      </c>
    </row>
    <row r="1090" spans="1:51" s="13" customFormat="1" ht="12">
      <c r="A1090" s="13"/>
      <c r="B1090" s="234"/>
      <c r="C1090" s="235"/>
      <c r="D1090" s="236" t="s">
        <v>191</v>
      </c>
      <c r="E1090" s="237" t="s">
        <v>1</v>
      </c>
      <c r="F1090" s="238" t="s">
        <v>1041</v>
      </c>
      <c r="G1090" s="235"/>
      <c r="H1090" s="239">
        <v>27.26</v>
      </c>
      <c r="I1090" s="240"/>
      <c r="J1090" s="235"/>
      <c r="K1090" s="235"/>
      <c r="L1090" s="241"/>
      <c r="M1090" s="242"/>
      <c r="N1090" s="243"/>
      <c r="O1090" s="243"/>
      <c r="P1090" s="243"/>
      <c r="Q1090" s="243"/>
      <c r="R1090" s="243"/>
      <c r="S1090" s="243"/>
      <c r="T1090" s="244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45" t="s">
        <v>191</v>
      </c>
      <c r="AU1090" s="245" t="s">
        <v>88</v>
      </c>
      <c r="AV1090" s="13" t="s">
        <v>88</v>
      </c>
      <c r="AW1090" s="13" t="s">
        <v>34</v>
      </c>
      <c r="AX1090" s="13" t="s">
        <v>78</v>
      </c>
      <c r="AY1090" s="245" t="s">
        <v>182</v>
      </c>
    </row>
    <row r="1091" spans="1:51" s="14" customFormat="1" ht="12">
      <c r="A1091" s="14"/>
      <c r="B1091" s="246"/>
      <c r="C1091" s="247"/>
      <c r="D1091" s="236" t="s">
        <v>191</v>
      </c>
      <c r="E1091" s="248" t="s">
        <v>1</v>
      </c>
      <c r="F1091" s="249" t="s">
        <v>195</v>
      </c>
      <c r="G1091" s="247"/>
      <c r="H1091" s="250">
        <v>782.66</v>
      </c>
      <c r="I1091" s="251"/>
      <c r="J1091" s="247"/>
      <c r="K1091" s="247"/>
      <c r="L1091" s="252"/>
      <c r="M1091" s="253"/>
      <c r="N1091" s="254"/>
      <c r="O1091" s="254"/>
      <c r="P1091" s="254"/>
      <c r="Q1091" s="254"/>
      <c r="R1091" s="254"/>
      <c r="S1091" s="254"/>
      <c r="T1091" s="255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56" t="s">
        <v>191</v>
      </c>
      <c r="AU1091" s="256" t="s">
        <v>88</v>
      </c>
      <c r="AV1091" s="14" t="s">
        <v>189</v>
      </c>
      <c r="AW1091" s="14" t="s">
        <v>34</v>
      </c>
      <c r="AX1091" s="14" t="s">
        <v>86</v>
      </c>
      <c r="AY1091" s="256" t="s">
        <v>182</v>
      </c>
    </row>
    <row r="1092" spans="1:65" s="2" customFormat="1" ht="24.15" customHeight="1">
      <c r="A1092" s="39"/>
      <c r="B1092" s="40"/>
      <c r="C1092" s="257" t="s">
        <v>1042</v>
      </c>
      <c r="D1092" s="257" t="s">
        <v>204</v>
      </c>
      <c r="E1092" s="258" t="s">
        <v>1043</v>
      </c>
      <c r="F1092" s="259" t="s">
        <v>1044</v>
      </c>
      <c r="G1092" s="260" t="s">
        <v>542</v>
      </c>
      <c r="H1092" s="261">
        <v>2.066</v>
      </c>
      <c r="I1092" s="262"/>
      <c r="J1092" s="263">
        <f>ROUND(I1092*H1092,2)</f>
        <v>0</v>
      </c>
      <c r="K1092" s="264"/>
      <c r="L1092" s="265"/>
      <c r="M1092" s="266" t="s">
        <v>1</v>
      </c>
      <c r="N1092" s="267" t="s">
        <v>43</v>
      </c>
      <c r="O1092" s="92"/>
      <c r="P1092" s="230">
        <f>O1092*H1092</f>
        <v>0</v>
      </c>
      <c r="Q1092" s="230">
        <v>0.55</v>
      </c>
      <c r="R1092" s="230">
        <f>Q1092*H1092</f>
        <v>1.1363</v>
      </c>
      <c r="S1092" s="230">
        <v>0</v>
      </c>
      <c r="T1092" s="231">
        <f>S1092*H1092</f>
        <v>0</v>
      </c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R1092" s="232" t="s">
        <v>563</v>
      </c>
      <c r="AT1092" s="232" t="s">
        <v>204</v>
      </c>
      <c r="AU1092" s="232" t="s">
        <v>88</v>
      </c>
      <c r="AY1092" s="18" t="s">
        <v>182</v>
      </c>
      <c r="BE1092" s="233">
        <f>IF(N1092="základní",J1092,0)</f>
        <v>0</v>
      </c>
      <c r="BF1092" s="233">
        <f>IF(N1092="snížená",J1092,0)</f>
        <v>0</v>
      </c>
      <c r="BG1092" s="233">
        <f>IF(N1092="zákl. přenesená",J1092,0)</f>
        <v>0</v>
      </c>
      <c r="BH1092" s="233">
        <f>IF(N1092="sníž. přenesená",J1092,0)</f>
        <v>0</v>
      </c>
      <c r="BI1092" s="233">
        <f>IF(N1092="nulová",J1092,0)</f>
        <v>0</v>
      </c>
      <c r="BJ1092" s="18" t="s">
        <v>86</v>
      </c>
      <c r="BK1092" s="233">
        <f>ROUND(I1092*H1092,2)</f>
        <v>0</v>
      </c>
      <c r="BL1092" s="18" t="s">
        <v>351</v>
      </c>
      <c r="BM1092" s="232" t="s">
        <v>1045</v>
      </c>
    </row>
    <row r="1093" spans="1:51" s="13" customFormat="1" ht="12">
      <c r="A1093" s="13"/>
      <c r="B1093" s="234"/>
      <c r="C1093" s="235"/>
      <c r="D1093" s="236" t="s">
        <v>191</v>
      </c>
      <c r="E1093" s="237" t="s">
        <v>1</v>
      </c>
      <c r="F1093" s="238" t="s">
        <v>1046</v>
      </c>
      <c r="G1093" s="235"/>
      <c r="H1093" s="239">
        <v>2.066</v>
      </c>
      <c r="I1093" s="240"/>
      <c r="J1093" s="235"/>
      <c r="K1093" s="235"/>
      <c r="L1093" s="241"/>
      <c r="M1093" s="242"/>
      <c r="N1093" s="243"/>
      <c r="O1093" s="243"/>
      <c r="P1093" s="243"/>
      <c r="Q1093" s="243"/>
      <c r="R1093" s="243"/>
      <c r="S1093" s="243"/>
      <c r="T1093" s="244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45" t="s">
        <v>191</v>
      </c>
      <c r="AU1093" s="245" t="s">
        <v>88</v>
      </c>
      <c r="AV1093" s="13" t="s">
        <v>88</v>
      </c>
      <c r="AW1093" s="13" t="s">
        <v>34</v>
      </c>
      <c r="AX1093" s="13" t="s">
        <v>78</v>
      </c>
      <c r="AY1093" s="245" t="s">
        <v>182</v>
      </c>
    </row>
    <row r="1094" spans="1:51" s="14" customFormat="1" ht="12">
      <c r="A1094" s="14"/>
      <c r="B1094" s="246"/>
      <c r="C1094" s="247"/>
      <c r="D1094" s="236" t="s">
        <v>191</v>
      </c>
      <c r="E1094" s="248" t="s">
        <v>1</v>
      </c>
      <c r="F1094" s="249" t="s">
        <v>195</v>
      </c>
      <c r="G1094" s="247"/>
      <c r="H1094" s="250">
        <v>2.066</v>
      </c>
      <c r="I1094" s="251"/>
      <c r="J1094" s="247"/>
      <c r="K1094" s="247"/>
      <c r="L1094" s="252"/>
      <c r="M1094" s="253"/>
      <c r="N1094" s="254"/>
      <c r="O1094" s="254"/>
      <c r="P1094" s="254"/>
      <c r="Q1094" s="254"/>
      <c r="R1094" s="254"/>
      <c r="S1094" s="254"/>
      <c r="T1094" s="255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6" t="s">
        <v>191</v>
      </c>
      <c r="AU1094" s="256" t="s">
        <v>88</v>
      </c>
      <c r="AV1094" s="14" t="s">
        <v>189</v>
      </c>
      <c r="AW1094" s="14" t="s">
        <v>34</v>
      </c>
      <c r="AX1094" s="14" t="s">
        <v>86</v>
      </c>
      <c r="AY1094" s="256" t="s">
        <v>182</v>
      </c>
    </row>
    <row r="1095" spans="1:65" s="2" customFormat="1" ht="24.15" customHeight="1">
      <c r="A1095" s="39"/>
      <c r="B1095" s="40"/>
      <c r="C1095" s="220" t="s">
        <v>1047</v>
      </c>
      <c r="D1095" s="220" t="s">
        <v>185</v>
      </c>
      <c r="E1095" s="221" t="s">
        <v>1048</v>
      </c>
      <c r="F1095" s="222" t="s">
        <v>1049</v>
      </c>
      <c r="G1095" s="223" t="s">
        <v>188</v>
      </c>
      <c r="H1095" s="224">
        <v>4.64</v>
      </c>
      <c r="I1095" s="225"/>
      <c r="J1095" s="226">
        <f>ROUND(I1095*H1095,2)</f>
        <v>0</v>
      </c>
      <c r="K1095" s="227"/>
      <c r="L1095" s="45"/>
      <c r="M1095" s="228" t="s">
        <v>1</v>
      </c>
      <c r="N1095" s="229" t="s">
        <v>43</v>
      </c>
      <c r="O1095" s="92"/>
      <c r="P1095" s="230">
        <f>O1095*H1095</f>
        <v>0</v>
      </c>
      <c r="Q1095" s="230">
        <v>0.01156</v>
      </c>
      <c r="R1095" s="230">
        <f>Q1095*H1095</f>
        <v>0.0536384</v>
      </c>
      <c r="S1095" s="230">
        <v>0</v>
      </c>
      <c r="T1095" s="231">
        <f>S1095*H1095</f>
        <v>0</v>
      </c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R1095" s="232" t="s">
        <v>351</v>
      </c>
      <c r="AT1095" s="232" t="s">
        <v>185</v>
      </c>
      <c r="AU1095" s="232" t="s">
        <v>88</v>
      </c>
      <c r="AY1095" s="18" t="s">
        <v>182</v>
      </c>
      <c r="BE1095" s="233">
        <f>IF(N1095="základní",J1095,0)</f>
        <v>0</v>
      </c>
      <c r="BF1095" s="233">
        <f>IF(N1095="snížená",J1095,0)</f>
        <v>0</v>
      </c>
      <c r="BG1095" s="233">
        <f>IF(N1095="zákl. přenesená",J1095,0)</f>
        <v>0</v>
      </c>
      <c r="BH1095" s="233">
        <f>IF(N1095="sníž. přenesená",J1095,0)</f>
        <v>0</v>
      </c>
      <c r="BI1095" s="233">
        <f>IF(N1095="nulová",J1095,0)</f>
        <v>0</v>
      </c>
      <c r="BJ1095" s="18" t="s">
        <v>86</v>
      </c>
      <c r="BK1095" s="233">
        <f>ROUND(I1095*H1095,2)</f>
        <v>0</v>
      </c>
      <c r="BL1095" s="18" t="s">
        <v>351</v>
      </c>
      <c r="BM1095" s="232" t="s">
        <v>1050</v>
      </c>
    </row>
    <row r="1096" spans="1:51" s="15" customFormat="1" ht="12">
      <c r="A1096" s="15"/>
      <c r="B1096" s="268"/>
      <c r="C1096" s="269"/>
      <c r="D1096" s="236" t="s">
        <v>191</v>
      </c>
      <c r="E1096" s="270" t="s">
        <v>1</v>
      </c>
      <c r="F1096" s="271" t="s">
        <v>1051</v>
      </c>
      <c r="G1096" s="269"/>
      <c r="H1096" s="270" t="s">
        <v>1</v>
      </c>
      <c r="I1096" s="272"/>
      <c r="J1096" s="269"/>
      <c r="K1096" s="269"/>
      <c r="L1096" s="273"/>
      <c r="M1096" s="274"/>
      <c r="N1096" s="275"/>
      <c r="O1096" s="275"/>
      <c r="P1096" s="275"/>
      <c r="Q1096" s="275"/>
      <c r="R1096" s="275"/>
      <c r="S1096" s="275"/>
      <c r="T1096" s="276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T1096" s="277" t="s">
        <v>191</v>
      </c>
      <c r="AU1096" s="277" t="s">
        <v>88</v>
      </c>
      <c r="AV1096" s="15" t="s">
        <v>86</v>
      </c>
      <c r="AW1096" s="15" t="s">
        <v>34</v>
      </c>
      <c r="AX1096" s="15" t="s">
        <v>78</v>
      </c>
      <c r="AY1096" s="277" t="s">
        <v>182</v>
      </c>
    </row>
    <row r="1097" spans="1:51" s="13" customFormat="1" ht="12">
      <c r="A1097" s="13"/>
      <c r="B1097" s="234"/>
      <c r="C1097" s="235"/>
      <c r="D1097" s="236" t="s">
        <v>191</v>
      </c>
      <c r="E1097" s="237" t="s">
        <v>1</v>
      </c>
      <c r="F1097" s="238" t="s">
        <v>1052</v>
      </c>
      <c r="G1097" s="235"/>
      <c r="H1097" s="239">
        <v>4.64</v>
      </c>
      <c r="I1097" s="240"/>
      <c r="J1097" s="235"/>
      <c r="K1097" s="235"/>
      <c r="L1097" s="241"/>
      <c r="M1097" s="242"/>
      <c r="N1097" s="243"/>
      <c r="O1097" s="243"/>
      <c r="P1097" s="243"/>
      <c r="Q1097" s="243"/>
      <c r="R1097" s="243"/>
      <c r="S1097" s="243"/>
      <c r="T1097" s="244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45" t="s">
        <v>191</v>
      </c>
      <c r="AU1097" s="245" t="s">
        <v>88</v>
      </c>
      <c r="AV1097" s="13" t="s">
        <v>88</v>
      </c>
      <c r="AW1097" s="13" t="s">
        <v>34</v>
      </c>
      <c r="AX1097" s="13" t="s">
        <v>78</v>
      </c>
      <c r="AY1097" s="245" t="s">
        <v>182</v>
      </c>
    </row>
    <row r="1098" spans="1:51" s="14" customFormat="1" ht="12">
      <c r="A1098" s="14"/>
      <c r="B1098" s="246"/>
      <c r="C1098" s="247"/>
      <c r="D1098" s="236" t="s">
        <v>191</v>
      </c>
      <c r="E1098" s="248" t="s">
        <v>1</v>
      </c>
      <c r="F1098" s="249" t="s">
        <v>195</v>
      </c>
      <c r="G1098" s="247"/>
      <c r="H1098" s="250">
        <v>4.64</v>
      </c>
      <c r="I1098" s="251"/>
      <c r="J1098" s="247"/>
      <c r="K1098" s="247"/>
      <c r="L1098" s="252"/>
      <c r="M1098" s="253"/>
      <c r="N1098" s="254"/>
      <c r="O1098" s="254"/>
      <c r="P1098" s="254"/>
      <c r="Q1098" s="254"/>
      <c r="R1098" s="254"/>
      <c r="S1098" s="254"/>
      <c r="T1098" s="255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56" t="s">
        <v>191</v>
      </c>
      <c r="AU1098" s="256" t="s">
        <v>88</v>
      </c>
      <c r="AV1098" s="14" t="s">
        <v>189</v>
      </c>
      <c r="AW1098" s="14" t="s">
        <v>34</v>
      </c>
      <c r="AX1098" s="14" t="s">
        <v>86</v>
      </c>
      <c r="AY1098" s="256" t="s">
        <v>182</v>
      </c>
    </row>
    <row r="1099" spans="1:65" s="2" customFormat="1" ht="16.5" customHeight="1">
      <c r="A1099" s="39"/>
      <c r="B1099" s="40"/>
      <c r="C1099" s="220" t="s">
        <v>1053</v>
      </c>
      <c r="D1099" s="220" t="s">
        <v>185</v>
      </c>
      <c r="E1099" s="221" t="s">
        <v>1054</v>
      </c>
      <c r="F1099" s="222" t="s">
        <v>1055</v>
      </c>
      <c r="G1099" s="223" t="s">
        <v>320</v>
      </c>
      <c r="H1099" s="224">
        <v>302.18</v>
      </c>
      <c r="I1099" s="225"/>
      <c r="J1099" s="226">
        <f>ROUND(I1099*H1099,2)</f>
        <v>0</v>
      </c>
      <c r="K1099" s="227"/>
      <c r="L1099" s="45"/>
      <c r="M1099" s="228" t="s">
        <v>1</v>
      </c>
      <c r="N1099" s="229" t="s">
        <v>43</v>
      </c>
      <c r="O1099" s="92"/>
      <c r="P1099" s="230">
        <f>O1099*H1099</f>
        <v>0</v>
      </c>
      <c r="Q1099" s="230">
        <v>1E-05</v>
      </c>
      <c r="R1099" s="230">
        <f>Q1099*H1099</f>
        <v>0.0030218000000000003</v>
      </c>
      <c r="S1099" s="230">
        <v>0</v>
      </c>
      <c r="T1099" s="231">
        <f>S1099*H1099</f>
        <v>0</v>
      </c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R1099" s="232" t="s">
        <v>351</v>
      </c>
      <c r="AT1099" s="232" t="s">
        <v>185</v>
      </c>
      <c r="AU1099" s="232" t="s">
        <v>88</v>
      </c>
      <c r="AY1099" s="18" t="s">
        <v>182</v>
      </c>
      <c r="BE1099" s="233">
        <f>IF(N1099="základní",J1099,0)</f>
        <v>0</v>
      </c>
      <c r="BF1099" s="233">
        <f>IF(N1099="snížená",J1099,0)</f>
        <v>0</v>
      </c>
      <c r="BG1099" s="233">
        <f>IF(N1099="zákl. přenesená",J1099,0)</f>
        <v>0</v>
      </c>
      <c r="BH1099" s="233">
        <f>IF(N1099="sníž. přenesená",J1099,0)</f>
        <v>0</v>
      </c>
      <c r="BI1099" s="233">
        <f>IF(N1099="nulová",J1099,0)</f>
        <v>0</v>
      </c>
      <c r="BJ1099" s="18" t="s">
        <v>86</v>
      </c>
      <c r="BK1099" s="233">
        <f>ROUND(I1099*H1099,2)</f>
        <v>0</v>
      </c>
      <c r="BL1099" s="18" t="s">
        <v>351</v>
      </c>
      <c r="BM1099" s="232" t="s">
        <v>1056</v>
      </c>
    </row>
    <row r="1100" spans="1:51" s="15" customFormat="1" ht="12">
      <c r="A1100" s="15"/>
      <c r="B1100" s="268"/>
      <c r="C1100" s="269"/>
      <c r="D1100" s="236" t="s">
        <v>191</v>
      </c>
      <c r="E1100" s="270" t="s">
        <v>1</v>
      </c>
      <c r="F1100" s="271" t="s">
        <v>1057</v>
      </c>
      <c r="G1100" s="269"/>
      <c r="H1100" s="270" t="s">
        <v>1</v>
      </c>
      <c r="I1100" s="272"/>
      <c r="J1100" s="269"/>
      <c r="K1100" s="269"/>
      <c r="L1100" s="273"/>
      <c r="M1100" s="274"/>
      <c r="N1100" s="275"/>
      <c r="O1100" s="275"/>
      <c r="P1100" s="275"/>
      <c r="Q1100" s="275"/>
      <c r="R1100" s="275"/>
      <c r="S1100" s="275"/>
      <c r="T1100" s="276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T1100" s="277" t="s">
        <v>191</v>
      </c>
      <c r="AU1100" s="277" t="s">
        <v>88</v>
      </c>
      <c r="AV1100" s="15" t="s">
        <v>86</v>
      </c>
      <c r="AW1100" s="15" t="s">
        <v>34</v>
      </c>
      <c r="AX1100" s="15" t="s">
        <v>78</v>
      </c>
      <c r="AY1100" s="277" t="s">
        <v>182</v>
      </c>
    </row>
    <row r="1101" spans="1:51" s="13" customFormat="1" ht="12">
      <c r="A1101" s="13"/>
      <c r="B1101" s="234"/>
      <c r="C1101" s="235"/>
      <c r="D1101" s="236" t="s">
        <v>191</v>
      </c>
      <c r="E1101" s="237" t="s">
        <v>1</v>
      </c>
      <c r="F1101" s="238" t="s">
        <v>1058</v>
      </c>
      <c r="G1101" s="235"/>
      <c r="H1101" s="239">
        <v>58.46</v>
      </c>
      <c r="I1101" s="240"/>
      <c r="J1101" s="235"/>
      <c r="K1101" s="235"/>
      <c r="L1101" s="241"/>
      <c r="M1101" s="242"/>
      <c r="N1101" s="243"/>
      <c r="O1101" s="243"/>
      <c r="P1101" s="243"/>
      <c r="Q1101" s="243"/>
      <c r="R1101" s="243"/>
      <c r="S1101" s="243"/>
      <c r="T1101" s="244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45" t="s">
        <v>191</v>
      </c>
      <c r="AU1101" s="245" t="s">
        <v>88</v>
      </c>
      <c r="AV1101" s="13" t="s">
        <v>88</v>
      </c>
      <c r="AW1101" s="13" t="s">
        <v>34</v>
      </c>
      <c r="AX1101" s="13" t="s">
        <v>78</v>
      </c>
      <c r="AY1101" s="245" t="s">
        <v>182</v>
      </c>
    </row>
    <row r="1102" spans="1:51" s="13" customFormat="1" ht="12">
      <c r="A1102" s="13"/>
      <c r="B1102" s="234"/>
      <c r="C1102" s="235"/>
      <c r="D1102" s="236" t="s">
        <v>191</v>
      </c>
      <c r="E1102" s="237" t="s">
        <v>1</v>
      </c>
      <c r="F1102" s="238" t="s">
        <v>1059</v>
      </c>
      <c r="G1102" s="235"/>
      <c r="H1102" s="239">
        <v>28.44</v>
      </c>
      <c r="I1102" s="240"/>
      <c r="J1102" s="235"/>
      <c r="K1102" s="235"/>
      <c r="L1102" s="241"/>
      <c r="M1102" s="242"/>
      <c r="N1102" s="243"/>
      <c r="O1102" s="243"/>
      <c r="P1102" s="243"/>
      <c r="Q1102" s="243"/>
      <c r="R1102" s="243"/>
      <c r="S1102" s="243"/>
      <c r="T1102" s="244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45" t="s">
        <v>191</v>
      </c>
      <c r="AU1102" s="245" t="s">
        <v>88</v>
      </c>
      <c r="AV1102" s="13" t="s">
        <v>88</v>
      </c>
      <c r="AW1102" s="13" t="s">
        <v>34</v>
      </c>
      <c r="AX1102" s="13" t="s">
        <v>78</v>
      </c>
      <c r="AY1102" s="245" t="s">
        <v>182</v>
      </c>
    </row>
    <row r="1103" spans="1:51" s="13" customFormat="1" ht="12">
      <c r="A1103" s="13"/>
      <c r="B1103" s="234"/>
      <c r="C1103" s="235"/>
      <c r="D1103" s="236" t="s">
        <v>191</v>
      </c>
      <c r="E1103" s="237" t="s">
        <v>1</v>
      </c>
      <c r="F1103" s="238" t="s">
        <v>1060</v>
      </c>
      <c r="G1103" s="235"/>
      <c r="H1103" s="239">
        <v>58.46</v>
      </c>
      <c r="I1103" s="240"/>
      <c r="J1103" s="235"/>
      <c r="K1103" s="235"/>
      <c r="L1103" s="241"/>
      <c r="M1103" s="242"/>
      <c r="N1103" s="243"/>
      <c r="O1103" s="243"/>
      <c r="P1103" s="243"/>
      <c r="Q1103" s="243"/>
      <c r="R1103" s="243"/>
      <c r="S1103" s="243"/>
      <c r="T1103" s="244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5" t="s">
        <v>191</v>
      </c>
      <c r="AU1103" s="245" t="s">
        <v>88</v>
      </c>
      <c r="AV1103" s="13" t="s">
        <v>88</v>
      </c>
      <c r="AW1103" s="13" t="s">
        <v>34</v>
      </c>
      <c r="AX1103" s="13" t="s">
        <v>78</v>
      </c>
      <c r="AY1103" s="245" t="s">
        <v>182</v>
      </c>
    </row>
    <row r="1104" spans="1:51" s="15" customFormat="1" ht="12">
      <c r="A1104" s="15"/>
      <c r="B1104" s="268"/>
      <c r="C1104" s="269"/>
      <c r="D1104" s="236" t="s">
        <v>191</v>
      </c>
      <c r="E1104" s="270" t="s">
        <v>1</v>
      </c>
      <c r="F1104" s="271" t="s">
        <v>269</v>
      </c>
      <c r="G1104" s="269"/>
      <c r="H1104" s="270" t="s">
        <v>1</v>
      </c>
      <c r="I1104" s="272"/>
      <c r="J1104" s="269"/>
      <c r="K1104" s="269"/>
      <c r="L1104" s="273"/>
      <c r="M1104" s="274"/>
      <c r="N1104" s="275"/>
      <c r="O1104" s="275"/>
      <c r="P1104" s="275"/>
      <c r="Q1104" s="275"/>
      <c r="R1104" s="275"/>
      <c r="S1104" s="275"/>
      <c r="T1104" s="276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T1104" s="277" t="s">
        <v>191</v>
      </c>
      <c r="AU1104" s="277" t="s">
        <v>88</v>
      </c>
      <c r="AV1104" s="15" t="s">
        <v>86</v>
      </c>
      <c r="AW1104" s="15" t="s">
        <v>34</v>
      </c>
      <c r="AX1104" s="15" t="s">
        <v>78</v>
      </c>
      <c r="AY1104" s="277" t="s">
        <v>182</v>
      </c>
    </row>
    <row r="1105" spans="1:51" s="13" customFormat="1" ht="12">
      <c r="A1105" s="13"/>
      <c r="B1105" s="234"/>
      <c r="C1105" s="235"/>
      <c r="D1105" s="236" t="s">
        <v>191</v>
      </c>
      <c r="E1105" s="237" t="s">
        <v>1</v>
      </c>
      <c r="F1105" s="238" t="s">
        <v>1061</v>
      </c>
      <c r="G1105" s="235"/>
      <c r="H1105" s="239">
        <v>72.68</v>
      </c>
      <c r="I1105" s="240"/>
      <c r="J1105" s="235"/>
      <c r="K1105" s="235"/>
      <c r="L1105" s="241"/>
      <c r="M1105" s="242"/>
      <c r="N1105" s="243"/>
      <c r="O1105" s="243"/>
      <c r="P1105" s="243"/>
      <c r="Q1105" s="243"/>
      <c r="R1105" s="243"/>
      <c r="S1105" s="243"/>
      <c r="T1105" s="244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45" t="s">
        <v>191</v>
      </c>
      <c r="AU1105" s="245" t="s">
        <v>88</v>
      </c>
      <c r="AV1105" s="13" t="s">
        <v>88</v>
      </c>
      <c r="AW1105" s="13" t="s">
        <v>34</v>
      </c>
      <c r="AX1105" s="13" t="s">
        <v>78</v>
      </c>
      <c r="AY1105" s="245" t="s">
        <v>182</v>
      </c>
    </row>
    <row r="1106" spans="1:51" s="13" customFormat="1" ht="12">
      <c r="A1106" s="13"/>
      <c r="B1106" s="234"/>
      <c r="C1106" s="235"/>
      <c r="D1106" s="236" t="s">
        <v>191</v>
      </c>
      <c r="E1106" s="237" t="s">
        <v>1</v>
      </c>
      <c r="F1106" s="238" t="s">
        <v>1062</v>
      </c>
      <c r="G1106" s="235"/>
      <c r="H1106" s="239">
        <v>45.54</v>
      </c>
      <c r="I1106" s="240"/>
      <c r="J1106" s="235"/>
      <c r="K1106" s="235"/>
      <c r="L1106" s="241"/>
      <c r="M1106" s="242"/>
      <c r="N1106" s="243"/>
      <c r="O1106" s="243"/>
      <c r="P1106" s="243"/>
      <c r="Q1106" s="243"/>
      <c r="R1106" s="243"/>
      <c r="S1106" s="243"/>
      <c r="T1106" s="244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45" t="s">
        <v>191</v>
      </c>
      <c r="AU1106" s="245" t="s">
        <v>88</v>
      </c>
      <c r="AV1106" s="13" t="s">
        <v>88</v>
      </c>
      <c r="AW1106" s="13" t="s">
        <v>34</v>
      </c>
      <c r="AX1106" s="13" t="s">
        <v>78</v>
      </c>
      <c r="AY1106" s="245" t="s">
        <v>182</v>
      </c>
    </row>
    <row r="1107" spans="1:51" s="13" customFormat="1" ht="12">
      <c r="A1107" s="13"/>
      <c r="B1107" s="234"/>
      <c r="C1107" s="235"/>
      <c r="D1107" s="236" t="s">
        <v>191</v>
      </c>
      <c r="E1107" s="237" t="s">
        <v>1</v>
      </c>
      <c r="F1107" s="238" t="s">
        <v>1063</v>
      </c>
      <c r="G1107" s="235"/>
      <c r="H1107" s="239">
        <v>3.8</v>
      </c>
      <c r="I1107" s="240"/>
      <c r="J1107" s="235"/>
      <c r="K1107" s="235"/>
      <c r="L1107" s="241"/>
      <c r="M1107" s="242"/>
      <c r="N1107" s="243"/>
      <c r="O1107" s="243"/>
      <c r="P1107" s="243"/>
      <c r="Q1107" s="243"/>
      <c r="R1107" s="243"/>
      <c r="S1107" s="243"/>
      <c r="T1107" s="244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5" t="s">
        <v>191</v>
      </c>
      <c r="AU1107" s="245" t="s">
        <v>88</v>
      </c>
      <c r="AV1107" s="13" t="s">
        <v>88</v>
      </c>
      <c r="AW1107" s="13" t="s">
        <v>34</v>
      </c>
      <c r="AX1107" s="13" t="s">
        <v>78</v>
      </c>
      <c r="AY1107" s="245" t="s">
        <v>182</v>
      </c>
    </row>
    <row r="1108" spans="1:51" s="15" customFormat="1" ht="12">
      <c r="A1108" s="15"/>
      <c r="B1108" s="268"/>
      <c r="C1108" s="269"/>
      <c r="D1108" s="236" t="s">
        <v>191</v>
      </c>
      <c r="E1108" s="270" t="s">
        <v>1</v>
      </c>
      <c r="F1108" s="271" t="s">
        <v>1003</v>
      </c>
      <c r="G1108" s="269"/>
      <c r="H1108" s="270" t="s">
        <v>1</v>
      </c>
      <c r="I1108" s="272"/>
      <c r="J1108" s="269"/>
      <c r="K1108" s="269"/>
      <c r="L1108" s="273"/>
      <c r="M1108" s="274"/>
      <c r="N1108" s="275"/>
      <c r="O1108" s="275"/>
      <c r="P1108" s="275"/>
      <c r="Q1108" s="275"/>
      <c r="R1108" s="275"/>
      <c r="S1108" s="275"/>
      <c r="T1108" s="276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T1108" s="277" t="s">
        <v>191</v>
      </c>
      <c r="AU1108" s="277" t="s">
        <v>88</v>
      </c>
      <c r="AV1108" s="15" t="s">
        <v>86</v>
      </c>
      <c r="AW1108" s="15" t="s">
        <v>34</v>
      </c>
      <c r="AX1108" s="15" t="s">
        <v>78</v>
      </c>
      <c r="AY1108" s="277" t="s">
        <v>182</v>
      </c>
    </row>
    <row r="1109" spans="1:51" s="13" customFormat="1" ht="12">
      <c r="A1109" s="13"/>
      <c r="B1109" s="234"/>
      <c r="C1109" s="235"/>
      <c r="D1109" s="236" t="s">
        <v>191</v>
      </c>
      <c r="E1109" s="237" t="s">
        <v>1</v>
      </c>
      <c r="F1109" s="238" t="s">
        <v>367</v>
      </c>
      <c r="G1109" s="235"/>
      <c r="H1109" s="239">
        <v>34.8</v>
      </c>
      <c r="I1109" s="240"/>
      <c r="J1109" s="235"/>
      <c r="K1109" s="235"/>
      <c r="L1109" s="241"/>
      <c r="M1109" s="242"/>
      <c r="N1109" s="243"/>
      <c r="O1109" s="243"/>
      <c r="P1109" s="243"/>
      <c r="Q1109" s="243"/>
      <c r="R1109" s="243"/>
      <c r="S1109" s="243"/>
      <c r="T1109" s="244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45" t="s">
        <v>191</v>
      </c>
      <c r="AU1109" s="245" t="s">
        <v>88</v>
      </c>
      <c r="AV1109" s="13" t="s">
        <v>88</v>
      </c>
      <c r="AW1109" s="13" t="s">
        <v>34</v>
      </c>
      <c r="AX1109" s="13" t="s">
        <v>78</v>
      </c>
      <c r="AY1109" s="245" t="s">
        <v>182</v>
      </c>
    </row>
    <row r="1110" spans="1:51" s="14" customFormat="1" ht="12">
      <c r="A1110" s="14"/>
      <c r="B1110" s="246"/>
      <c r="C1110" s="247"/>
      <c r="D1110" s="236" t="s">
        <v>191</v>
      </c>
      <c r="E1110" s="248" t="s">
        <v>1</v>
      </c>
      <c r="F1110" s="249" t="s">
        <v>195</v>
      </c>
      <c r="G1110" s="247"/>
      <c r="H1110" s="250">
        <v>302.18000000000006</v>
      </c>
      <c r="I1110" s="251"/>
      <c r="J1110" s="247"/>
      <c r="K1110" s="247"/>
      <c r="L1110" s="252"/>
      <c r="M1110" s="253"/>
      <c r="N1110" s="254"/>
      <c r="O1110" s="254"/>
      <c r="P1110" s="254"/>
      <c r="Q1110" s="254"/>
      <c r="R1110" s="254"/>
      <c r="S1110" s="254"/>
      <c r="T1110" s="255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56" t="s">
        <v>191</v>
      </c>
      <c r="AU1110" s="256" t="s">
        <v>88</v>
      </c>
      <c r="AV1110" s="14" t="s">
        <v>189</v>
      </c>
      <c r="AW1110" s="14" t="s">
        <v>34</v>
      </c>
      <c r="AX1110" s="14" t="s">
        <v>86</v>
      </c>
      <c r="AY1110" s="256" t="s">
        <v>182</v>
      </c>
    </row>
    <row r="1111" spans="1:65" s="2" customFormat="1" ht="21.75" customHeight="1">
      <c r="A1111" s="39"/>
      <c r="B1111" s="40"/>
      <c r="C1111" s="257" t="s">
        <v>1064</v>
      </c>
      <c r="D1111" s="257" t="s">
        <v>204</v>
      </c>
      <c r="E1111" s="258" t="s">
        <v>1065</v>
      </c>
      <c r="F1111" s="259" t="s">
        <v>1066</v>
      </c>
      <c r="G1111" s="260" t="s">
        <v>542</v>
      </c>
      <c r="H1111" s="261">
        <v>4.255</v>
      </c>
      <c r="I1111" s="262"/>
      <c r="J1111" s="263">
        <f>ROUND(I1111*H1111,2)</f>
        <v>0</v>
      </c>
      <c r="K1111" s="264"/>
      <c r="L1111" s="265"/>
      <c r="M1111" s="266" t="s">
        <v>1</v>
      </c>
      <c r="N1111" s="267" t="s">
        <v>43</v>
      </c>
      <c r="O1111" s="92"/>
      <c r="P1111" s="230">
        <f>O1111*H1111</f>
        <v>0</v>
      </c>
      <c r="Q1111" s="230">
        <v>0.55</v>
      </c>
      <c r="R1111" s="230">
        <f>Q1111*H1111</f>
        <v>2.34025</v>
      </c>
      <c r="S1111" s="230">
        <v>0</v>
      </c>
      <c r="T1111" s="231">
        <f>S1111*H1111</f>
        <v>0</v>
      </c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R1111" s="232" t="s">
        <v>563</v>
      </c>
      <c r="AT1111" s="232" t="s">
        <v>204</v>
      </c>
      <c r="AU1111" s="232" t="s">
        <v>88</v>
      </c>
      <c r="AY1111" s="18" t="s">
        <v>182</v>
      </c>
      <c r="BE1111" s="233">
        <f>IF(N1111="základní",J1111,0)</f>
        <v>0</v>
      </c>
      <c r="BF1111" s="233">
        <f>IF(N1111="snížená",J1111,0)</f>
        <v>0</v>
      </c>
      <c r="BG1111" s="233">
        <f>IF(N1111="zákl. přenesená",J1111,0)</f>
        <v>0</v>
      </c>
      <c r="BH1111" s="233">
        <f>IF(N1111="sníž. přenesená",J1111,0)</f>
        <v>0</v>
      </c>
      <c r="BI1111" s="233">
        <f>IF(N1111="nulová",J1111,0)</f>
        <v>0</v>
      </c>
      <c r="BJ1111" s="18" t="s">
        <v>86</v>
      </c>
      <c r="BK1111" s="233">
        <f>ROUND(I1111*H1111,2)</f>
        <v>0</v>
      </c>
      <c r="BL1111" s="18" t="s">
        <v>351</v>
      </c>
      <c r="BM1111" s="232" t="s">
        <v>1067</v>
      </c>
    </row>
    <row r="1112" spans="1:51" s="13" customFormat="1" ht="12">
      <c r="A1112" s="13"/>
      <c r="B1112" s="234"/>
      <c r="C1112" s="235"/>
      <c r="D1112" s="236" t="s">
        <v>191</v>
      </c>
      <c r="E1112" s="237" t="s">
        <v>1</v>
      </c>
      <c r="F1112" s="238" t="s">
        <v>1068</v>
      </c>
      <c r="G1112" s="235"/>
      <c r="H1112" s="239">
        <v>4.255</v>
      </c>
      <c r="I1112" s="240"/>
      <c r="J1112" s="235"/>
      <c r="K1112" s="235"/>
      <c r="L1112" s="241"/>
      <c r="M1112" s="242"/>
      <c r="N1112" s="243"/>
      <c r="O1112" s="243"/>
      <c r="P1112" s="243"/>
      <c r="Q1112" s="243"/>
      <c r="R1112" s="243"/>
      <c r="S1112" s="243"/>
      <c r="T1112" s="244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45" t="s">
        <v>191</v>
      </c>
      <c r="AU1112" s="245" t="s">
        <v>88</v>
      </c>
      <c r="AV1112" s="13" t="s">
        <v>88</v>
      </c>
      <c r="AW1112" s="13" t="s">
        <v>34</v>
      </c>
      <c r="AX1112" s="13" t="s">
        <v>78</v>
      </c>
      <c r="AY1112" s="245" t="s">
        <v>182</v>
      </c>
    </row>
    <row r="1113" spans="1:51" s="14" customFormat="1" ht="12">
      <c r="A1113" s="14"/>
      <c r="B1113" s="246"/>
      <c r="C1113" s="247"/>
      <c r="D1113" s="236" t="s">
        <v>191</v>
      </c>
      <c r="E1113" s="248" t="s">
        <v>1</v>
      </c>
      <c r="F1113" s="249" t="s">
        <v>195</v>
      </c>
      <c r="G1113" s="247"/>
      <c r="H1113" s="250">
        <v>4.255</v>
      </c>
      <c r="I1113" s="251"/>
      <c r="J1113" s="247"/>
      <c r="K1113" s="247"/>
      <c r="L1113" s="252"/>
      <c r="M1113" s="253"/>
      <c r="N1113" s="254"/>
      <c r="O1113" s="254"/>
      <c r="P1113" s="254"/>
      <c r="Q1113" s="254"/>
      <c r="R1113" s="254"/>
      <c r="S1113" s="254"/>
      <c r="T1113" s="255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56" t="s">
        <v>191</v>
      </c>
      <c r="AU1113" s="256" t="s">
        <v>88</v>
      </c>
      <c r="AV1113" s="14" t="s">
        <v>189</v>
      </c>
      <c r="AW1113" s="14" t="s">
        <v>34</v>
      </c>
      <c r="AX1113" s="14" t="s">
        <v>86</v>
      </c>
      <c r="AY1113" s="256" t="s">
        <v>182</v>
      </c>
    </row>
    <row r="1114" spans="1:65" s="2" customFormat="1" ht="24.15" customHeight="1">
      <c r="A1114" s="39"/>
      <c r="B1114" s="40"/>
      <c r="C1114" s="220" t="s">
        <v>1069</v>
      </c>
      <c r="D1114" s="220" t="s">
        <v>185</v>
      </c>
      <c r="E1114" s="221" t="s">
        <v>1070</v>
      </c>
      <c r="F1114" s="222" t="s">
        <v>1071</v>
      </c>
      <c r="G1114" s="223" t="s">
        <v>188</v>
      </c>
      <c r="H1114" s="224">
        <v>528.95</v>
      </c>
      <c r="I1114" s="225"/>
      <c r="J1114" s="226">
        <f>ROUND(I1114*H1114,2)</f>
        <v>0</v>
      </c>
      <c r="K1114" s="227"/>
      <c r="L1114" s="45"/>
      <c r="M1114" s="228" t="s">
        <v>1</v>
      </c>
      <c r="N1114" s="229" t="s">
        <v>43</v>
      </c>
      <c r="O1114" s="92"/>
      <c r="P1114" s="230">
        <f>O1114*H1114</f>
        <v>0</v>
      </c>
      <c r="Q1114" s="230">
        <v>0.00018</v>
      </c>
      <c r="R1114" s="230">
        <f>Q1114*H1114</f>
        <v>0.09521100000000002</v>
      </c>
      <c r="S1114" s="230">
        <v>0</v>
      </c>
      <c r="T1114" s="231">
        <f>S1114*H1114</f>
        <v>0</v>
      </c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R1114" s="232" t="s">
        <v>351</v>
      </c>
      <c r="AT1114" s="232" t="s">
        <v>185</v>
      </c>
      <c r="AU1114" s="232" t="s">
        <v>88</v>
      </c>
      <c r="AY1114" s="18" t="s">
        <v>182</v>
      </c>
      <c r="BE1114" s="233">
        <f>IF(N1114="základní",J1114,0)</f>
        <v>0</v>
      </c>
      <c r="BF1114" s="233">
        <f>IF(N1114="snížená",J1114,0)</f>
        <v>0</v>
      </c>
      <c r="BG1114" s="233">
        <f>IF(N1114="zákl. přenesená",J1114,0)</f>
        <v>0</v>
      </c>
      <c r="BH1114" s="233">
        <f>IF(N1114="sníž. přenesená",J1114,0)</f>
        <v>0</v>
      </c>
      <c r="BI1114" s="233">
        <f>IF(N1114="nulová",J1114,0)</f>
        <v>0</v>
      </c>
      <c r="BJ1114" s="18" t="s">
        <v>86</v>
      </c>
      <c r="BK1114" s="233">
        <f>ROUND(I1114*H1114,2)</f>
        <v>0</v>
      </c>
      <c r="BL1114" s="18" t="s">
        <v>351</v>
      </c>
      <c r="BM1114" s="232" t="s">
        <v>1072</v>
      </c>
    </row>
    <row r="1115" spans="1:51" s="15" customFormat="1" ht="12">
      <c r="A1115" s="15"/>
      <c r="B1115" s="268"/>
      <c r="C1115" s="269"/>
      <c r="D1115" s="236" t="s">
        <v>191</v>
      </c>
      <c r="E1115" s="270" t="s">
        <v>1</v>
      </c>
      <c r="F1115" s="271" t="s">
        <v>220</v>
      </c>
      <c r="G1115" s="269"/>
      <c r="H1115" s="270" t="s">
        <v>1</v>
      </c>
      <c r="I1115" s="272"/>
      <c r="J1115" s="269"/>
      <c r="K1115" s="269"/>
      <c r="L1115" s="273"/>
      <c r="M1115" s="274"/>
      <c r="N1115" s="275"/>
      <c r="O1115" s="275"/>
      <c r="P1115" s="275"/>
      <c r="Q1115" s="275"/>
      <c r="R1115" s="275"/>
      <c r="S1115" s="275"/>
      <c r="T1115" s="276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T1115" s="277" t="s">
        <v>191</v>
      </c>
      <c r="AU1115" s="277" t="s">
        <v>88</v>
      </c>
      <c r="AV1115" s="15" t="s">
        <v>86</v>
      </c>
      <c r="AW1115" s="15" t="s">
        <v>34</v>
      </c>
      <c r="AX1115" s="15" t="s">
        <v>78</v>
      </c>
      <c r="AY1115" s="277" t="s">
        <v>182</v>
      </c>
    </row>
    <row r="1116" spans="1:51" s="15" customFormat="1" ht="12">
      <c r="A1116" s="15"/>
      <c r="B1116" s="268"/>
      <c r="C1116" s="269"/>
      <c r="D1116" s="236" t="s">
        <v>191</v>
      </c>
      <c r="E1116" s="270" t="s">
        <v>1</v>
      </c>
      <c r="F1116" s="271" t="s">
        <v>1073</v>
      </c>
      <c r="G1116" s="269"/>
      <c r="H1116" s="270" t="s">
        <v>1</v>
      </c>
      <c r="I1116" s="272"/>
      <c r="J1116" s="269"/>
      <c r="K1116" s="269"/>
      <c r="L1116" s="273"/>
      <c r="M1116" s="274"/>
      <c r="N1116" s="275"/>
      <c r="O1116" s="275"/>
      <c r="P1116" s="275"/>
      <c r="Q1116" s="275"/>
      <c r="R1116" s="275"/>
      <c r="S1116" s="275"/>
      <c r="T1116" s="276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T1116" s="277" t="s">
        <v>191</v>
      </c>
      <c r="AU1116" s="277" t="s">
        <v>88</v>
      </c>
      <c r="AV1116" s="15" t="s">
        <v>86</v>
      </c>
      <c r="AW1116" s="15" t="s">
        <v>34</v>
      </c>
      <c r="AX1116" s="15" t="s">
        <v>78</v>
      </c>
      <c r="AY1116" s="277" t="s">
        <v>182</v>
      </c>
    </row>
    <row r="1117" spans="1:51" s="13" customFormat="1" ht="12">
      <c r="A1117" s="13"/>
      <c r="B1117" s="234"/>
      <c r="C1117" s="235"/>
      <c r="D1117" s="236" t="s">
        <v>191</v>
      </c>
      <c r="E1117" s="237" t="s">
        <v>1</v>
      </c>
      <c r="F1117" s="238" t="s">
        <v>997</v>
      </c>
      <c r="G1117" s="235"/>
      <c r="H1117" s="239">
        <v>46.673</v>
      </c>
      <c r="I1117" s="240"/>
      <c r="J1117" s="235"/>
      <c r="K1117" s="235"/>
      <c r="L1117" s="241"/>
      <c r="M1117" s="242"/>
      <c r="N1117" s="243"/>
      <c r="O1117" s="243"/>
      <c r="P1117" s="243"/>
      <c r="Q1117" s="243"/>
      <c r="R1117" s="243"/>
      <c r="S1117" s="243"/>
      <c r="T1117" s="244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45" t="s">
        <v>191</v>
      </c>
      <c r="AU1117" s="245" t="s">
        <v>88</v>
      </c>
      <c r="AV1117" s="13" t="s">
        <v>88</v>
      </c>
      <c r="AW1117" s="13" t="s">
        <v>34</v>
      </c>
      <c r="AX1117" s="13" t="s">
        <v>78</v>
      </c>
      <c r="AY1117" s="245" t="s">
        <v>182</v>
      </c>
    </row>
    <row r="1118" spans="1:51" s="13" customFormat="1" ht="12">
      <c r="A1118" s="13"/>
      <c r="B1118" s="234"/>
      <c r="C1118" s="235"/>
      <c r="D1118" s="236" t="s">
        <v>191</v>
      </c>
      <c r="E1118" s="237" t="s">
        <v>1</v>
      </c>
      <c r="F1118" s="238" t="s">
        <v>998</v>
      </c>
      <c r="G1118" s="235"/>
      <c r="H1118" s="239">
        <v>26.986</v>
      </c>
      <c r="I1118" s="240"/>
      <c r="J1118" s="235"/>
      <c r="K1118" s="235"/>
      <c r="L1118" s="241"/>
      <c r="M1118" s="242"/>
      <c r="N1118" s="243"/>
      <c r="O1118" s="243"/>
      <c r="P1118" s="243"/>
      <c r="Q1118" s="243"/>
      <c r="R1118" s="243"/>
      <c r="S1118" s="243"/>
      <c r="T1118" s="244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5" t="s">
        <v>191</v>
      </c>
      <c r="AU1118" s="245" t="s">
        <v>88</v>
      </c>
      <c r="AV1118" s="13" t="s">
        <v>88</v>
      </c>
      <c r="AW1118" s="13" t="s">
        <v>34</v>
      </c>
      <c r="AX1118" s="13" t="s">
        <v>78</v>
      </c>
      <c r="AY1118" s="245" t="s">
        <v>182</v>
      </c>
    </row>
    <row r="1119" spans="1:51" s="13" customFormat="1" ht="12">
      <c r="A1119" s="13"/>
      <c r="B1119" s="234"/>
      <c r="C1119" s="235"/>
      <c r="D1119" s="236" t="s">
        <v>191</v>
      </c>
      <c r="E1119" s="237" t="s">
        <v>1</v>
      </c>
      <c r="F1119" s="238" t="s">
        <v>999</v>
      </c>
      <c r="G1119" s="235"/>
      <c r="H1119" s="239">
        <v>46.673</v>
      </c>
      <c r="I1119" s="240"/>
      <c r="J1119" s="235"/>
      <c r="K1119" s="235"/>
      <c r="L1119" s="241"/>
      <c r="M1119" s="242"/>
      <c r="N1119" s="243"/>
      <c r="O1119" s="243"/>
      <c r="P1119" s="243"/>
      <c r="Q1119" s="243"/>
      <c r="R1119" s="243"/>
      <c r="S1119" s="243"/>
      <c r="T1119" s="244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45" t="s">
        <v>191</v>
      </c>
      <c r="AU1119" s="245" t="s">
        <v>88</v>
      </c>
      <c r="AV1119" s="13" t="s">
        <v>88</v>
      </c>
      <c r="AW1119" s="13" t="s">
        <v>34</v>
      </c>
      <c r="AX1119" s="13" t="s">
        <v>78</v>
      </c>
      <c r="AY1119" s="245" t="s">
        <v>182</v>
      </c>
    </row>
    <row r="1120" spans="1:51" s="15" customFormat="1" ht="12">
      <c r="A1120" s="15"/>
      <c r="B1120" s="268"/>
      <c r="C1120" s="269"/>
      <c r="D1120" s="236" t="s">
        <v>191</v>
      </c>
      <c r="E1120" s="270" t="s">
        <v>1</v>
      </c>
      <c r="F1120" s="271" t="s">
        <v>269</v>
      </c>
      <c r="G1120" s="269"/>
      <c r="H1120" s="270" t="s">
        <v>1</v>
      </c>
      <c r="I1120" s="272"/>
      <c r="J1120" s="269"/>
      <c r="K1120" s="269"/>
      <c r="L1120" s="273"/>
      <c r="M1120" s="274"/>
      <c r="N1120" s="275"/>
      <c r="O1120" s="275"/>
      <c r="P1120" s="275"/>
      <c r="Q1120" s="275"/>
      <c r="R1120" s="275"/>
      <c r="S1120" s="275"/>
      <c r="T1120" s="276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T1120" s="277" t="s">
        <v>191</v>
      </c>
      <c r="AU1120" s="277" t="s">
        <v>88</v>
      </c>
      <c r="AV1120" s="15" t="s">
        <v>86</v>
      </c>
      <c r="AW1120" s="15" t="s">
        <v>34</v>
      </c>
      <c r="AX1120" s="15" t="s">
        <v>78</v>
      </c>
      <c r="AY1120" s="277" t="s">
        <v>182</v>
      </c>
    </row>
    <row r="1121" spans="1:51" s="13" customFormat="1" ht="12">
      <c r="A1121" s="13"/>
      <c r="B1121" s="234"/>
      <c r="C1121" s="235"/>
      <c r="D1121" s="236" t="s">
        <v>191</v>
      </c>
      <c r="E1121" s="237" t="s">
        <v>1</v>
      </c>
      <c r="F1121" s="238" t="s">
        <v>1000</v>
      </c>
      <c r="G1121" s="235"/>
      <c r="H1121" s="239">
        <v>62.789</v>
      </c>
      <c r="I1121" s="240"/>
      <c r="J1121" s="235"/>
      <c r="K1121" s="235"/>
      <c r="L1121" s="241"/>
      <c r="M1121" s="242"/>
      <c r="N1121" s="243"/>
      <c r="O1121" s="243"/>
      <c r="P1121" s="243"/>
      <c r="Q1121" s="243"/>
      <c r="R1121" s="243"/>
      <c r="S1121" s="243"/>
      <c r="T1121" s="244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45" t="s">
        <v>191</v>
      </c>
      <c r="AU1121" s="245" t="s">
        <v>88</v>
      </c>
      <c r="AV1121" s="13" t="s">
        <v>88</v>
      </c>
      <c r="AW1121" s="13" t="s">
        <v>34</v>
      </c>
      <c r="AX1121" s="13" t="s">
        <v>78</v>
      </c>
      <c r="AY1121" s="245" t="s">
        <v>182</v>
      </c>
    </row>
    <row r="1122" spans="1:51" s="13" customFormat="1" ht="12">
      <c r="A1122" s="13"/>
      <c r="B1122" s="234"/>
      <c r="C1122" s="235"/>
      <c r="D1122" s="236" t="s">
        <v>191</v>
      </c>
      <c r="E1122" s="237" t="s">
        <v>1</v>
      </c>
      <c r="F1122" s="238" t="s">
        <v>1001</v>
      </c>
      <c r="G1122" s="235"/>
      <c r="H1122" s="239">
        <v>36.432</v>
      </c>
      <c r="I1122" s="240"/>
      <c r="J1122" s="235"/>
      <c r="K1122" s="235"/>
      <c r="L1122" s="241"/>
      <c r="M1122" s="242"/>
      <c r="N1122" s="243"/>
      <c r="O1122" s="243"/>
      <c r="P1122" s="243"/>
      <c r="Q1122" s="243"/>
      <c r="R1122" s="243"/>
      <c r="S1122" s="243"/>
      <c r="T1122" s="244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5" t="s">
        <v>191</v>
      </c>
      <c r="AU1122" s="245" t="s">
        <v>88</v>
      </c>
      <c r="AV1122" s="13" t="s">
        <v>88</v>
      </c>
      <c r="AW1122" s="13" t="s">
        <v>34</v>
      </c>
      <c r="AX1122" s="13" t="s">
        <v>78</v>
      </c>
      <c r="AY1122" s="245" t="s">
        <v>182</v>
      </c>
    </row>
    <row r="1123" spans="1:51" s="13" customFormat="1" ht="12">
      <c r="A1123" s="13"/>
      <c r="B1123" s="234"/>
      <c r="C1123" s="235"/>
      <c r="D1123" s="236" t="s">
        <v>191</v>
      </c>
      <c r="E1123" s="237" t="s">
        <v>1</v>
      </c>
      <c r="F1123" s="238" t="s">
        <v>1002</v>
      </c>
      <c r="G1123" s="235"/>
      <c r="H1123" s="239">
        <v>1.52</v>
      </c>
      <c r="I1123" s="240"/>
      <c r="J1123" s="235"/>
      <c r="K1123" s="235"/>
      <c r="L1123" s="241"/>
      <c r="M1123" s="242"/>
      <c r="N1123" s="243"/>
      <c r="O1123" s="243"/>
      <c r="P1123" s="243"/>
      <c r="Q1123" s="243"/>
      <c r="R1123" s="243"/>
      <c r="S1123" s="243"/>
      <c r="T1123" s="244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45" t="s">
        <v>191</v>
      </c>
      <c r="AU1123" s="245" t="s">
        <v>88</v>
      </c>
      <c r="AV1123" s="13" t="s">
        <v>88</v>
      </c>
      <c r="AW1123" s="13" t="s">
        <v>34</v>
      </c>
      <c r="AX1123" s="13" t="s">
        <v>78</v>
      </c>
      <c r="AY1123" s="245" t="s">
        <v>182</v>
      </c>
    </row>
    <row r="1124" spans="1:51" s="15" customFormat="1" ht="12">
      <c r="A1124" s="15"/>
      <c r="B1124" s="268"/>
      <c r="C1124" s="269"/>
      <c r="D1124" s="236" t="s">
        <v>191</v>
      </c>
      <c r="E1124" s="270" t="s">
        <v>1</v>
      </c>
      <c r="F1124" s="271" t="s">
        <v>1003</v>
      </c>
      <c r="G1124" s="269"/>
      <c r="H1124" s="270" t="s">
        <v>1</v>
      </c>
      <c r="I1124" s="272"/>
      <c r="J1124" s="269"/>
      <c r="K1124" s="269"/>
      <c r="L1124" s="273"/>
      <c r="M1124" s="274"/>
      <c r="N1124" s="275"/>
      <c r="O1124" s="275"/>
      <c r="P1124" s="275"/>
      <c r="Q1124" s="275"/>
      <c r="R1124" s="275"/>
      <c r="S1124" s="275"/>
      <c r="T1124" s="276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77" t="s">
        <v>191</v>
      </c>
      <c r="AU1124" s="277" t="s">
        <v>88</v>
      </c>
      <c r="AV1124" s="15" t="s">
        <v>86</v>
      </c>
      <c r="AW1124" s="15" t="s">
        <v>34</v>
      </c>
      <c r="AX1124" s="15" t="s">
        <v>78</v>
      </c>
      <c r="AY1124" s="277" t="s">
        <v>182</v>
      </c>
    </row>
    <row r="1125" spans="1:51" s="13" customFormat="1" ht="12">
      <c r="A1125" s="13"/>
      <c r="B1125" s="234"/>
      <c r="C1125" s="235"/>
      <c r="D1125" s="236" t="s">
        <v>191</v>
      </c>
      <c r="E1125" s="237" t="s">
        <v>1</v>
      </c>
      <c r="F1125" s="238" t="s">
        <v>1074</v>
      </c>
      <c r="G1125" s="235"/>
      <c r="H1125" s="239">
        <v>1.536</v>
      </c>
      <c r="I1125" s="240"/>
      <c r="J1125" s="235"/>
      <c r="K1125" s="235"/>
      <c r="L1125" s="241"/>
      <c r="M1125" s="242"/>
      <c r="N1125" s="243"/>
      <c r="O1125" s="243"/>
      <c r="P1125" s="243"/>
      <c r="Q1125" s="243"/>
      <c r="R1125" s="243"/>
      <c r="S1125" s="243"/>
      <c r="T1125" s="244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45" t="s">
        <v>191</v>
      </c>
      <c r="AU1125" s="245" t="s">
        <v>88</v>
      </c>
      <c r="AV1125" s="13" t="s">
        <v>88</v>
      </c>
      <c r="AW1125" s="13" t="s">
        <v>34</v>
      </c>
      <c r="AX1125" s="13" t="s">
        <v>78</v>
      </c>
      <c r="AY1125" s="245" t="s">
        <v>182</v>
      </c>
    </row>
    <row r="1126" spans="1:51" s="16" customFormat="1" ht="12">
      <c r="A1126" s="16"/>
      <c r="B1126" s="278"/>
      <c r="C1126" s="279"/>
      <c r="D1126" s="236" t="s">
        <v>191</v>
      </c>
      <c r="E1126" s="280" t="s">
        <v>1</v>
      </c>
      <c r="F1126" s="281" t="s">
        <v>297</v>
      </c>
      <c r="G1126" s="279"/>
      <c r="H1126" s="282">
        <v>222.609</v>
      </c>
      <c r="I1126" s="283"/>
      <c r="J1126" s="279"/>
      <c r="K1126" s="279"/>
      <c r="L1126" s="284"/>
      <c r="M1126" s="285"/>
      <c r="N1126" s="286"/>
      <c r="O1126" s="286"/>
      <c r="P1126" s="286"/>
      <c r="Q1126" s="286"/>
      <c r="R1126" s="286"/>
      <c r="S1126" s="286"/>
      <c r="T1126" s="287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T1126" s="288" t="s">
        <v>191</v>
      </c>
      <c r="AU1126" s="288" t="s">
        <v>88</v>
      </c>
      <c r="AV1126" s="16" t="s">
        <v>200</v>
      </c>
      <c r="AW1126" s="16" t="s">
        <v>34</v>
      </c>
      <c r="AX1126" s="16" t="s">
        <v>78</v>
      </c>
      <c r="AY1126" s="288" t="s">
        <v>182</v>
      </c>
    </row>
    <row r="1127" spans="1:51" s="15" customFormat="1" ht="12">
      <c r="A1127" s="15"/>
      <c r="B1127" s="268"/>
      <c r="C1127" s="269"/>
      <c r="D1127" s="236" t="s">
        <v>191</v>
      </c>
      <c r="E1127" s="270" t="s">
        <v>1</v>
      </c>
      <c r="F1127" s="271" t="s">
        <v>235</v>
      </c>
      <c r="G1127" s="269"/>
      <c r="H1127" s="270" t="s">
        <v>1</v>
      </c>
      <c r="I1127" s="272"/>
      <c r="J1127" s="269"/>
      <c r="K1127" s="269"/>
      <c r="L1127" s="273"/>
      <c r="M1127" s="274"/>
      <c r="N1127" s="275"/>
      <c r="O1127" s="275"/>
      <c r="P1127" s="275"/>
      <c r="Q1127" s="275"/>
      <c r="R1127" s="275"/>
      <c r="S1127" s="275"/>
      <c r="T1127" s="276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T1127" s="277" t="s">
        <v>191</v>
      </c>
      <c r="AU1127" s="277" t="s">
        <v>88</v>
      </c>
      <c r="AV1127" s="15" t="s">
        <v>86</v>
      </c>
      <c r="AW1127" s="15" t="s">
        <v>34</v>
      </c>
      <c r="AX1127" s="15" t="s">
        <v>78</v>
      </c>
      <c r="AY1127" s="277" t="s">
        <v>182</v>
      </c>
    </row>
    <row r="1128" spans="1:51" s="15" customFormat="1" ht="12">
      <c r="A1128" s="15"/>
      <c r="B1128" s="268"/>
      <c r="C1128" s="269"/>
      <c r="D1128" s="236" t="s">
        <v>191</v>
      </c>
      <c r="E1128" s="270" t="s">
        <v>1</v>
      </c>
      <c r="F1128" s="271" t="s">
        <v>1075</v>
      </c>
      <c r="G1128" s="269"/>
      <c r="H1128" s="270" t="s">
        <v>1</v>
      </c>
      <c r="I1128" s="272"/>
      <c r="J1128" s="269"/>
      <c r="K1128" s="269"/>
      <c r="L1128" s="273"/>
      <c r="M1128" s="274"/>
      <c r="N1128" s="275"/>
      <c r="O1128" s="275"/>
      <c r="P1128" s="275"/>
      <c r="Q1128" s="275"/>
      <c r="R1128" s="275"/>
      <c r="S1128" s="275"/>
      <c r="T1128" s="276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T1128" s="277" t="s">
        <v>191</v>
      </c>
      <c r="AU1128" s="277" t="s">
        <v>88</v>
      </c>
      <c r="AV1128" s="15" t="s">
        <v>86</v>
      </c>
      <c r="AW1128" s="15" t="s">
        <v>34</v>
      </c>
      <c r="AX1128" s="15" t="s">
        <v>78</v>
      </c>
      <c r="AY1128" s="277" t="s">
        <v>182</v>
      </c>
    </row>
    <row r="1129" spans="1:51" s="13" customFormat="1" ht="12">
      <c r="A1129" s="13"/>
      <c r="B1129" s="234"/>
      <c r="C1129" s="235"/>
      <c r="D1129" s="236" t="s">
        <v>191</v>
      </c>
      <c r="E1129" s="237" t="s">
        <v>1</v>
      </c>
      <c r="F1129" s="238" t="s">
        <v>959</v>
      </c>
      <c r="G1129" s="235"/>
      <c r="H1129" s="239">
        <v>277.157</v>
      </c>
      <c r="I1129" s="240"/>
      <c r="J1129" s="235"/>
      <c r="K1129" s="235"/>
      <c r="L1129" s="241"/>
      <c r="M1129" s="242"/>
      <c r="N1129" s="243"/>
      <c r="O1129" s="243"/>
      <c r="P1129" s="243"/>
      <c r="Q1129" s="243"/>
      <c r="R1129" s="243"/>
      <c r="S1129" s="243"/>
      <c r="T1129" s="244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45" t="s">
        <v>191</v>
      </c>
      <c r="AU1129" s="245" t="s">
        <v>88</v>
      </c>
      <c r="AV1129" s="13" t="s">
        <v>88</v>
      </c>
      <c r="AW1129" s="13" t="s">
        <v>34</v>
      </c>
      <c r="AX1129" s="13" t="s">
        <v>78</v>
      </c>
      <c r="AY1129" s="245" t="s">
        <v>182</v>
      </c>
    </row>
    <row r="1130" spans="1:51" s="15" customFormat="1" ht="12">
      <c r="A1130" s="15"/>
      <c r="B1130" s="268"/>
      <c r="C1130" s="269"/>
      <c r="D1130" s="236" t="s">
        <v>191</v>
      </c>
      <c r="E1130" s="270" t="s">
        <v>1</v>
      </c>
      <c r="F1130" s="271" t="s">
        <v>939</v>
      </c>
      <c r="G1130" s="269"/>
      <c r="H1130" s="270" t="s">
        <v>1</v>
      </c>
      <c r="I1130" s="272"/>
      <c r="J1130" s="269"/>
      <c r="K1130" s="269"/>
      <c r="L1130" s="273"/>
      <c r="M1130" s="274"/>
      <c r="N1130" s="275"/>
      <c r="O1130" s="275"/>
      <c r="P1130" s="275"/>
      <c r="Q1130" s="275"/>
      <c r="R1130" s="275"/>
      <c r="S1130" s="275"/>
      <c r="T1130" s="276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T1130" s="277" t="s">
        <v>191</v>
      </c>
      <c r="AU1130" s="277" t="s">
        <v>88</v>
      </c>
      <c r="AV1130" s="15" t="s">
        <v>86</v>
      </c>
      <c r="AW1130" s="15" t="s">
        <v>34</v>
      </c>
      <c r="AX1130" s="15" t="s">
        <v>78</v>
      </c>
      <c r="AY1130" s="277" t="s">
        <v>182</v>
      </c>
    </row>
    <row r="1131" spans="1:51" s="13" customFormat="1" ht="12">
      <c r="A1131" s="13"/>
      <c r="B1131" s="234"/>
      <c r="C1131" s="235"/>
      <c r="D1131" s="236" t="s">
        <v>191</v>
      </c>
      <c r="E1131" s="237" t="s">
        <v>1</v>
      </c>
      <c r="F1131" s="238" t="s">
        <v>940</v>
      </c>
      <c r="G1131" s="235"/>
      <c r="H1131" s="239">
        <v>19.44</v>
      </c>
      <c r="I1131" s="240"/>
      <c r="J1131" s="235"/>
      <c r="K1131" s="235"/>
      <c r="L1131" s="241"/>
      <c r="M1131" s="242"/>
      <c r="N1131" s="243"/>
      <c r="O1131" s="243"/>
      <c r="P1131" s="243"/>
      <c r="Q1131" s="243"/>
      <c r="R1131" s="243"/>
      <c r="S1131" s="243"/>
      <c r="T1131" s="244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45" t="s">
        <v>191</v>
      </c>
      <c r="AU1131" s="245" t="s">
        <v>88</v>
      </c>
      <c r="AV1131" s="13" t="s">
        <v>88</v>
      </c>
      <c r="AW1131" s="13" t="s">
        <v>34</v>
      </c>
      <c r="AX1131" s="13" t="s">
        <v>78</v>
      </c>
      <c r="AY1131" s="245" t="s">
        <v>182</v>
      </c>
    </row>
    <row r="1132" spans="1:51" s="15" customFormat="1" ht="12">
      <c r="A1132" s="15"/>
      <c r="B1132" s="268"/>
      <c r="C1132" s="269"/>
      <c r="D1132" s="236" t="s">
        <v>191</v>
      </c>
      <c r="E1132" s="270" t="s">
        <v>1</v>
      </c>
      <c r="F1132" s="271" t="s">
        <v>1076</v>
      </c>
      <c r="G1132" s="269"/>
      <c r="H1132" s="270" t="s">
        <v>1</v>
      </c>
      <c r="I1132" s="272"/>
      <c r="J1132" s="269"/>
      <c r="K1132" s="269"/>
      <c r="L1132" s="273"/>
      <c r="M1132" s="274"/>
      <c r="N1132" s="275"/>
      <c r="O1132" s="275"/>
      <c r="P1132" s="275"/>
      <c r="Q1132" s="275"/>
      <c r="R1132" s="275"/>
      <c r="S1132" s="275"/>
      <c r="T1132" s="276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T1132" s="277" t="s">
        <v>191</v>
      </c>
      <c r="AU1132" s="277" t="s">
        <v>88</v>
      </c>
      <c r="AV1132" s="15" t="s">
        <v>86</v>
      </c>
      <c r="AW1132" s="15" t="s">
        <v>34</v>
      </c>
      <c r="AX1132" s="15" t="s">
        <v>78</v>
      </c>
      <c r="AY1132" s="277" t="s">
        <v>182</v>
      </c>
    </row>
    <row r="1133" spans="1:51" s="13" customFormat="1" ht="12">
      <c r="A1133" s="13"/>
      <c r="B1133" s="234"/>
      <c r="C1133" s="235"/>
      <c r="D1133" s="236" t="s">
        <v>191</v>
      </c>
      <c r="E1133" s="237" t="s">
        <v>1</v>
      </c>
      <c r="F1133" s="238" t="s">
        <v>1077</v>
      </c>
      <c r="G1133" s="235"/>
      <c r="H1133" s="239">
        <v>5.104</v>
      </c>
      <c r="I1133" s="240"/>
      <c r="J1133" s="235"/>
      <c r="K1133" s="235"/>
      <c r="L1133" s="241"/>
      <c r="M1133" s="242"/>
      <c r="N1133" s="243"/>
      <c r="O1133" s="243"/>
      <c r="P1133" s="243"/>
      <c r="Q1133" s="243"/>
      <c r="R1133" s="243"/>
      <c r="S1133" s="243"/>
      <c r="T1133" s="244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5" t="s">
        <v>191</v>
      </c>
      <c r="AU1133" s="245" t="s">
        <v>88</v>
      </c>
      <c r="AV1133" s="13" t="s">
        <v>88</v>
      </c>
      <c r="AW1133" s="13" t="s">
        <v>34</v>
      </c>
      <c r="AX1133" s="13" t="s">
        <v>78</v>
      </c>
      <c r="AY1133" s="245" t="s">
        <v>182</v>
      </c>
    </row>
    <row r="1134" spans="1:51" s="15" customFormat="1" ht="12">
      <c r="A1134" s="15"/>
      <c r="B1134" s="268"/>
      <c r="C1134" s="269"/>
      <c r="D1134" s="236" t="s">
        <v>191</v>
      </c>
      <c r="E1134" s="270" t="s">
        <v>1</v>
      </c>
      <c r="F1134" s="271" t="s">
        <v>1051</v>
      </c>
      <c r="G1134" s="269"/>
      <c r="H1134" s="270" t="s">
        <v>1</v>
      </c>
      <c r="I1134" s="272"/>
      <c r="J1134" s="269"/>
      <c r="K1134" s="269"/>
      <c r="L1134" s="273"/>
      <c r="M1134" s="274"/>
      <c r="N1134" s="275"/>
      <c r="O1134" s="275"/>
      <c r="P1134" s="275"/>
      <c r="Q1134" s="275"/>
      <c r="R1134" s="275"/>
      <c r="S1134" s="275"/>
      <c r="T1134" s="276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T1134" s="277" t="s">
        <v>191</v>
      </c>
      <c r="AU1134" s="277" t="s">
        <v>88</v>
      </c>
      <c r="AV1134" s="15" t="s">
        <v>86</v>
      </c>
      <c r="AW1134" s="15" t="s">
        <v>34</v>
      </c>
      <c r="AX1134" s="15" t="s">
        <v>78</v>
      </c>
      <c r="AY1134" s="277" t="s">
        <v>182</v>
      </c>
    </row>
    <row r="1135" spans="1:51" s="13" customFormat="1" ht="12">
      <c r="A1135" s="13"/>
      <c r="B1135" s="234"/>
      <c r="C1135" s="235"/>
      <c r="D1135" s="236" t="s">
        <v>191</v>
      </c>
      <c r="E1135" s="237" t="s">
        <v>1</v>
      </c>
      <c r="F1135" s="238" t="s">
        <v>1052</v>
      </c>
      <c r="G1135" s="235"/>
      <c r="H1135" s="239">
        <v>4.64</v>
      </c>
      <c r="I1135" s="240"/>
      <c r="J1135" s="235"/>
      <c r="K1135" s="235"/>
      <c r="L1135" s="241"/>
      <c r="M1135" s="242"/>
      <c r="N1135" s="243"/>
      <c r="O1135" s="243"/>
      <c r="P1135" s="243"/>
      <c r="Q1135" s="243"/>
      <c r="R1135" s="243"/>
      <c r="S1135" s="243"/>
      <c r="T1135" s="244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45" t="s">
        <v>191</v>
      </c>
      <c r="AU1135" s="245" t="s">
        <v>88</v>
      </c>
      <c r="AV1135" s="13" t="s">
        <v>88</v>
      </c>
      <c r="AW1135" s="13" t="s">
        <v>34</v>
      </c>
      <c r="AX1135" s="13" t="s">
        <v>78</v>
      </c>
      <c r="AY1135" s="245" t="s">
        <v>182</v>
      </c>
    </row>
    <row r="1136" spans="1:51" s="16" customFormat="1" ht="12">
      <c r="A1136" s="16"/>
      <c r="B1136" s="278"/>
      <c r="C1136" s="279"/>
      <c r="D1136" s="236" t="s">
        <v>191</v>
      </c>
      <c r="E1136" s="280" t="s">
        <v>1</v>
      </c>
      <c r="F1136" s="281" t="s">
        <v>297</v>
      </c>
      <c r="G1136" s="279"/>
      <c r="H1136" s="282">
        <v>306.34099999999995</v>
      </c>
      <c r="I1136" s="283"/>
      <c r="J1136" s="279"/>
      <c r="K1136" s="279"/>
      <c r="L1136" s="284"/>
      <c r="M1136" s="285"/>
      <c r="N1136" s="286"/>
      <c r="O1136" s="286"/>
      <c r="P1136" s="286"/>
      <c r="Q1136" s="286"/>
      <c r="R1136" s="286"/>
      <c r="S1136" s="286"/>
      <c r="T1136" s="287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T1136" s="288" t="s">
        <v>191</v>
      </c>
      <c r="AU1136" s="288" t="s">
        <v>88</v>
      </c>
      <c r="AV1136" s="16" t="s">
        <v>200</v>
      </c>
      <c r="AW1136" s="16" t="s">
        <v>34</v>
      </c>
      <c r="AX1136" s="16" t="s">
        <v>78</v>
      </c>
      <c r="AY1136" s="288" t="s">
        <v>182</v>
      </c>
    </row>
    <row r="1137" spans="1:51" s="14" customFormat="1" ht="12">
      <c r="A1137" s="14"/>
      <c r="B1137" s="246"/>
      <c r="C1137" s="247"/>
      <c r="D1137" s="236" t="s">
        <v>191</v>
      </c>
      <c r="E1137" s="248" t="s">
        <v>1</v>
      </c>
      <c r="F1137" s="249" t="s">
        <v>195</v>
      </c>
      <c r="G1137" s="247"/>
      <c r="H1137" s="250">
        <v>528.95</v>
      </c>
      <c r="I1137" s="251"/>
      <c r="J1137" s="247"/>
      <c r="K1137" s="247"/>
      <c r="L1137" s="252"/>
      <c r="M1137" s="253"/>
      <c r="N1137" s="254"/>
      <c r="O1137" s="254"/>
      <c r="P1137" s="254"/>
      <c r="Q1137" s="254"/>
      <c r="R1137" s="254"/>
      <c r="S1137" s="254"/>
      <c r="T1137" s="255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56" t="s">
        <v>191</v>
      </c>
      <c r="AU1137" s="256" t="s">
        <v>88</v>
      </c>
      <c r="AV1137" s="14" t="s">
        <v>189</v>
      </c>
      <c r="AW1137" s="14" t="s">
        <v>34</v>
      </c>
      <c r="AX1137" s="14" t="s">
        <v>86</v>
      </c>
      <c r="AY1137" s="256" t="s">
        <v>182</v>
      </c>
    </row>
    <row r="1138" spans="1:65" s="2" customFormat="1" ht="24.15" customHeight="1">
      <c r="A1138" s="39"/>
      <c r="B1138" s="40"/>
      <c r="C1138" s="220" t="s">
        <v>1078</v>
      </c>
      <c r="D1138" s="220" t="s">
        <v>185</v>
      </c>
      <c r="E1138" s="221" t="s">
        <v>1079</v>
      </c>
      <c r="F1138" s="222" t="s">
        <v>1080</v>
      </c>
      <c r="G1138" s="223" t="s">
        <v>570</v>
      </c>
      <c r="H1138" s="224">
        <v>3.636</v>
      </c>
      <c r="I1138" s="225"/>
      <c r="J1138" s="226">
        <f>ROUND(I1138*H1138,2)</f>
        <v>0</v>
      </c>
      <c r="K1138" s="227"/>
      <c r="L1138" s="45"/>
      <c r="M1138" s="228" t="s">
        <v>1</v>
      </c>
      <c r="N1138" s="229" t="s">
        <v>43</v>
      </c>
      <c r="O1138" s="92"/>
      <c r="P1138" s="230">
        <f>O1138*H1138</f>
        <v>0</v>
      </c>
      <c r="Q1138" s="230">
        <v>0</v>
      </c>
      <c r="R1138" s="230">
        <f>Q1138*H1138</f>
        <v>0</v>
      </c>
      <c r="S1138" s="230">
        <v>0</v>
      </c>
      <c r="T1138" s="231">
        <f>S1138*H1138</f>
        <v>0</v>
      </c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R1138" s="232" t="s">
        <v>351</v>
      </c>
      <c r="AT1138" s="232" t="s">
        <v>185</v>
      </c>
      <c r="AU1138" s="232" t="s">
        <v>88</v>
      </c>
      <c r="AY1138" s="18" t="s">
        <v>182</v>
      </c>
      <c r="BE1138" s="233">
        <f>IF(N1138="základní",J1138,0)</f>
        <v>0</v>
      </c>
      <c r="BF1138" s="233">
        <f>IF(N1138="snížená",J1138,0)</f>
        <v>0</v>
      </c>
      <c r="BG1138" s="233">
        <f>IF(N1138="zákl. přenesená",J1138,0)</f>
        <v>0</v>
      </c>
      <c r="BH1138" s="233">
        <f>IF(N1138="sníž. přenesená",J1138,0)</f>
        <v>0</v>
      </c>
      <c r="BI1138" s="233">
        <f>IF(N1138="nulová",J1138,0)</f>
        <v>0</v>
      </c>
      <c r="BJ1138" s="18" t="s">
        <v>86</v>
      </c>
      <c r="BK1138" s="233">
        <f>ROUND(I1138*H1138,2)</f>
        <v>0</v>
      </c>
      <c r="BL1138" s="18" t="s">
        <v>351</v>
      </c>
      <c r="BM1138" s="232" t="s">
        <v>1081</v>
      </c>
    </row>
    <row r="1139" spans="1:63" s="12" customFormat="1" ht="22.8" customHeight="1">
      <c r="A1139" s="12"/>
      <c r="B1139" s="204"/>
      <c r="C1139" s="205"/>
      <c r="D1139" s="206" t="s">
        <v>77</v>
      </c>
      <c r="E1139" s="218" t="s">
        <v>1082</v>
      </c>
      <c r="F1139" s="218" t="s">
        <v>1083</v>
      </c>
      <c r="G1139" s="205"/>
      <c r="H1139" s="205"/>
      <c r="I1139" s="208"/>
      <c r="J1139" s="219">
        <f>BK1139</f>
        <v>0</v>
      </c>
      <c r="K1139" s="205"/>
      <c r="L1139" s="210"/>
      <c r="M1139" s="211"/>
      <c r="N1139" s="212"/>
      <c r="O1139" s="212"/>
      <c r="P1139" s="213">
        <f>SUM(P1140:P1200)</f>
        <v>0</v>
      </c>
      <c r="Q1139" s="212"/>
      <c r="R1139" s="213">
        <f>SUM(R1140:R1200)</f>
        <v>0.9440532000000001</v>
      </c>
      <c r="S1139" s="212"/>
      <c r="T1139" s="214">
        <f>SUM(T1140:T1200)</f>
        <v>0.5228236</v>
      </c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R1139" s="215" t="s">
        <v>88</v>
      </c>
      <c r="AT1139" s="216" t="s">
        <v>77</v>
      </c>
      <c r="AU1139" s="216" t="s">
        <v>86</v>
      </c>
      <c r="AY1139" s="215" t="s">
        <v>182</v>
      </c>
      <c r="BK1139" s="217">
        <f>SUM(BK1140:BK1200)</f>
        <v>0</v>
      </c>
    </row>
    <row r="1140" spans="1:65" s="2" customFormat="1" ht="24.15" customHeight="1">
      <c r="A1140" s="39"/>
      <c r="B1140" s="40"/>
      <c r="C1140" s="220" t="s">
        <v>1084</v>
      </c>
      <c r="D1140" s="220" t="s">
        <v>185</v>
      </c>
      <c r="E1140" s="221" t="s">
        <v>1085</v>
      </c>
      <c r="F1140" s="222" t="s">
        <v>1086</v>
      </c>
      <c r="G1140" s="223" t="s">
        <v>320</v>
      </c>
      <c r="H1140" s="224">
        <v>32.4</v>
      </c>
      <c r="I1140" s="225"/>
      <c r="J1140" s="226">
        <f>ROUND(I1140*H1140,2)</f>
        <v>0</v>
      </c>
      <c r="K1140" s="227"/>
      <c r="L1140" s="45"/>
      <c r="M1140" s="228" t="s">
        <v>1</v>
      </c>
      <c r="N1140" s="229" t="s">
        <v>43</v>
      </c>
      <c r="O1140" s="92"/>
      <c r="P1140" s="230">
        <f>O1140*H1140</f>
        <v>0</v>
      </c>
      <c r="Q1140" s="230">
        <v>0</v>
      </c>
      <c r="R1140" s="230">
        <f>Q1140*H1140</f>
        <v>0</v>
      </c>
      <c r="S1140" s="230">
        <v>0.00177</v>
      </c>
      <c r="T1140" s="231">
        <f>S1140*H1140</f>
        <v>0.057348</v>
      </c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R1140" s="232" t="s">
        <v>351</v>
      </c>
      <c r="AT1140" s="232" t="s">
        <v>185</v>
      </c>
      <c r="AU1140" s="232" t="s">
        <v>88</v>
      </c>
      <c r="AY1140" s="18" t="s">
        <v>182</v>
      </c>
      <c r="BE1140" s="233">
        <f>IF(N1140="základní",J1140,0)</f>
        <v>0</v>
      </c>
      <c r="BF1140" s="233">
        <f>IF(N1140="snížená",J1140,0)</f>
        <v>0</v>
      </c>
      <c r="BG1140" s="233">
        <f>IF(N1140="zákl. přenesená",J1140,0)</f>
        <v>0</v>
      </c>
      <c r="BH1140" s="233">
        <f>IF(N1140="sníž. přenesená",J1140,0)</f>
        <v>0</v>
      </c>
      <c r="BI1140" s="233">
        <f>IF(N1140="nulová",J1140,0)</f>
        <v>0</v>
      </c>
      <c r="BJ1140" s="18" t="s">
        <v>86</v>
      </c>
      <c r="BK1140" s="233">
        <f>ROUND(I1140*H1140,2)</f>
        <v>0</v>
      </c>
      <c r="BL1140" s="18" t="s">
        <v>351</v>
      </c>
      <c r="BM1140" s="232" t="s">
        <v>1087</v>
      </c>
    </row>
    <row r="1141" spans="1:51" s="13" customFormat="1" ht="12">
      <c r="A1141" s="13"/>
      <c r="B1141" s="234"/>
      <c r="C1141" s="235"/>
      <c r="D1141" s="236" t="s">
        <v>191</v>
      </c>
      <c r="E1141" s="237" t="s">
        <v>1</v>
      </c>
      <c r="F1141" s="238" t="s">
        <v>1088</v>
      </c>
      <c r="G1141" s="235"/>
      <c r="H1141" s="239">
        <v>32.4</v>
      </c>
      <c r="I1141" s="240"/>
      <c r="J1141" s="235"/>
      <c r="K1141" s="235"/>
      <c r="L1141" s="241"/>
      <c r="M1141" s="242"/>
      <c r="N1141" s="243"/>
      <c r="O1141" s="243"/>
      <c r="P1141" s="243"/>
      <c r="Q1141" s="243"/>
      <c r="R1141" s="243"/>
      <c r="S1141" s="243"/>
      <c r="T1141" s="244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5" t="s">
        <v>191</v>
      </c>
      <c r="AU1141" s="245" t="s">
        <v>88</v>
      </c>
      <c r="AV1141" s="13" t="s">
        <v>88</v>
      </c>
      <c r="AW1141" s="13" t="s">
        <v>34</v>
      </c>
      <c r="AX1141" s="13" t="s">
        <v>78</v>
      </c>
      <c r="AY1141" s="245" t="s">
        <v>182</v>
      </c>
    </row>
    <row r="1142" spans="1:51" s="14" customFormat="1" ht="12">
      <c r="A1142" s="14"/>
      <c r="B1142" s="246"/>
      <c r="C1142" s="247"/>
      <c r="D1142" s="236" t="s">
        <v>191</v>
      </c>
      <c r="E1142" s="248" t="s">
        <v>1</v>
      </c>
      <c r="F1142" s="249" t="s">
        <v>195</v>
      </c>
      <c r="G1142" s="247"/>
      <c r="H1142" s="250">
        <v>32.4</v>
      </c>
      <c r="I1142" s="251"/>
      <c r="J1142" s="247"/>
      <c r="K1142" s="247"/>
      <c r="L1142" s="252"/>
      <c r="M1142" s="253"/>
      <c r="N1142" s="254"/>
      <c r="O1142" s="254"/>
      <c r="P1142" s="254"/>
      <c r="Q1142" s="254"/>
      <c r="R1142" s="254"/>
      <c r="S1142" s="254"/>
      <c r="T1142" s="255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56" t="s">
        <v>191</v>
      </c>
      <c r="AU1142" s="256" t="s">
        <v>88</v>
      </c>
      <c r="AV1142" s="14" t="s">
        <v>189</v>
      </c>
      <c r="AW1142" s="14" t="s">
        <v>34</v>
      </c>
      <c r="AX1142" s="14" t="s">
        <v>86</v>
      </c>
      <c r="AY1142" s="256" t="s">
        <v>182</v>
      </c>
    </row>
    <row r="1143" spans="1:65" s="2" customFormat="1" ht="24.15" customHeight="1">
      <c r="A1143" s="39"/>
      <c r="B1143" s="40"/>
      <c r="C1143" s="220" t="s">
        <v>1089</v>
      </c>
      <c r="D1143" s="220" t="s">
        <v>185</v>
      </c>
      <c r="E1143" s="221" t="s">
        <v>1090</v>
      </c>
      <c r="F1143" s="222" t="s">
        <v>1091</v>
      </c>
      <c r="G1143" s="223" t="s">
        <v>320</v>
      </c>
      <c r="H1143" s="224">
        <v>110.16</v>
      </c>
      <c r="I1143" s="225"/>
      <c r="J1143" s="226">
        <f>ROUND(I1143*H1143,2)</f>
        <v>0</v>
      </c>
      <c r="K1143" s="227"/>
      <c r="L1143" s="45"/>
      <c r="M1143" s="228" t="s">
        <v>1</v>
      </c>
      <c r="N1143" s="229" t="s">
        <v>43</v>
      </c>
      <c r="O1143" s="92"/>
      <c r="P1143" s="230">
        <f>O1143*H1143</f>
        <v>0</v>
      </c>
      <c r="Q1143" s="230">
        <v>0</v>
      </c>
      <c r="R1143" s="230">
        <f>Q1143*H1143</f>
        <v>0</v>
      </c>
      <c r="S1143" s="230">
        <v>0.00191</v>
      </c>
      <c r="T1143" s="231">
        <f>S1143*H1143</f>
        <v>0.2104056</v>
      </c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R1143" s="232" t="s">
        <v>351</v>
      </c>
      <c r="AT1143" s="232" t="s">
        <v>185</v>
      </c>
      <c r="AU1143" s="232" t="s">
        <v>88</v>
      </c>
      <c r="AY1143" s="18" t="s">
        <v>182</v>
      </c>
      <c r="BE1143" s="233">
        <f>IF(N1143="základní",J1143,0)</f>
        <v>0</v>
      </c>
      <c r="BF1143" s="233">
        <f>IF(N1143="snížená",J1143,0)</f>
        <v>0</v>
      </c>
      <c r="BG1143" s="233">
        <f>IF(N1143="zákl. přenesená",J1143,0)</f>
        <v>0</v>
      </c>
      <c r="BH1143" s="233">
        <f>IF(N1143="sníž. přenesená",J1143,0)</f>
        <v>0</v>
      </c>
      <c r="BI1143" s="233">
        <f>IF(N1143="nulová",J1143,0)</f>
        <v>0</v>
      </c>
      <c r="BJ1143" s="18" t="s">
        <v>86</v>
      </c>
      <c r="BK1143" s="233">
        <f>ROUND(I1143*H1143,2)</f>
        <v>0</v>
      </c>
      <c r="BL1143" s="18" t="s">
        <v>351</v>
      </c>
      <c r="BM1143" s="232" t="s">
        <v>1092</v>
      </c>
    </row>
    <row r="1144" spans="1:51" s="15" customFormat="1" ht="12">
      <c r="A1144" s="15"/>
      <c r="B1144" s="268"/>
      <c r="C1144" s="269"/>
      <c r="D1144" s="236" t="s">
        <v>191</v>
      </c>
      <c r="E1144" s="270" t="s">
        <v>1</v>
      </c>
      <c r="F1144" s="271" t="s">
        <v>235</v>
      </c>
      <c r="G1144" s="269"/>
      <c r="H1144" s="270" t="s">
        <v>1</v>
      </c>
      <c r="I1144" s="272"/>
      <c r="J1144" s="269"/>
      <c r="K1144" s="269"/>
      <c r="L1144" s="273"/>
      <c r="M1144" s="274"/>
      <c r="N1144" s="275"/>
      <c r="O1144" s="275"/>
      <c r="P1144" s="275"/>
      <c r="Q1144" s="275"/>
      <c r="R1144" s="275"/>
      <c r="S1144" s="275"/>
      <c r="T1144" s="276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T1144" s="277" t="s">
        <v>191</v>
      </c>
      <c r="AU1144" s="277" t="s">
        <v>88</v>
      </c>
      <c r="AV1144" s="15" t="s">
        <v>86</v>
      </c>
      <c r="AW1144" s="15" t="s">
        <v>34</v>
      </c>
      <c r="AX1144" s="15" t="s">
        <v>78</v>
      </c>
      <c r="AY1144" s="277" t="s">
        <v>182</v>
      </c>
    </row>
    <row r="1145" spans="1:51" s="13" customFormat="1" ht="12">
      <c r="A1145" s="13"/>
      <c r="B1145" s="234"/>
      <c r="C1145" s="235"/>
      <c r="D1145" s="236" t="s">
        <v>191</v>
      </c>
      <c r="E1145" s="237" t="s">
        <v>1</v>
      </c>
      <c r="F1145" s="238" t="s">
        <v>1093</v>
      </c>
      <c r="G1145" s="235"/>
      <c r="H1145" s="239">
        <v>87.56</v>
      </c>
      <c r="I1145" s="240"/>
      <c r="J1145" s="235"/>
      <c r="K1145" s="235"/>
      <c r="L1145" s="241"/>
      <c r="M1145" s="242"/>
      <c r="N1145" s="243"/>
      <c r="O1145" s="243"/>
      <c r="P1145" s="243"/>
      <c r="Q1145" s="243"/>
      <c r="R1145" s="243"/>
      <c r="S1145" s="243"/>
      <c r="T1145" s="244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5" t="s">
        <v>191</v>
      </c>
      <c r="AU1145" s="245" t="s">
        <v>88</v>
      </c>
      <c r="AV1145" s="13" t="s">
        <v>88</v>
      </c>
      <c r="AW1145" s="13" t="s">
        <v>34</v>
      </c>
      <c r="AX1145" s="13" t="s">
        <v>78</v>
      </c>
      <c r="AY1145" s="245" t="s">
        <v>182</v>
      </c>
    </row>
    <row r="1146" spans="1:51" s="13" customFormat="1" ht="12">
      <c r="A1146" s="13"/>
      <c r="B1146" s="234"/>
      <c r="C1146" s="235"/>
      <c r="D1146" s="236" t="s">
        <v>191</v>
      </c>
      <c r="E1146" s="237" t="s">
        <v>1</v>
      </c>
      <c r="F1146" s="238" t="s">
        <v>1094</v>
      </c>
      <c r="G1146" s="235"/>
      <c r="H1146" s="239">
        <v>22.6</v>
      </c>
      <c r="I1146" s="240"/>
      <c r="J1146" s="235"/>
      <c r="K1146" s="235"/>
      <c r="L1146" s="241"/>
      <c r="M1146" s="242"/>
      <c r="N1146" s="243"/>
      <c r="O1146" s="243"/>
      <c r="P1146" s="243"/>
      <c r="Q1146" s="243"/>
      <c r="R1146" s="243"/>
      <c r="S1146" s="243"/>
      <c r="T1146" s="244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45" t="s">
        <v>191</v>
      </c>
      <c r="AU1146" s="245" t="s">
        <v>88</v>
      </c>
      <c r="AV1146" s="13" t="s">
        <v>88</v>
      </c>
      <c r="AW1146" s="13" t="s">
        <v>34</v>
      </c>
      <c r="AX1146" s="13" t="s">
        <v>78</v>
      </c>
      <c r="AY1146" s="245" t="s">
        <v>182</v>
      </c>
    </row>
    <row r="1147" spans="1:51" s="14" customFormat="1" ht="12">
      <c r="A1147" s="14"/>
      <c r="B1147" s="246"/>
      <c r="C1147" s="247"/>
      <c r="D1147" s="236" t="s">
        <v>191</v>
      </c>
      <c r="E1147" s="248" t="s">
        <v>1</v>
      </c>
      <c r="F1147" s="249" t="s">
        <v>195</v>
      </c>
      <c r="G1147" s="247"/>
      <c r="H1147" s="250">
        <v>110.16</v>
      </c>
      <c r="I1147" s="251"/>
      <c r="J1147" s="247"/>
      <c r="K1147" s="247"/>
      <c r="L1147" s="252"/>
      <c r="M1147" s="253"/>
      <c r="N1147" s="254"/>
      <c r="O1147" s="254"/>
      <c r="P1147" s="254"/>
      <c r="Q1147" s="254"/>
      <c r="R1147" s="254"/>
      <c r="S1147" s="254"/>
      <c r="T1147" s="255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56" t="s">
        <v>191</v>
      </c>
      <c r="AU1147" s="256" t="s">
        <v>88</v>
      </c>
      <c r="AV1147" s="14" t="s">
        <v>189</v>
      </c>
      <c r="AW1147" s="14" t="s">
        <v>34</v>
      </c>
      <c r="AX1147" s="14" t="s">
        <v>86</v>
      </c>
      <c r="AY1147" s="256" t="s">
        <v>182</v>
      </c>
    </row>
    <row r="1148" spans="1:65" s="2" customFormat="1" ht="16.5" customHeight="1">
      <c r="A1148" s="39"/>
      <c r="B1148" s="40"/>
      <c r="C1148" s="220" t="s">
        <v>1095</v>
      </c>
      <c r="D1148" s="220" t="s">
        <v>185</v>
      </c>
      <c r="E1148" s="221" t="s">
        <v>1096</v>
      </c>
      <c r="F1148" s="222" t="s">
        <v>1097</v>
      </c>
      <c r="G1148" s="223" t="s">
        <v>320</v>
      </c>
      <c r="H1148" s="224">
        <v>106</v>
      </c>
      <c r="I1148" s="225"/>
      <c r="J1148" s="226">
        <f>ROUND(I1148*H1148,2)</f>
        <v>0</v>
      </c>
      <c r="K1148" s="227"/>
      <c r="L1148" s="45"/>
      <c r="M1148" s="228" t="s">
        <v>1</v>
      </c>
      <c r="N1148" s="229" t="s">
        <v>43</v>
      </c>
      <c r="O1148" s="92"/>
      <c r="P1148" s="230">
        <f>O1148*H1148</f>
        <v>0</v>
      </c>
      <c r="Q1148" s="230">
        <v>0</v>
      </c>
      <c r="R1148" s="230">
        <f>Q1148*H1148</f>
        <v>0</v>
      </c>
      <c r="S1148" s="230">
        <v>0.00167</v>
      </c>
      <c r="T1148" s="231">
        <f>S1148*H1148</f>
        <v>0.17702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R1148" s="232" t="s">
        <v>351</v>
      </c>
      <c r="AT1148" s="232" t="s">
        <v>185</v>
      </c>
      <c r="AU1148" s="232" t="s">
        <v>88</v>
      </c>
      <c r="AY1148" s="18" t="s">
        <v>182</v>
      </c>
      <c r="BE1148" s="233">
        <f>IF(N1148="základní",J1148,0)</f>
        <v>0</v>
      </c>
      <c r="BF1148" s="233">
        <f>IF(N1148="snížená",J1148,0)</f>
        <v>0</v>
      </c>
      <c r="BG1148" s="233">
        <f>IF(N1148="zákl. přenesená",J1148,0)</f>
        <v>0</v>
      </c>
      <c r="BH1148" s="233">
        <f>IF(N1148="sníž. přenesená",J1148,0)</f>
        <v>0</v>
      </c>
      <c r="BI1148" s="233">
        <f>IF(N1148="nulová",J1148,0)</f>
        <v>0</v>
      </c>
      <c r="BJ1148" s="18" t="s">
        <v>86</v>
      </c>
      <c r="BK1148" s="233">
        <f>ROUND(I1148*H1148,2)</f>
        <v>0</v>
      </c>
      <c r="BL1148" s="18" t="s">
        <v>351</v>
      </c>
      <c r="BM1148" s="232" t="s">
        <v>1098</v>
      </c>
    </row>
    <row r="1149" spans="1:51" s="15" customFormat="1" ht="12">
      <c r="A1149" s="15"/>
      <c r="B1149" s="268"/>
      <c r="C1149" s="269"/>
      <c r="D1149" s="236" t="s">
        <v>191</v>
      </c>
      <c r="E1149" s="270" t="s">
        <v>1</v>
      </c>
      <c r="F1149" s="271" t="s">
        <v>218</v>
      </c>
      <c r="G1149" s="269"/>
      <c r="H1149" s="270" t="s">
        <v>1</v>
      </c>
      <c r="I1149" s="272"/>
      <c r="J1149" s="269"/>
      <c r="K1149" s="269"/>
      <c r="L1149" s="273"/>
      <c r="M1149" s="274"/>
      <c r="N1149" s="275"/>
      <c r="O1149" s="275"/>
      <c r="P1149" s="275"/>
      <c r="Q1149" s="275"/>
      <c r="R1149" s="275"/>
      <c r="S1149" s="275"/>
      <c r="T1149" s="276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T1149" s="277" t="s">
        <v>191</v>
      </c>
      <c r="AU1149" s="277" t="s">
        <v>88</v>
      </c>
      <c r="AV1149" s="15" t="s">
        <v>86</v>
      </c>
      <c r="AW1149" s="15" t="s">
        <v>34</v>
      </c>
      <c r="AX1149" s="15" t="s">
        <v>78</v>
      </c>
      <c r="AY1149" s="277" t="s">
        <v>182</v>
      </c>
    </row>
    <row r="1150" spans="1:51" s="13" customFormat="1" ht="12">
      <c r="A1150" s="13"/>
      <c r="B1150" s="234"/>
      <c r="C1150" s="235"/>
      <c r="D1150" s="236" t="s">
        <v>191</v>
      </c>
      <c r="E1150" s="237" t="s">
        <v>1</v>
      </c>
      <c r="F1150" s="238" t="s">
        <v>1099</v>
      </c>
      <c r="G1150" s="235"/>
      <c r="H1150" s="239">
        <v>10.2</v>
      </c>
      <c r="I1150" s="240"/>
      <c r="J1150" s="235"/>
      <c r="K1150" s="235"/>
      <c r="L1150" s="241"/>
      <c r="M1150" s="242"/>
      <c r="N1150" s="243"/>
      <c r="O1150" s="243"/>
      <c r="P1150" s="243"/>
      <c r="Q1150" s="243"/>
      <c r="R1150" s="243"/>
      <c r="S1150" s="243"/>
      <c r="T1150" s="244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45" t="s">
        <v>191</v>
      </c>
      <c r="AU1150" s="245" t="s">
        <v>88</v>
      </c>
      <c r="AV1150" s="13" t="s">
        <v>88</v>
      </c>
      <c r="AW1150" s="13" t="s">
        <v>34</v>
      </c>
      <c r="AX1150" s="13" t="s">
        <v>78</v>
      </c>
      <c r="AY1150" s="245" t="s">
        <v>182</v>
      </c>
    </row>
    <row r="1151" spans="1:51" s="15" customFormat="1" ht="12">
      <c r="A1151" s="15"/>
      <c r="B1151" s="268"/>
      <c r="C1151" s="269"/>
      <c r="D1151" s="236" t="s">
        <v>191</v>
      </c>
      <c r="E1151" s="270" t="s">
        <v>1</v>
      </c>
      <c r="F1151" s="271" t="s">
        <v>220</v>
      </c>
      <c r="G1151" s="269"/>
      <c r="H1151" s="270" t="s">
        <v>1</v>
      </c>
      <c r="I1151" s="272"/>
      <c r="J1151" s="269"/>
      <c r="K1151" s="269"/>
      <c r="L1151" s="273"/>
      <c r="M1151" s="274"/>
      <c r="N1151" s="275"/>
      <c r="O1151" s="275"/>
      <c r="P1151" s="275"/>
      <c r="Q1151" s="275"/>
      <c r="R1151" s="275"/>
      <c r="S1151" s="275"/>
      <c r="T1151" s="276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T1151" s="277" t="s">
        <v>191</v>
      </c>
      <c r="AU1151" s="277" t="s">
        <v>88</v>
      </c>
      <c r="AV1151" s="15" t="s">
        <v>86</v>
      </c>
      <c r="AW1151" s="15" t="s">
        <v>34</v>
      </c>
      <c r="AX1151" s="15" t="s">
        <v>78</v>
      </c>
      <c r="AY1151" s="277" t="s">
        <v>182</v>
      </c>
    </row>
    <row r="1152" spans="1:51" s="13" customFormat="1" ht="12">
      <c r="A1152" s="13"/>
      <c r="B1152" s="234"/>
      <c r="C1152" s="235"/>
      <c r="D1152" s="236" t="s">
        <v>191</v>
      </c>
      <c r="E1152" s="237" t="s">
        <v>1</v>
      </c>
      <c r="F1152" s="238" t="s">
        <v>1100</v>
      </c>
      <c r="G1152" s="235"/>
      <c r="H1152" s="239">
        <v>1.1</v>
      </c>
      <c r="I1152" s="240"/>
      <c r="J1152" s="235"/>
      <c r="K1152" s="235"/>
      <c r="L1152" s="241"/>
      <c r="M1152" s="242"/>
      <c r="N1152" s="243"/>
      <c r="O1152" s="243"/>
      <c r="P1152" s="243"/>
      <c r="Q1152" s="243"/>
      <c r="R1152" s="243"/>
      <c r="S1152" s="243"/>
      <c r="T1152" s="244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5" t="s">
        <v>191</v>
      </c>
      <c r="AU1152" s="245" t="s">
        <v>88</v>
      </c>
      <c r="AV1152" s="13" t="s">
        <v>88</v>
      </c>
      <c r="AW1152" s="13" t="s">
        <v>34</v>
      </c>
      <c r="AX1152" s="13" t="s">
        <v>78</v>
      </c>
      <c r="AY1152" s="245" t="s">
        <v>182</v>
      </c>
    </row>
    <row r="1153" spans="1:51" s="13" customFormat="1" ht="12">
      <c r="A1153" s="13"/>
      <c r="B1153" s="234"/>
      <c r="C1153" s="235"/>
      <c r="D1153" s="236" t="s">
        <v>191</v>
      </c>
      <c r="E1153" s="237" t="s">
        <v>1</v>
      </c>
      <c r="F1153" s="238" t="s">
        <v>1101</v>
      </c>
      <c r="G1153" s="235"/>
      <c r="H1153" s="239">
        <v>1.8</v>
      </c>
      <c r="I1153" s="240"/>
      <c r="J1153" s="235"/>
      <c r="K1153" s="235"/>
      <c r="L1153" s="241"/>
      <c r="M1153" s="242"/>
      <c r="N1153" s="243"/>
      <c r="O1153" s="243"/>
      <c r="P1153" s="243"/>
      <c r="Q1153" s="243"/>
      <c r="R1153" s="243"/>
      <c r="S1153" s="243"/>
      <c r="T1153" s="244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45" t="s">
        <v>191</v>
      </c>
      <c r="AU1153" s="245" t="s">
        <v>88</v>
      </c>
      <c r="AV1153" s="13" t="s">
        <v>88</v>
      </c>
      <c r="AW1153" s="13" t="s">
        <v>34</v>
      </c>
      <c r="AX1153" s="13" t="s">
        <v>78</v>
      </c>
      <c r="AY1153" s="245" t="s">
        <v>182</v>
      </c>
    </row>
    <row r="1154" spans="1:51" s="13" customFormat="1" ht="12">
      <c r="A1154" s="13"/>
      <c r="B1154" s="234"/>
      <c r="C1154" s="235"/>
      <c r="D1154" s="236" t="s">
        <v>191</v>
      </c>
      <c r="E1154" s="237" t="s">
        <v>1</v>
      </c>
      <c r="F1154" s="238" t="s">
        <v>1102</v>
      </c>
      <c r="G1154" s="235"/>
      <c r="H1154" s="239">
        <v>1</v>
      </c>
      <c r="I1154" s="240"/>
      <c r="J1154" s="235"/>
      <c r="K1154" s="235"/>
      <c r="L1154" s="241"/>
      <c r="M1154" s="242"/>
      <c r="N1154" s="243"/>
      <c r="O1154" s="243"/>
      <c r="P1154" s="243"/>
      <c r="Q1154" s="243"/>
      <c r="R1154" s="243"/>
      <c r="S1154" s="243"/>
      <c r="T1154" s="244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5" t="s">
        <v>191</v>
      </c>
      <c r="AU1154" s="245" t="s">
        <v>88</v>
      </c>
      <c r="AV1154" s="13" t="s">
        <v>88</v>
      </c>
      <c r="AW1154" s="13" t="s">
        <v>34</v>
      </c>
      <c r="AX1154" s="13" t="s">
        <v>78</v>
      </c>
      <c r="AY1154" s="245" t="s">
        <v>182</v>
      </c>
    </row>
    <row r="1155" spans="1:51" s="13" customFormat="1" ht="12">
      <c r="A1155" s="13"/>
      <c r="B1155" s="234"/>
      <c r="C1155" s="235"/>
      <c r="D1155" s="236" t="s">
        <v>191</v>
      </c>
      <c r="E1155" s="237" t="s">
        <v>1</v>
      </c>
      <c r="F1155" s="238" t="s">
        <v>1103</v>
      </c>
      <c r="G1155" s="235"/>
      <c r="H1155" s="239">
        <v>8</v>
      </c>
      <c r="I1155" s="240"/>
      <c r="J1155" s="235"/>
      <c r="K1155" s="235"/>
      <c r="L1155" s="241"/>
      <c r="M1155" s="242"/>
      <c r="N1155" s="243"/>
      <c r="O1155" s="243"/>
      <c r="P1155" s="243"/>
      <c r="Q1155" s="243"/>
      <c r="R1155" s="243"/>
      <c r="S1155" s="243"/>
      <c r="T1155" s="244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5" t="s">
        <v>191</v>
      </c>
      <c r="AU1155" s="245" t="s">
        <v>88</v>
      </c>
      <c r="AV1155" s="13" t="s">
        <v>88</v>
      </c>
      <c r="AW1155" s="13" t="s">
        <v>34</v>
      </c>
      <c r="AX1155" s="13" t="s">
        <v>78</v>
      </c>
      <c r="AY1155" s="245" t="s">
        <v>182</v>
      </c>
    </row>
    <row r="1156" spans="1:51" s="13" customFormat="1" ht="12">
      <c r="A1156" s="13"/>
      <c r="B1156" s="234"/>
      <c r="C1156" s="235"/>
      <c r="D1156" s="236" t="s">
        <v>191</v>
      </c>
      <c r="E1156" s="237" t="s">
        <v>1</v>
      </c>
      <c r="F1156" s="238" t="s">
        <v>1104</v>
      </c>
      <c r="G1156" s="235"/>
      <c r="H1156" s="239">
        <v>3.6</v>
      </c>
      <c r="I1156" s="240"/>
      <c r="J1156" s="235"/>
      <c r="K1156" s="235"/>
      <c r="L1156" s="241"/>
      <c r="M1156" s="242"/>
      <c r="N1156" s="243"/>
      <c r="O1156" s="243"/>
      <c r="P1156" s="243"/>
      <c r="Q1156" s="243"/>
      <c r="R1156" s="243"/>
      <c r="S1156" s="243"/>
      <c r="T1156" s="244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45" t="s">
        <v>191</v>
      </c>
      <c r="AU1156" s="245" t="s">
        <v>88</v>
      </c>
      <c r="AV1156" s="13" t="s">
        <v>88</v>
      </c>
      <c r="AW1156" s="13" t="s">
        <v>34</v>
      </c>
      <c r="AX1156" s="13" t="s">
        <v>78</v>
      </c>
      <c r="AY1156" s="245" t="s">
        <v>182</v>
      </c>
    </row>
    <row r="1157" spans="1:51" s="13" customFormat="1" ht="12">
      <c r="A1157" s="13"/>
      <c r="B1157" s="234"/>
      <c r="C1157" s="235"/>
      <c r="D1157" s="236" t="s">
        <v>191</v>
      </c>
      <c r="E1157" s="237" t="s">
        <v>1</v>
      </c>
      <c r="F1157" s="238" t="s">
        <v>1105</v>
      </c>
      <c r="G1157" s="235"/>
      <c r="H1157" s="239">
        <v>27</v>
      </c>
      <c r="I1157" s="240"/>
      <c r="J1157" s="235"/>
      <c r="K1157" s="235"/>
      <c r="L1157" s="241"/>
      <c r="M1157" s="242"/>
      <c r="N1157" s="243"/>
      <c r="O1157" s="243"/>
      <c r="P1157" s="243"/>
      <c r="Q1157" s="243"/>
      <c r="R1157" s="243"/>
      <c r="S1157" s="243"/>
      <c r="T1157" s="244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45" t="s">
        <v>191</v>
      </c>
      <c r="AU1157" s="245" t="s">
        <v>88</v>
      </c>
      <c r="AV1157" s="13" t="s">
        <v>88</v>
      </c>
      <c r="AW1157" s="13" t="s">
        <v>34</v>
      </c>
      <c r="AX1157" s="13" t="s">
        <v>78</v>
      </c>
      <c r="AY1157" s="245" t="s">
        <v>182</v>
      </c>
    </row>
    <row r="1158" spans="1:51" s="13" customFormat="1" ht="12">
      <c r="A1158" s="13"/>
      <c r="B1158" s="234"/>
      <c r="C1158" s="235"/>
      <c r="D1158" s="236" t="s">
        <v>191</v>
      </c>
      <c r="E1158" s="237" t="s">
        <v>1</v>
      </c>
      <c r="F1158" s="238" t="s">
        <v>1106</v>
      </c>
      <c r="G1158" s="235"/>
      <c r="H1158" s="239">
        <v>36</v>
      </c>
      <c r="I1158" s="240"/>
      <c r="J1158" s="235"/>
      <c r="K1158" s="235"/>
      <c r="L1158" s="241"/>
      <c r="M1158" s="242"/>
      <c r="N1158" s="243"/>
      <c r="O1158" s="243"/>
      <c r="P1158" s="243"/>
      <c r="Q1158" s="243"/>
      <c r="R1158" s="243"/>
      <c r="S1158" s="243"/>
      <c r="T1158" s="244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5" t="s">
        <v>191</v>
      </c>
      <c r="AU1158" s="245" t="s">
        <v>88</v>
      </c>
      <c r="AV1158" s="13" t="s">
        <v>88</v>
      </c>
      <c r="AW1158" s="13" t="s">
        <v>34</v>
      </c>
      <c r="AX1158" s="13" t="s">
        <v>78</v>
      </c>
      <c r="AY1158" s="245" t="s">
        <v>182</v>
      </c>
    </row>
    <row r="1159" spans="1:51" s="13" customFormat="1" ht="12">
      <c r="A1159" s="13"/>
      <c r="B1159" s="234"/>
      <c r="C1159" s="235"/>
      <c r="D1159" s="236" t="s">
        <v>191</v>
      </c>
      <c r="E1159" s="237" t="s">
        <v>1</v>
      </c>
      <c r="F1159" s="238" t="s">
        <v>1107</v>
      </c>
      <c r="G1159" s="235"/>
      <c r="H1159" s="239">
        <v>1.05</v>
      </c>
      <c r="I1159" s="240"/>
      <c r="J1159" s="235"/>
      <c r="K1159" s="235"/>
      <c r="L1159" s="241"/>
      <c r="M1159" s="242"/>
      <c r="N1159" s="243"/>
      <c r="O1159" s="243"/>
      <c r="P1159" s="243"/>
      <c r="Q1159" s="243"/>
      <c r="R1159" s="243"/>
      <c r="S1159" s="243"/>
      <c r="T1159" s="244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5" t="s">
        <v>191</v>
      </c>
      <c r="AU1159" s="245" t="s">
        <v>88</v>
      </c>
      <c r="AV1159" s="13" t="s">
        <v>88</v>
      </c>
      <c r="AW1159" s="13" t="s">
        <v>34</v>
      </c>
      <c r="AX1159" s="13" t="s">
        <v>78</v>
      </c>
      <c r="AY1159" s="245" t="s">
        <v>182</v>
      </c>
    </row>
    <row r="1160" spans="1:51" s="13" customFormat="1" ht="12">
      <c r="A1160" s="13"/>
      <c r="B1160" s="234"/>
      <c r="C1160" s="235"/>
      <c r="D1160" s="236" t="s">
        <v>191</v>
      </c>
      <c r="E1160" s="237" t="s">
        <v>1</v>
      </c>
      <c r="F1160" s="238" t="s">
        <v>1108</v>
      </c>
      <c r="G1160" s="235"/>
      <c r="H1160" s="239">
        <v>4.5</v>
      </c>
      <c r="I1160" s="240"/>
      <c r="J1160" s="235"/>
      <c r="K1160" s="235"/>
      <c r="L1160" s="241"/>
      <c r="M1160" s="242"/>
      <c r="N1160" s="243"/>
      <c r="O1160" s="243"/>
      <c r="P1160" s="243"/>
      <c r="Q1160" s="243"/>
      <c r="R1160" s="243"/>
      <c r="S1160" s="243"/>
      <c r="T1160" s="244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45" t="s">
        <v>191</v>
      </c>
      <c r="AU1160" s="245" t="s">
        <v>88</v>
      </c>
      <c r="AV1160" s="13" t="s">
        <v>88</v>
      </c>
      <c r="AW1160" s="13" t="s">
        <v>34</v>
      </c>
      <c r="AX1160" s="13" t="s">
        <v>78</v>
      </c>
      <c r="AY1160" s="245" t="s">
        <v>182</v>
      </c>
    </row>
    <row r="1161" spans="1:51" s="15" customFormat="1" ht="12">
      <c r="A1161" s="15"/>
      <c r="B1161" s="268"/>
      <c r="C1161" s="269"/>
      <c r="D1161" s="236" t="s">
        <v>191</v>
      </c>
      <c r="E1161" s="270" t="s">
        <v>1</v>
      </c>
      <c r="F1161" s="271" t="s">
        <v>235</v>
      </c>
      <c r="G1161" s="269"/>
      <c r="H1161" s="270" t="s">
        <v>1</v>
      </c>
      <c r="I1161" s="272"/>
      <c r="J1161" s="269"/>
      <c r="K1161" s="269"/>
      <c r="L1161" s="273"/>
      <c r="M1161" s="274"/>
      <c r="N1161" s="275"/>
      <c r="O1161" s="275"/>
      <c r="P1161" s="275"/>
      <c r="Q1161" s="275"/>
      <c r="R1161" s="275"/>
      <c r="S1161" s="275"/>
      <c r="T1161" s="276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T1161" s="277" t="s">
        <v>191</v>
      </c>
      <c r="AU1161" s="277" t="s">
        <v>88</v>
      </c>
      <c r="AV1161" s="15" t="s">
        <v>86</v>
      </c>
      <c r="AW1161" s="15" t="s">
        <v>34</v>
      </c>
      <c r="AX1161" s="15" t="s">
        <v>78</v>
      </c>
      <c r="AY1161" s="277" t="s">
        <v>182</v>
      </c>
    </row>
    <row r="1162" spans="1:51" s="13" customFormat="1" ht="12">
      <c r="A1162" s="13"/>
      <c r="B1162" s="234"/>
      <c r="C1162" s="235"/>
      <c r="D1162" s="236" t="s">
        <v>191</v>
      </c>
      <c r="E1162" s="237" t="s">
        <v>1</v>
      </c>
      <c r="F1162" s="238" t="s">
        <v>1109</v>
      </c>
      <c r="G1162" s="235"/>
      <c r="H1162" s="239">
        <v>3.75</v>
      </c>
      <c r="I1162" s="240"/>
      <c r="J1162" s="235"/>
      <c r="K1162" s="235"/>
      <c r="L1162" s="241"/>
      <c r="M1162" s="242"/>
      <c r="N1162" s="243"/>
      <c r="O1162" s="243"/>
      <c r="P1162" s="243"/>
      <c r="Q1162" s="243"/>
      <c r="R1162" s="243"/>
      <c r="S1162" s="243"/>
      <c r="T1162" s="244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45" t="s">
        <v>191</v>
      </c>
      <c r="AU1162" s="245" t="s">
        <v>88</v>
      </c>
      <c r="AV1162" s="13" t="s">
        <v>88</v>
      </c>
      <c r="AW1162" s="13" t="s">
        <v>34</v>
      </c>
      <c r="AX1162" s="13" t="s">
        <v>78</v>
      </c>
      <c r="AY1162" s="245" t="s">
        <v>182</v>
      </c>
    </row>
    <row r="1163" spans="1:51" s="13" customFormat="1" ht="12">
      <c r="A1163" s="13"/>
      <c r="B1163" s="234"/>
      <c r="C1163" s="235"/>
      <c r="D1163" s="236" t="s">
        <v>191</v>
      </c>
      <c r="E1163" s="237" t="s">
        <v>1</v>
      </c>
      <c r="F1163" s="238" t="s">
        <v>1110</v>
      </c>
      <c r="G1163" s="235"/>
      <c r="H1163" s="239">
        <v>8</v>
      </c>
      <c r="I1163" s="240"/>
      <c r="J1163" s="235"/>
      <c r="K1163" s="235"/>
      <c r="L1163" s="241"/>
      <c r="M1163" s="242"/>
      <c r="N1163" s="243"/>
      <c r="O1163" s="243"/>
      <c r="P1163" s="243"/>
      <c r="Q1163" s="243"/>
      <c r="R1163" s="243"/>
      <c r="S1163" s="243"/>
      <c r="T1163" s="244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45" t="s">
        <v>191</v>
      </c>
      <c r="AU1163" s="245" t="s">
        <v>88</v>
      </c>
      <c r="AV1163" s="13" t="s">
        <v>88</v>
      </c>
      <c r="AW1163" s="13" t="s">
        <v>34</v>
      </c>
      <c r="AX1163" s="13" t="s">
        <v>78</v>
      </c>
      <c r="AY1163" s="245" t="s">
        <v>182</v>
      </c>
    </row>
    <row r="1164" spans="1:51" s="14" customFormat="1" ht="12">
      <c r="A1164" s="14"/>
      <c r="B1164" s="246"/>
      <c r="C1164" s="247"/>
      <c r="D1164" s="236" t="s">
        <v>191</v>
      </c>
      <c r="E1164" s="248" t="s">
        <v>1</v>
      </c>
      <c r="F1164" s="249" t="s">
        <v>195</v>
      </c>
      <c r="G1164" s="247"/>
      <c r="H1164" s="250">
        <v>106</v>
      </c>
      <c r="I1164" s="251"/>
      <c r="J1164" s="247"/>
      <c r="K1164" s="247"/>
      <c r="L1164" s="252"/>
      <c r="M1164" s="253"/>
      <c r="N1164" s="254"/>
      <c r="O1164" s="254"/>
      <c r="P1164" s="254"/>
      <c r="Q1164" s="254"/>
      <c r="R1164" s="254"/>
      <c r="S1164" s="254"/>
      <c r="T1164" s="255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56" t="s">
        <v>191</v>
      </c>
      <c r="AU1164" s="256" t="s">
        <v>88</v>
      </c>
      <c r="AV1164" s="14" t="s">
        <v>189</v>
      </c>
      <c r="AW1164" s="14" t="s">
        <v>34</v>
      </c>
      <c r="AX1164" s="14" t="s">
        <v>86</v>
      </c>
      <c r="AY1164" s="256" t="s">
        <v>182</v>
      </c>
    </row>
    <row r="1165" spans="1:65" s="2" customFormat="1" ht="16.5" customHeight="1">
      <c r="A1165" s="39"/>
      <c r="B1165" s="40"/>
      <c r="C1165" s="220" t="s">
        <v>1111</v>
      </c>
      <c r="D1165" s="220" t="s">
        <v>185</v>
      </c>
      <c r="E1165" s="221" t="s">
        <v>1112</v>
      </c>
      <c r="F1165" s="222" t="s">
        <v>1113</v>
      </c>
      <c r="G1165" s="223" t="s">
        <v>320</v>
      </c>
      <c r="H1165" s="224">
        <v>44.6</v>
      </c>
      <c r="I1165" s="225"/>
      <c r="J1165" s="226">
        <f>ROUND(I1165*H1165,2)</f>
        <v>0</v>
      </c>
      <c r="K1165" s="227"/>
      <c r="L1165" s="45"/>
      <c r="M1165" s="228" t="s">
        <v>1</v>
      </c>
      <c r="N1165" s="229" t="s">
        <v>43</v>
      </c>
      <c r="O1165" s="92"/>
      <c r="P1165" s="230">
        <f>O1165*H1165</f>
        <v>0</v>
      </c>
      <c r="Q1165" s="230">
        <v>0</v>
      </c>
      <c r="R1165" s="230">
        <f>Q1165*H1165</f>
        <v>0</v>
      </c>
      <c r="S1165" s="230">
        <v>0.00175</v>
      </c>
      <c r="T1165" s="231">
        <f>S1165*H1165</f>
        <v>0.07805000000000001</v>
      </c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R1165" s="232" t="s">
        <v>351</v>
      </c>
      <c r="AT1165" s="232" t="s">
        <v>185</v>
      </c>
      <c r="AU1165" s="232" t="s">
        <v>88</v>
      </c>
      <c r="AY1165" s="18" t="s">
        <v>182</v>
      </c>
      <c r="BE1165" s="233">
        <f>IF(N1165="základní",J1165,0)</f>
        <v>0</v>
      </c>
      <c r="BF1165" s="233">
        <f>IF(N1165="snížená",J1165,0)</f>
        <v>0</v>
      </c>
      <c r="BG1165" s="233">
        <f>IF(N1165="zákl. přenesená",J1165,0)</f>
        <v>0</v>
      </c>
      <c r="BH1165" s="233">
        <f>IF(N1165="sníž. přenesená",J1165,0)</f>
        <v>0</v>
      </c>
      <c r="BI1165" s="233">
        <f>IF(N1165="nulová",J1165,0)</f>
        <v>0</v>
      </c>
      <c r="BJ1165" s="18" t="s">
        <v>86</v>
      </c>
      <c r="BK1165" s="233">
        <f>ROUND(I1165*H1165,2)</f>
        <v>0</v>
      </c>
      <c r="BL1165" s="18" t="s">
        <v>351</v>
      </c>
      <c r="BM1165" s="232" t="s">
        <v>1114</v>
      </c>
    </row>
    <row r="1166" spans="1:51" s="15" customFormat="1" ht="12">
      <c r="A1166" s="15"/>
      <c r="B1166" s="268"/>
      <c r="C1166" s="269"/>
      <c r="D1166" s="236" t="s">
        <v>191</v>
      </c>
      <c r="E1166" s="270" t="s">
        <v>1</v>
      </c>
      <c r="F1166" s="271" t="s">
        <v>235</v>
      </c>
      <c r="G1166" s="269"/>
      <c r="H1166" s="270" t="s">
        <v>1</v>
      </c>
      <c r="I1166" s="272"/>
      <c r="J1166" s="269"/>
      <c r="K1166" s="269"/>
      <c r="L1166" s="273"/>
      <c r="M1166" s="274"/>
      <c r="N1166" s="275"/>
      <c r="O1166" s="275"/>
      <c r="P1166" s="275"/>
      <c r="Q1166" s="275"/>
      <c r="R1166" s="275"/>
      <c r="S1166" s="275"/>
      <c r="T1166" s="276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T1166" s="277" t="s">
        <v>191</v>
      </c>
      <c r="AU1166" s="277" t="s">
        <v>88</v>
      </c>
      <c r="AV1166" s="15" t="s">
        <v>86</v>
      </c>
      <c r="AW1166" s="15" t="s">
        <v>34</v>
      </c>
      <c r="AX1166" s="15" t="s">
        <v>78</v>
      </c>
      <c r="AY1166" s="277" t="s">
        <v>182</v>
      </c>
    </row>
    <row r="1167" spans="1:51" s="13" customFormat="1" ht="12">
      <c r="A1167" s="13"/>
      <c r="B1167" s="234"/>
      <c r="C1167" s="235"/>
      <c r="D1167" s="236" t="s">
        <v>191</v>
      </c>
      <c r="E1167" s="237" t="s">
        <v>1</v>
      </c>
      <c r="F1167" s="238" t="s">
        <v>1115</v>
      </c>
      <c r="G1167" s="235"/>
      <c r="H1167" s="239">
        <v>31.4</v>
      </c>
      <c r="I1167" s="240"/>
      <c r="J1167" s="235"/>
      <c r="K1167" s="235"/>
      <c r="L1167" s="241"/>
      <c r="M1167" s="242"/>
      <c r="N1167" s="243"/>
      <c r="O1167" s="243"/>
      <c r="P1167" s="243"/>
      <c r="Q1167" s="243"/>
      <c r="R1167" s="243"/>
      <c r="S1167" s="243"/>
      <c r="T1167" s="244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5" t="s">
        <v>191</v>
      </c>
      <c r="AU1167" s="245" t="s">
        <v>88</v>
      </c>
      <c r="AV1167" s="13" t="s">
        <v>88</v>
      </c>
      <c r="AW1167" s="13" t="s">
        <v>34</v>
      </c>
      <c r="AX1167" s="13" t="s">
        <v>78</v>
      </c>
      <c r="AY1167" s="245" t="s">
        <v>182</v>
      </c>
    </row>
    <row r="1168" spans="1:51" s="15" customFormat="1" ht="12">
      <c r="A1168" s="15"/>
      <c r="B1168" s="268"/>
      <c r="C1168" s="269"/>
      <c r="D1168" s="236" t="s">
        <v>191</v>
      </c>
      <c r="E1168" s="270" t="s">
        <v>1</v>
      </c>
      <c r="F1168" s="271" t="s">
        <v>1116</v>
      </c>
      <c r="G1168" s="269"/>
      <c r="H1168" s="270" t="s">
        <v>1</v>
      </c>
      <c r="I1168" s="272"/>
      <c r="J1168" s="269"/>
      <c r="K1168" s="269"/>
      <c r="L1168" s="273"/>
      <c r="M1168" s="274"/>
      <c r="N1168" s="275"/>
      <c r="O1168" s="275"/>
      <c r="P1168" s="275"/>
      <c r="Q1168" s="275"/>
      <c r="R1168" s="275"/>
      <c r="S1168" s="275"/>
      <c r="T1168" s="276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T1168" s="277" t="s">
        <v>191</v>
      </c>
      <c r="AU1168" s="277" t="s">
        <v>88</v>
      </c>
      <c r="AV1168" s="15" t="s">
        <v>86</v>
      </c>
      <c r="AW1168" s="15" t="s">
        <v>34</v>
      </c>
      <c r="AX1168" s="15" t="s">
        <v>78</v>
      </c>
      <c r="AY1168" s="277" t="s">
        <v>182</v>
      </c>
    </row>
    <row r="1169" spans="1:51" s="13" customFormat="1" ht="12">
      <c r="A1169" s="13"/>
      <c r="B1169" s="234"/>
      <c r="C1169" s="235"/>
      <c r="D1169" s="236" t="s">
        <v>191</v>
      </c>
      <c r="E1169" s="237" t="s">
        <v>1</v>
      </c>
      <c r="F1169" s="238" t="s">
        <v>1117</v>
      </c>
      <c r="G1169" s="235"/>
      <c r="H1169" s="239">
        <v>13.2</v>
      </c>
      <c r="I1169" s="240"/>
      <c r="J1169" s="235"/>
      <c r="K1169" s="235"/>
      <c r="L1169" s="241"/>
      <c r="M1169" s="242"/>
      <c r="N1169" s="243"/>
      <c r="O1169" s="243"/>
      <c r="P1169" s="243"/>
      <c r="Q1169" s="243"/>
      <c r="R1169" s="243"/>
      <c r="S1169" s="243"/>
      <c r="T1169" s="244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45" t="s">
        <v>191</v>
      </c>
      <c r="AU1169" s="245" t="s">
        <v>88</v>
      </c>
      <c r="AV1169" s="13" t="s">
        <v>88</v>
      </c>
      <c r="AW1169" s="13" t="s">
        <v>34</v>
      </c>
      <c r="AX1169" s="13" t="s">
        <v>78</v>
      </c>
      <c r="AY1169" s="245" t="s">
        <v>182</v>
      </c>
    </row>
    <row r="1170" spans="1:51" s="14" customFormat="1" ht="12">
      <c r="A1170" s="14"/>
      <c r="B1170" s="246"/>
      <c r="C1170" s="247"/>
      <c r="D1170" s="236" t="s">
        <v>191</v>
      </c>
      <c r="E1170" s="248" t="s">
        <v>1</v>
      </c>
      <c r="F1170" s="249" t="s">
        <v>195</v>
      </c>
      <c r="G1170" s="247"/>
      <c r="H1170" s="250">
        <v>44.599999999999994</v>
      </c>
      <c r="I1170" s="251"/>
      <c r="J1170" s="247"/>
      <c r="K1170" s="247"/>
      <c r="L1170" s="252"/>
      <c r="M1170" s="253"/>
      <c r="N1170" s="254"/>
      <c r="O1170" s="254"/>
      <c r="P1170" s="254"/>
      <c r="Q1170" s="254"/>
      <c r="R1170" s="254"/>
      <c r="S1170" s="254"/>
      <c r="T1170" s="255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56" t="s">
        <v>191</v>
      </c>
      <c r="AU1170" s="256" t="s">
        <v>88</v>
      </c>
      <c r="AV1170" s="14" t="s">
        <v>189</v>
      </c>
      <c r="AW1170" s="14" t="s">
        <v>34</v>
      </c>
      <c r="AX1170" s="14" t="s">
        <v>86</v>
      </c>
      <c r="AY1170" s="256" t="s">
        <v>182</v>
      </c>
    </row>
    <row r="1171" spans="1:65" s="2" customFormat="1" ht="33" customHeight="1">
      <c r="A1171" s="39"/>
      <c r="B1171" s="40"/>
      <c r="C1171" s="220" t="s">
        <v>1118</v>
      </c>
      <c r="D1171" s="220" t="s">
        <v>185</v>
      </c>
      <c r="E1171" s="221" t="s">
        <v>1119</v>
      </c>
      <c r="F1171" s="222" t="s">
        <v>1120</v>
      </c>
      <c r="G1171" s="223" t="s">
        <v>320</v>
      </c>
      <c r="H1171" s="224">
        <v>14.4</v>
      </c>
      <c r="I1171" s="225"/>
      <c r="J1171" s="226">
        <f>ROUND(I1171*H1171,2)</f>
        <v>0</v>
      </c>
      <c r="K1171" s="227"/>
      <c r="L1171" s="45"/>
      <c r="M1171" s="228" t="s">
        <v>1</v>
      </c>
      <c r="N1171" s="229" t="s">
        <v>43</v>
      </c>
      <c r="O1171" s="92"/>
      <c r="P1171" s="230">
        <f>O1171*H1171</f>
        <v>0</v>
      </c>
      <c r="Q1171" s="230">
        <v>0.00438</v>
      </c>
      <c r="R1171" s="230">
        <f>Q1171*H1171</f>
        <v>0.063072</v>
      </c>
      <c r="S1171" s="230">
        <v>0</v>
      </c>
      <c r="T1171" s="231">
        <f>S1171*H1171</f>
        <v>0</v>
      </c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R1171" s="232" t="s">
        <v>351</v>
      </c>
      <c r="AT1171" s="232" t="s">
        <v>185</v>
      </c>
      <c r="AU1171" s="232" t="s">
        <v>88</v>
      </c>
      <c r="AY1171" s="18" t="s">
        <v>182</v>
      </c>
      <c r="BE1171" s="233">
        <f>IF(N1171="základní",J1171,0)</f>
        <v>0</v>
      </c>
      <c r="BF1171" s="233">
        <f>IF(N1171="snížená",J1171,0)</f>
        <v>0</v>
      </c>
      <c r="BG1171" s="233">
        <f>IF(N1171="zákl. přenesená",J1171,0)</f>
        <v>0</v>
      </c>
      <c r="BH1171" s="233">
        <f>IF(N1171="sníž. přenesená",J1171,0)</f>
        <v>0</v>
      </c>
      <c r="BI1171" s="233">
        <f>IF(N1171="nulová",J1171,0)</f>
        <v>0</v>
      </c>
      <c r="BJ1171" s="18" t="s">
        <v>86</v>
      </c>
      <c r="BK1171" s="233">
        <f>ROUND(I1171*H1171,2)</f>
        <v>0</v>
      </c>
      <c r="BL1171" s="18" t="s">
        <v>351</v>
      </c>
      <c r="BM1171" s="232" t="s">
        <v>1121</v>
      </c>
    </row>
    <row r="1172" spans="1:51" s="13" customFormat="1" ht="12">
      <c r="A1172" s="13"/>
      <c r="B1172" s="234"/>
      <c r="C1172" s="235"/>
      <c r="D1172" s="236" t="s">
        <v>191</v>
      </c>
      <c r="E1172" s="237" t="s">
        <v>1</v>
      </c>
      <c r="F1172" s="238" t="s">
        <v>1122</v>
      </c>
      <c r="G1172" s="235"/>
      <c r="H1172" s="239">
        <v>14.4</v>
      </c>
      <c r="I1172" s="240"/>
      <c r="J1172" s="235"/>
      <c r="K1172" s="235"/>
      <c r="L1172" s="241"/>
      <c r="M1172" s="242"/>
      <c r="N1172" s="243"/>
      <c r="O1172" s="243"/>
      <c r="P1172" s="243"/>
      <c r="Q1172" s="243"/>
      <c r="R1172" s="243"/>
      <c r="S1172" s="243"/>
      <c r="T1172" s="244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45" t="s">
        <v>191</v>
      </c>
      <c r="AU1172" s="245" t="s">
        <v>88</v>
      </c>
      <c r="AV1172" s="13" t="s">
        <v>88</v>
      </c>
      <c r="AW1172" s="13" t="s">
        <v>34</v>
      </c>
      <c r="AX1172" s="13" t="s">
        <v>78</v>
      </c>
      <c r="AY1172" s="245" t="s">
        <v>182</v>
      </c>
    </row>
    <row r="1173" spans="1:51" s="14" customFormat="1" ht="12">
      <c r="A1173" s="14"/>
      <c r="B1173" s="246"/>
      <c r="C1173" s="247"/>
      <c r="D1173" s="236" t="s">
        <v>191</v>
      </c>
      <c r="E1173" s="248" t="s">
        <v>1</v>
      </c>
      <c r="F1173" s="249" t="s">
        <v>195</v>
      </c>
      <c r="G1173" s="247"/>
      <c r="H1173" s="250">
        <v>14.4</v>
      </c>
      <c r="I1173" s="251"/>
      <c r="J1173" s="247"/>
      <c r="K1173" s="247"/>
      <c r="L1173" s="252"/>
      <c r="M1173" s="253"/>
      <c r="N1173" s="254"/>
      <c r="O1173" s="254"/>
      <c r="P1173" s="254"/>
      <c r="Q1173" s="254"/>
      <c r="R1173" s="254"/>
      <c r="S1173" s="254"/>
      <c r="T1173" s="255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56" t="s">
        <v>191</v>
      </c>
      <c r="AU1173" s="256" t="s">
        <v>88</v>
      </c>
      <c r="AV1173" s="14" t="s">
        <v>189</v>
      </c>
      <c r="AW1173" s="14" t="s">
        <v>34</v>
      </c>
      <c r="AX1173" s="14" t="s">
        <v>86</v>
      </c>
      <c r="AY1173" s="256" t="s">
        <v>182</v>
      </c>
    </row>
    <row r="1174" spans="1:65" s="2" customFormat="1" ht="33" customHeight="1">
      <c r="A1174" s="39"/>
      <c r="B1174" s="40"/>
      <c r="C1174" s="220" t="s">
        <v>1123</v>
      </c>
      <c r="D1174" s="220" t="s">
        <v>185</v>
      </c>
      <c r="E1174" s="221" t="s">
        <v>1124</v>
      </c>
      <c r="F1174" s="222" t="s">
        <v>1125</v>
      </c>
      <c r="G1174" s="223" t="s">
        <v>320</v>
      </c>
      <c r="H1174" s="224">
        <v>7.96</v>
      </c>
      <c r="I1174" s="225"/>
      <c r="J1174" s="226">
        <f>ROUND(I1174*H1174,2)</f>
        <v>0</v>
      </c>
      <c r="K1174" s="227"/>
      <c r="L1174" s="45"/>
      <c r="M1174" s="228" t="s">
        <v>1</v>
      </c>
      <c r="N1174" s="229" t="s">
        <v>43</v>
      </c>
      <c r="O1174" s="92"/>
      <c r="P1174" s="230">
        <f>O1174*H1174</f>
        <v>0</v>
      </c>
      <c r="Q1174" s="230">
        <v>0.00584</v>
      </c>
      <c r="R1174" s="230">
        <f>Q1174*H1174</f>
        <v>0.0464864</v>
      </c>
      <c r="S1174" s="230">
        <v>0</v>
      </c>
      <c r="T1174" s="231">
        <f>S1174*H1174</f>
        <v>0</v>
      </c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R1174" s="232" t="s">
        <v>351</v>
      </c>
      <c r="AT1174" s="232" t="s">
        <v>185</v>
      </c>
      <c r="AU1174" s="232" t="s">
        <v>88</v>
      </c>
      <c r="AY1174" s="18" t="s">
        <v>182</v>
      </c>
      <c r="BE1174" s="233">
        <f>IF(N1174="základní",J1174,0)</f>
        <v>0</v>
      </c>
      <c r="BF1174" s="233">
        <f>IF(N1174="snížená",J1174,0)</f>
        <v>0</v>
      </c>
      <c r="BG1174" s="233">
        <f>IF(N1174="zákl. přenesená",J1174,0)</f>
        <v>0</v>
      </c>
      <c r="BH1174" s="233">
        <f>IF(N1174="sníž. přenesená",J1174,0)</f>
        <v>0</v>
      </c>
      <c r="BI1174" s="233">
        <f>IF(N1174="nulová",J1174,0)</f>
        <v>0</v>
      </c>
      <c r="BJ1174" s="18" t="s">
        <v>86</v>
      </c>
      <c r="BK1174" s="233">
        <f>ROUND(I1174*H1174,2)</f>
        <v>0</v>
      </c>
      <c r="BL1174" s="18" t="s">
        <v>351</v>
      </c>
      <c r="BM1174" s="232" t="s">
        <v>1126</v>
      </c>
    </row>
    <row r="1175" spans="1:51" s="13" customFormat="1" ht="12">
      <c r="A1175" s="13"/>
      <c r="B1175" s="234"/>
      <c r="C1175" s="235"/>
      <c r="D1175" s="236" t="s">
        <v>191</v>
      </c>
      <c r="E1175" s="237" t="s">
        <v>1</v>
      </c>
      <c r="F1175" s="238" t="s">
        <v>1127</v>
      </c>
      <c r="G1175" s="235"/>
      <c r="H1175" s="239">
        <v>7.96</v>
      </c>
      <c r="I1175" s="240"/>
      <c r="J1175" s="235"/>
      <c r="K1175" s="235"/>
      <c r="L1175" s="241"/>
      <c r="M1175" s="242"/>
      <c r="N1175" s="243"/>
      <c r="O1175" s="243"/>
      <c r="P1175" s="243"/>
      <c r="Q1175" s="243"/>
      <c r="R1175" s="243"/>
      <c r="S1175" s="243"/>
      <c r="T1175" s="244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5" t="s">
        <v>191</v>
      </c>
      <c r="AU1175" s="245" t="s">
        <v>88</v>
      </c>
      <c r="AV1175" s="13" t="s">
        <v>88</v>
      </c>
      <c r="AW1175" s="13" t="s">
        <v>34</v>
      </c>
      <c r="AX1175" s="13" t="s">
        <v>78</v>
      </c>
      <c r="AY1175" s="245" t="s">
        <v>182</v>
      </c>
    </row>
    <row r="1176" spans="1:51" s="14" customFormat="1" ht="12">
      <c r="A1176" s="14"/>
      <c r="B1176" s="246"/>
      <c r="C1176" s="247"/>
      <c r="D1176" s="236" t="s">
        <v>191</v>
      </c>
      <c r="E1176" s="248" t="s">
        <v>1</v>
      </c>
      <c r="F1176" s="249" t="s">
        <v>195</v>
      </c>
      <c r="G1176" s="247"/>
      <c r="H1176" s="250">
        <v>7.96</v>
      </c>
      <c r="I1176" s="251"/>
      <c r="J1176" s="247"/>
      <c r="K1176" s="247"/>
      <c r="L1176" s="252"/>
      <c r="M1176" s="253"/>
      <c r="N1176" s="254"/>
      <c r="O1176" s="254"/>
      <c r="P1176" s="254"/>
      <c r="Q1176" s="254"/>
      <c r="R1176" s="254"/>
      <c r="S1176" s="254"/>
      <c r="T1176" s="255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56" t="s">
        <v>191</v>
      </c>
      <c r="AU1176" s="256" t="s">
        <v>88</v>
      </c>
      <c r="AV1176" s="14" t="s">
        <v>189</v>
      </c>
      <c r="AW1176" s="14" t="s">
        <v>34</v>
      </c>
      <c r="AX1176" s="14" t="s">
        <v>86</v>
      </c>
      <c r="AY1176" s="256" t="s">
        <v>182</v>
      </c>
    </row>
    <row r="1177" spans="1:65" s="2" customFormat="1" ht="33" customHeight="1">
      <c r="A1177" s="39"/>
      <c r="B1177" s="40"/>
      <c r="C1177" s="220" t="s">
        <v>1128</v>
      </c>
      <c r="D1177" s="220" t="s">
        <v>185</v>
      </c>
      <c r="E1177" s="221" t="s">
        <v>1129</v>
      </c>
      <c r="F1177" s="222" t="s">
        <v>1130</v>
      </c>
      <c r="G1177" s="223" t="s">
        <v>320</v>
      </c>
      <c r="H1177" s="224">
        <v>116.2</v>
      </c>
      <c r="I1177" s="225"/>
      <c r="J1177" s="226">
        <f>ROUND(I1177*H1177,2)</f>
        <v>0</v>
      </c>
      <c r="K1177" s="227"/>
      <c r="L1177" s="45"/>
      <c r="M1177" s="228" t="s">
        <v>1</v>
      </c>
      <c r="N1177" s="229" t="s">
        <v>43</v>
      </c>
      <c r="O1177" s="92"/>
      <c r="P1177" s="230">
        <f>O1177*H1177</f>
        <v>0</v>
      </c>
      <c r="Q1177" s="230">
        <v>0.00269</v>
      </c>
      <c r="R1177" s="230">
        <f>Q1177*H1177</f>
        <v>0.312578</v>
      </c>
      <c r="S1177" s="230">
        <v>0</v>
      </c>
      <c r="T1177" s="231">
        <f>S1177*H1177</f>
        <v>0</v>
      </c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R1177" s="232" t="s">
        <v>351</v>
      </c>
      <c r="AT1177" s="232" t="s">
        <v>185</v>
      </c>
      <c r="AU1177" s="232" t="s">
        <v>88</v>
      </c>
      <c r="AY1177" s="18" t="s">
        <v>182</v>
      </c>
      <c r="BE1177" s="233">
        <f>IF(N1177="základní",J1177,0)</f>
        <v>0</v>
      </c>
      <c r="BF1177" s="233">
        <f>IF(N1177="snížená",J1177,0)</f>
        <v>0</v>
      </c>
      <c r="BG1177" s="233">
        <f>IF(N1177="zákl. přenesená",J1177,0)</f>
        <v>0</v>
      </c>
      <c r="BH1177" s="233">
        <f>IF(N1177="sníž. přenesená",J1177,0)</f>
        <v>0</v>
      </c>
      <c r="BI1177" s="233">
        <f>IF(N1177="nulová",J1177,0)</f>
        <v>0</v>
      </c>
      <c r="BJ1177" s="18" t="s">
        <v>86</v>
      </c>
      <c r="BK1177" s="233">
        <f>ROUND(I1177*H1177,2)</f>
        <v>0</v>
      </c>
      <c r="BL1177" s="18" t="s">
        <v>351</v>
      </c>
      <c r="BM1177" s="232" t="s">
        <v>1131</v>
      </c>
    </row>
    <row r="1178" spans="1:51" s="13" customFormat="1" ht="12">
      <c r="A1178" s="13"/>
      <c r="B1178" s="234"/>
      <c r="C1178" s="235"/>
      <c r="D1178" s="236" t="s">
        <v>191</v>
      </c>
      <c r="E1178" s="237" t="s">
        <v>1</v>
      </c>
      <c r="F1178" s="238" t="s">
        <v>1132</v>
      </c>
      <c r="G1178" s="235"/>
      <c r="H1178" s="239">
        <v>46.5</v>
      </c>
      <c r="I1178" s="240"/>
      <c r="J1178" s="235"/>
      <c r="K1178" s="235"/>
      <c r="L1178" s="241"/>
      <c r="M1178" s="242"/>
      <c r="N1178" s="243"/>
      <c r="O1178" s="243"/>
      <c r="P1178" s="243"/>
      <c r="Q1178" s="243"/>
      <c r="R1178" s="243"/>
      <c r="S1178" s="243"/>
      <c r="T1178" s="244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45" t="s">
        <v>191</v>
      </c>
      <c r="AU1178" s="245" t="s">
        <v>88</v>
      </c>
      <c r="AV1178" s="13" t="s">
        <v>88</v>
      </c>
      <c r="AW1178" s="13" t="s">
        <v>34</v>
      </c>
      <c r="AX1178" s="13" t="s">
        <v>78</v>
      </c>
      <c r="AY1178" s="245" t="s">
        <v>182</v>
      </c>
    </row>
    <row r="1179" spans="1:51" s="13" customFormat="1" ht="12">
      <c r="A1179" s="13"/>
      <c r="B1179" s="234"/>
      <c r="C1179" s="235"/>
      <c r="D1179" s="236" t="s">
        <v>191</v>
      </c>
      <c r="E1179" s="237" t="s">
        <v>1</v>
      </c>
      <c r="F1179" s="238" t="s">
        <v>1133</v>
      </c>
      <c r="G1179" s="235"/>
      <c r="H1179" s="239">
        <v>2.4</v>
      </c>
      <c r="I1179" s="240"/>
      <c r="J1179" s="235"/>
      <c r="K1179" s="235"/>
      <c r="L1179" s="241"/>
      <c r="M1179" s="242"/>
      <c r="N1179" s="243"/>
      <c r="O1179" s="243"/>
      <c r="P1179" s="243"/>
      <c r="Q1179" s="243"/>
      <c r="R1179" s="243"/>
      <c r="S1179" s="243"/>
      <c r="T1179" s="244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5" t="s">
        <v>191</v>
      </c>
      <c r="AU1179" s="245" t="s">
        <v>88</v>
      </c>
      <c r="AV1179" s="13" t="s">
        <v>88</v>
      </c>
      <c r="AW1179" s="13" t="s">
        <v>34</v>
      </c>
      <c r="AX1179" s="13" t="s">
        <v>78</v>
      </c>
      <c r="AY1179" s="245" t="s">
        <v>182</v>
      </c>
    </row>
    <row r="1180" spans="1:51" s="13" customFormat="1" ht="12">
      <c r="A1180" s="13"/>
      <c r="B1180" s="234"/>
      <c r="C1180" s="235"/>
      <c r="D1180" s="236" t="s">
        <v>191</v>
      </c>
      <c r="E1180" s="237" t="s">
        <v>1</v>
      </c>
      <c r="F1180" s="238" t="s">
        <v>1134</v>
      </c>
      <c r="G1180" s="235"/>
      <c r="H1180" s="239">
        <v>2.4</v>
      </c>
      <c r="I1180" s="240"/>
      <c r="J1180" s="235"/>
      <c r="K1180" s="235"/>
      <c r="L1180" s="241"/>
      <c r="M1180" s="242"/>
      <c r="N1180" s="243"/>
      <c r="O1180" s="243"/>
      <c r="P1180" s="243"/>
      <c r="Q1180" s="243"/>
      <c r="R1180" s="243"/>
      <c r="S1180" s="243"/>
      <c r="T1180" s="244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45" t="s">
        <v>191</v>
      </c>
      <c r="AU1180" s="245" t="s">
        <v>88</v>
      </c>
      <c r="AV1180" s="13" t="s">
        <v>88</v>
      </c>
      <c r="AW1180" s="13" t="s">
        <v>34</v>
      </c>
      <c r="AX1180" s="13" t="s">
        <v>78</v>
      </c>
      <c r="AY1180" s="245" t="s">
        <v>182</v>
      </c>
    </row>
    <row r="1181" spans="1:51" s="13" customFormat="1" ht="12">
      <c r="A1181" s="13"/>
      <c r="B1181" s="234"/>
      <c r="C1181" s="235"/>
      <c r="D1181" s="236" t="s">
        <v>191</v>
      </c>
      <c r="E1181" s="237" t="s">
        <v>1</v>
      </c>
      <c r="F1181" s="238" t="s">
        <v>1135</v>
      </c>
      <c r="G1181" s="235"/>
      <c r="H1181" s="239">
        <v>39.15</v>
      </c>
      <c r="I1181" s="240"/>
      <c r="J1181" s="235"/>
      <c r="K1181" s="235"/>
      <c r="L1181" s="241"/>
      <c r="M1181" s="242"/>
      <c r="N1181" s="243"/>
      <c r="O1181" s="243"/>
      <c r="P1181" s="243"/>
      <c r="Q1181" s="243"/>
      <c r="R1181" s="243"/>
      <c r="S1181" s="243"/>
      <c r="T1181" s="244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45" t="s">
        <v>191</v>
      </c>
      <c r="AU1181" s="245" t="s">
        <v>88</v>
      </c>
      <c r="AV1181" s="13" t="s">
        <v>88</v>
      </c>
      <c r="AW1181" s="13" t="s">
        <v>34</v>
      </c>
      <c r="AX1181" s="13" t="s">
        <v>78</v>
      </c>
      <c r="AY1181" s="245" t="s">
        <v>182</v>
      </c>
    </row>
    <row r="1182" spans="1:51" s="13" customFormat="1" ht="12">
      <c r="A1182" s="13"/>
      <c r="B1182" s="234"/>
      <c r="C1182" s="235"/>
      <c r="D1182" s="236" t="s">
        <v>191</v>
      </c>
      <c r="E1182" s="237" t="s">
        <v>1</v>
      </c>
      <c r="F1182" s="238" t="s">
        <v>1136</v>
      </c>
      <c r="G1182" s="235"/>
      <c r="H1182" s="239">
        <v>9</v>
      </c>
      <c r="I1182" s="240"/>
      <c r="J1182" s="235"/>
      <c r="K1182" s="235"/>
      <c r="L1182" s="241"/>
      <c r="M1182" s="242"/>
      <c r="N1182" s="243"/>
      <c r="O1182" s="243"/>
      <c r="P1182" s="243"/>
      <c r="Q1182" s="243"/>
      <c r="R1182" s="243"/>
      <c r="S1182" s="243"/>
      <c r="T1182" s="244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5" t="s">
        <v>191</v>
      </c>
      <c r="AU1182" s="245" t="s">
        <v>88</v>
      </c>
      <c r="AV1182" s="13" t="s">
        <v>88</v>
      </c>
      <c r="AW1182" s="13" t="s">
        <v>34</v>
      </c>
      <c r="AX1182" s="13" t="s">
        <v>78</v>
      </c>
      <c r="AY1182" s="245" t="s">
        <v>182</v>
      </c>
    </row>
    <row r="1183" spans="1:51" s="13" customFormat="1" ht="12">
      <c r="A1183" s="13"/>
      <c r="B1183" s="234"/>
      <c r="C1183" s="235"/>
      <c r="D1183" s="236" t="s">
        <v>191</v>
      </c>
      <c r="E1183" s="237" t="s">
        <v>1</v>
      </c>
      <c r="F1183" s="238" t="s">
        <v>1137</v>
      </c>
      <c r="G1183" s="235"/>
      <c r="H1183" s="239">
        <v>12</v>
      </c>
      <c r="I1183" s="240"/>
      <c r="J1183" s="235"/>
      <c r="K1183" s="235"/>
      <c r="L1183" s="241"/>
      <c r="M1183" s="242"/>
      <c r="N1183" s="243"/>
      <c r="O1183" s="243"/>
      <c r="P1183" s="243"/>
      <c r="Q1183" s="243"/>
      <c r="R1183" s="243"/>
      <c r="S1183" s="243"/>
      <c r="T1183" s="244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5" t="s">
        <v>191</v>
      </c>
      <c r="AU1183" s="245" t="s">
        <v>88</v>
      </c>
      <c r="AV1183" s="13" t="s">
        <v>88</v>
      </c>
      <c r="AW1183" s="13" t="s">
        <v>34</v>
      </c>
      <c r="AX1183" s="13" t="s">
        <v>78</v>
      </c>
      <c r="AY1183" s="245" t="s">
        <v>182</v>
      </c>
    </row>
    <row r="1184" spans="1:51" s="13" customFormat="1" ht="12">
      <c r="A1184" s="13"/>
      <c r="B1184" s="234"/>
      <c r="C1184" s="235"/>
      <c r="D1184" s="236" t="s">
        <v>191</v>
      </c>
      <c r="E1184" s="237" t="s">
        <v>1</v>
      </c>
      <c r="F1184" s="238" t="s">
        <v>1138</v>
      </c>
      <c r="G1184" s="235"/>
      <c r="H1184" s="239">
        <v>4</v>
      </c>
      <c r="I1184" s="240"/>
      <c r="J1184" s="235"/>
      <c r="K1184" s="235"/>
      <c r="L1184" s="241"/>
      <c r="M1184" s="242"/>
      <c r="N1184" s="243"/>
      <c r="O1184" s="243"/>
      <c r="P1184" s="243"/>
      <c r="Q1184" s="243"/>
      <c r="R1184" s="243"/>
      <c r="S1184" s="243"/>
      <c r="T1184" s="244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5" t="s">
        <v>191</v>
      </c>
      <c r="AU1184" s="245" t="s">
        <v>88</v>
      </c>
      <c r="AV1184" s="13" t="s">
        <v>88</v>
      </c>
      <c r="AW1184" s="13" t="s">
        <v>34</v>
      </c>
      <c r="AX1184" s="13" t="s">
        <v>78</v>
      </c>
      <c r="AY1184" s="245" t="s">
        <v>182</v>
      </c>
    </row>
    <row r="1185" spans="1:51" s="13" customFormat="1" ht="12">
      <c r="A1185" s="13"/>
      <c r="B1185" s="234"/>
      <c r="C1185" s="235"/>
      <c r="D1185" s="236" t="s">
        <v>191</v>
      </c>
      <c r="E1185" s="237" t="s">
        <v>1</v>
      </c>
      <c r="F1185" s="238" t="s">
        <v>1139</v>
      </c>
      <c r="G1185" s="235"/>
      <c r="H1185" s="239">
        <v>0.75</v>
      </c>
      <c r="I1185" s="240"/>
      <c r="J1185" s="235"/>
      <c r="K1185" s="235"/>
      <c r="L1185" s="241"/>
      <c r="M1185" s="242"/>
      <c r="N1185" s="243"/>
      <c r="O1185" s="243"/>
      <c r="P1185" s="243"/>
      <c r="Q1185" s="243"/>
      <c r="R1185" s="243"/>
      <c r="S1185" s="243"/>
      <c r="T1185" s="244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5" t="s">
        <v>191</v>
      </c>
      <c r="AU1185" s="245" t="s">
        <v>88</v>
      </c>
      <c r="AV1185" s="13" t="s">
        <v>88</v>
      </c>
      <c r="AW1185" s="13" t="s">
        <v>34</v>
      </c>
      <c r="AX1185" s="13" t="s">
        <v>78</v>
      </c>
      <c r="AY1185" s="245" t="s">
        <v>182</v>
      </c>
    </row>
    <row r="1186" spans="1:51" s="14" customFormat="1" ht="12">
      <c r="A1186" s="14"/>
      <c r="B1186" s="246"/>
      <c r="C1186" s="247"/>
      <c r="D1186" s="236" t="s">
        <v>191</v>
      </c>
      <c r="E1186" s="248" t="s">
        <v>1</v>
      </c>
      <c r="F1186" s="249" t="s">
        <v>195</v>
      </c>
      <c r="G1186" s="247"/>
      <c r="H1186" s="250">
        <v>116.19999999999999</v>
      </c>
      <c r="I1186" s="251"/>
      <c r="J1186" s="247"/>
      <c r="K1186" s="247"/>
      <c r="L1186" s="252"/>
      <c r="M1186" s="253"/>
      <c r="N1186" s="254"/>
      <c r="O1186" s="254"/>
      <c r="P1186" s="254"/>
      <c r="Q1186" s="254"/>
      <c r="R1186" s="254"/>
      <c r="S1186" s="254"/>
      <c r="T1186" s="255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56" t="s">
        <v>191</v>
      </c>
      <c r="AU1186" s="256" t="s">
        <v>88</v>
      </c>
      <c r="AV1186" s="14" t="s">
        <v>189</v>
      </c>
      <c r="AW1186" s="14" t="s">
        <v>34</v>
      </c>
      <c r="AX1186" s="14" t="s">
        <v>86</v>
      </c>
      <c r="AY1186" s="256" t="s">
        <v>182</v>
      </c>
    </row>
    <row r="1187" spans="1:65" s="2" customFormat="1" ht="33" customHeight="1">
      <c r="A1187" s="39"/>
      <c r="B1187" s="40"/>
      <c r="C1187" s="220" t="s">
        <v>1140</v>
      </c>
      <c r="D1187" s="220" t="s">
        <v>185</v>
      </c>
      <c r="E1187" s="221" t="s">
        <v>1141</v>
      </c>
      <c r="F1187" s="222" t="s">
        <v>1142</v>
      </c>
      <c r="G1187" s="223" t="s">
        <v>320</v>
      </c>
      <c r="H1187" s="224">
        <v>8</v>
      </c>
      <c r="I1187" s="225"/>
      <c r="J1187" s="226">
        <f>ROUND(I1187*H1187,2)</f>
        <v>0</v>
      </c>
      <c r="K1187" s="227"/>
      <c r="L1187" s="45"/>
      <c r="M1187" s="228" t="s">
        <v>1</v>
      </c>
      <c r="N1187" s="229" t="s">
        <v>43</v>
      </c>
      <c r="O1187" s="92"/>
      <c r="P1187" s="230">
        <f>O1187*H1187</f>
        <v>0</v>
      </c>
      <c r="Q1187" s="230">
        <v>0.00701</v>
      </c>
      <c r="R1187" s="230">
        <f>Q1187*H1187</f>
        <v>0.05608</v>
      </c>
      <c r="S1187" s="230">
        <v>0</v>
      </c>
      <c r="T1187" s="231">
        <f>S1187*H1187</f>
        <v>0</v>
      </c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R1187" s="232" t="s">
        <v>351</v>
      </c>
      <c r="AT1187" s="232" t="s">
        <v>185</v>
      </c>
      <c r="AU1187" s="232" t="s">
        <v>88</v>
      </c>
      <c r="AY1187" s="18" t="s">
        <v>182</v>
      </c>
      <c r="BE1187" s="233">
        <f>IF(N1187="základní",J1187,0)</f>
        <v>0</v>
      </c>
      <c r="BF1187" s="233">
        <f>IF(N1187="snížená",J1187,0)</f>
        <v>0</v>
      </c>
      <c r="BG1187" s="233">
        <f>IF(N1187="zákl. přenesená",J1187,0)</f>
        <v>0</v>
      </c>
      <c r="BH1187" s="233">
        <f>IF(N1187="sníž. přenesená",J1187,0)</f>
        <v>0</v>
      </c>
      <c r="BI1187" s="233">
        <f>IF(N1187="nulová",J1187,0)</f>
        <v>0</v>
      </c>
      <c r="BJ1187" s="18" t="s">
        <v>86</v>
      </c>
      <c r="BK1187" s="233">
        <f>ROUND(I1187*H1187,2)</f>
        <v>0</v>
      </c>
      <c r="BL1187" s="18" t="s">
        <v>351</v>
      </c>
      <c r="BM1187" s="232" t="s">
        <v>1143</v>
      </c>
    </row>
    <row r="1188" spans="1:51" s="13" customFormat="1" ht="12">
      <c r="A1188" s="13"/>
      <c r="B1188" s="234"/>
      <c r="C1188" s="235"/>
      <c r="D1188" s="236" t="s">
        <v>191</v>
      </c>
      <c r="E1188" s="237" t="s">
        <v>1</v>
      </c>
      <c r="F1188" s="238" t="s">
        <v>1144</v>
      </c>
      <c r="G1188" s="235"/>
      <c r="H1188" s="239">
        <v>8</v>
      </c>
      <c r="I1188" s="240"/>
      <c r="J1188" s="235"/>
      <c r="K1188" s="235"/>
      <c r="L1188" s="241"/>
      <c r="M1188" s="242"/>
      <c r="N1188" s="243"/>
      <c r="O1188" s="243"/>
      <c r="P1188" s="243"/>
      <c r="Q1188" s="243"/>
      <c r="R1188" s="243"/>
      <c r="S1188" s="243"/>
      <c r="T1188" s="244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5" t="s">
        <v>191</v>
      </c>
      <c r="AU1188" s="245" t="s">
        <v>88</v>
      </c>
      <c r="AV1188" s="13" t="s">
        <v>88</v>
      </c>
      <c r="AW1188" s="13" t="s">
        <v>34</v>
      </c>
      <c r="AX1188" s="13" t="s">
        <v>78</v>
      </c>
      <c r="AY1188" s="245" t="s">
        <v>182</v>
      </c>
    </row>
    <row r="1189" spans="1:51" s="14" customFormat="1" ht="12">
      <c r="A1189" s="14"/>
      <c r="B1189" s="246"/>
      <c r="C1189" s="247"/>
      <c r="D1189" s="236" t="s">
        <v>191</v>
      </c>
      <c r="E1189" s="248" t="s">
        <v>1</v>
      </c>
      <c r="F1189" s="249" t="s">
        <v>195</v>
      </c>
      <c r="G1189" s="247"/>
      <c r="H1189" s="250">
        <v>8</v>
      </c>
      <c r="I1189" s="251"/>
      <c r="J1189" s="247"/>
      <c r="K1189" s="247"/>
      <c r="L1189" s="252"/>
      <c r="M1189" s="253"/>
      <c r="N1189" s="254"/>
      <c r="O1189" s="254"/>
      <c r="P1189" s="254"/>
      <c r="Q1189" s="254"/>
      <c r="R1189" s="254"/>
      <c r="S1189" s="254"/>
      <c r="T1189" s="255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56" t="s">
        <v>191</v>
      </c>
      <c r="AU1189" s="256" t="s">
        <v>88</v>
      </c>
      <c r="AV1189" s="14" t="s">
        <v>189</v>
      </c>
      <c r="AW1189" s="14" t="s">
        <v>34</v>
      </c>
      <c r="AX1189" s="14" t="s">
        <v>86</v>
      </c>
      <c r="AY1189" s="256" t="s">
        <v>182</v>
      </c>
    </row>
    <row r="1190" spans="1:65" s="2" customFormat="1" ht="24.15" customHeight="1">
      <c r="A1190" s="39"/>
      <c r="B1190" s="40"/>
      <c r="C1190" s="220" t="s">
        <v>1145</v>
      </c>
      <c r="D1190" s="220" t="s">
        <v>185</v>
      </c>
      <c r="E1190" s="221" t="s">
        <v>1146</v>
      </c>
      <c r="F1190" s="222" t="s">
        <v>1147</v>
      </c>
      <c r="G1190" s="223" t="s">
        <v>320</v>
      </c>
      <c r="H1190" s="224">
        <v>132.34</v>
      </c>
      <c r="I1190" s="225"/>
      <c r="J1190" s="226">
        <f>ROUND(I1190*H1190,2)</f>
        <v>0</v>
      </c>
      <c r="K1190" s="227"/>
      <c r="L1190" s="45"/>
      <c r="M1190" s="228" t="s">
        <v>1</v>
      </c>
      <c r="N1190" s="229" t="s">
        <v>43</v>
      </c>
      <c r="O1190" s="92"/>
      <c r="P1190" s="230">
        <f>O1190*H1190</f>
        <v>0</v>
      </c>
      <c r="Q1190" s="230">
        <v>0.00352</v>
      </c>
      <c r="R1190" s="230">
        <f>Q1190*H1190</f>
        <v>0.46583680000000005</v>
      </c>
      <c r="S1190" s="230">
        <v>0</v>
      </c>
      <c r="T1190" s="231">
        <f>S1190*H1190</f>
        <v>0</v>
      </c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R1190" s="232" t="s">
        <v>351</v>
      </c>
      <c r="AT1190" s="232" t="s">
        <v>185</v>
      </c>
      <c r="AU1190" s="232" t="s">
        <v>88</v>
      </c>
      <c r="AY1190" s="18" t="s">
        <v>182</v>
      </c>
      <c r="BE1190" s="233">
        <f>IF(N1190="základní",J1190,0)</f>
        <v>0</v>
      </c>
      <c r="BF1190" s="233">
        <f>IF(N1190="snížená",J1190,0)</f>
        <v>0</v>
      </c>
      <c r="BG1190" s="233">
        <f>IF(N1190="zákl. přenesená",J1190,0)</f>
        <v>0</v>
      </c>
      <c r="BH1190" s="233">
        <f>IF(N1190="sníž. přenesená",J1190,0)</f>
        <v>0</v>
      </c>
      <c r="BI1190" s="233">
        <f>IF(N1190="nulová",J1190,0)</f>
        <v>0</v>
      </c>
      <c r="BJ1190" s="18" t="s">
        <v>86</v>
      </c>
      <c r="BK1190" s="233">
        <f>ROUND(I1190*H1190,2)</f>
        <v>0</v>
      </c>
      <c r="BL1190" s="18" t="s">
        <v>351</v>
      </c>
      <c r="BM1190" s="232" t="s">
        <v>1148</v>
      </c>
    </row>
    <row r="1191" spans="1:51" s="15" customFormat="1" ht="12">
      <c r="A1191" s="15"/>
      <c r="B1191" s="268"/>
      <c r="C1191" s="269"/>
      <c r="D1191" s="236" t="s">
        <v>191</v>
      </c>
      <c r="E1191" s="270" t="s">
        <v>1</v>
      </c>
      <c r="F1191" s="271" t="s">
        <v>1073</v>
      </c>
      <c r="G1191" s="269"/>
      <c r="H1191" s="270" t="s">
        <v>1</v>
      </c>
      <c r="I1191" s="272"/>
      <c r="J1191" s="269"/>
      <c r="K1191" s="269"/>
      <c r="L1191" s="273"/>
      <c r="M1191" s="274"/>
      <c r="N1191" s="275"/>
      <c r="O1191" s="275"/>
      <c r="P1191" s="275"/>
      <c r="Q1191" s="275"/>
      <c r="R1191" s="275"/>
      <c r="S1191" s="275"/>
      <c r="T1191" s="276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T1191" s="277" t="s">
        <v>191</v>
      </c>
      <c r="AU1191" s="277" t="s">
        <v>88</v>
      </c>
      <c r="AV1191" s="15" t="s">
        <v>86</v>
      </c>
      <c r="AW1191" s="15" t="s">
        <v>34</v>
      </c>
      <c r="AX1191" s="15" t="s">
        <v>78</v>
      </c>
      <c r="AY1191" s="277" t="s">
        <v>182</v>
      </c>
    </row>
    <row r="1192" spans="1:51" s="13" customFormat="1" ht="12">
      <c r="A1192" s="13"/>
      <c r="B1192" s="234"/>
      <c r="C1192" s="235"/>
      <c r="D1192" s="236" t="s">
        <v>191</v>
      </c>
      <c r="E1192" s="237" t="s">
        <v>1</v>
      </c>
      <c r="F1192" s="238" t="s">
        <v>1149</v>
      </c>
      <c r="G1192" s="235"/>
      <c r="H1192" s="239">
        <v>29.76</v>
      </c>
      <c r="I1192" s="240"/>
      <c r="J1192" s="235"/>
      <c r="K1192" s="235"/>
      <c r="L1192" s="241"/>
      <c r="M1192" s="242"/>
      <c r="N1192" s="243"/>
      <c r="O1192" s="243"/>
      <c r="P1192" s="243"/>
      <c r="Q1192" s="243"/>
      <c r="R1192" s="243"/>
      <c r="S1192" s="243"/>
      <c r="T1192" s="244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5" t="s">
        <v>191</v>
      </c>
      <c r="AU1192" s="245" t="s">
        <v>88</v>
      </c>
      <c r="AV1192" s="13" t="s">
        <v>88</v>
      </c>
      <c r="AW1192" s="13" t="s">
        <v>34</v>
      </c>
      <c r="AX1192" s="13" t="s">
        <v>78</v>
      </c>
      <c r="AY1192" s="245" t="s">
        <v>182</v>
      </c>
    </row>
    <row r="1193" spans="1:51" s="13" customFormat="1" ht="12">
      <c r="A1193" s="13"/>
      <c r="B1193" s="234"/>
      <c r="C1193" s="235"/>
      <c r="D1193" s="236" t="s">
        <v>191</v>
      </c>
      <c r="E1193" s="237" t="s">
        <v>1</v>
      </c>
      <c r="F1193" s="238" t="s">
        <v>1150</v>
      </c>
      <c r="G1193" s="235"/>
      <c r="H1193" s="239">
        <v>17.08</v>
      </c>
      <c r="I1193" s="240"/>
      <c r="J1193" s="235"/>
      <c r="K1193" s="235"/>
      <c r="L1193" s="241"/>
      <c r="M1193" s="242"/>
      <c r="N1193" s="243"/>
      <c r="O1193" s="243"/>
      <c r="P1193" s="243"/>
      <c r="Q1193" s="243"/>
      <c r="R1193" s="243"/>
      <c r="S1193" s="243"/>
      <c r="T1193" s="244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45" t="s">
        <v>191</v>
      </c>
      <c r="AU1193" s="245" t="s">
        <v>88</v>
      </c>
      <c r="AV1193" s="13" t="s">
        <v>88</v>
      </c>
      <c r="AW1193" s="13" t="s">
        <v>34</v>
      </c>
      <c r="AX1193" s="13" t="s">
        <v>78</v>
      </c>
      <c r="AY1193" s="245" t="s">
        <v>182</v>
      </c>
    </row>
    <row r="1194" spans="1:51" s="13" customFormat="1" ht="12">
      <c r="A1194" s="13"/>
      <c r="B1194" s="234"/>
      <c r="C1194" s="235"/>
      <c r="D1194" s="236" t="s">
        <v>191</v>
      </c>
      <c r="E1194" s="237" t="s">
        <v>1</v>
      </c>
      <c r="F1194" s="238" t="s">
        <v>1151</v>
      </c>
      <c r="G1194" s="235"/>
      <c r="H1194" s="239">
        <v>29.76</v>
      </c>
      <c r="I1194" s="240"/>
      <c r="J1194" s="235"/>
      <c r="K1194" s="235"/>
      <c r="L1194" s="241"/>
      <c r="M1194" s="242"/>
      <c r="N1194" s="243"/>
      <c r="O1194" s="243"/>
      <c r="P1194" s="243"/>
      <c r="Q1194" s="243"/>
      <c r="R1194" s="243"/>
      <c r="S1194" s="243"/>
      <c r="T1194" s="244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5" t="s">
        <v>191</v>
      </c>
      <c r="AU1194" s="245" t="s">
        <v>88</v>
      </c>
      <c r="AV1194" s="13" t="s">
        <v>88</v>
      </c>
      <c r="AW1194" s="13" t="s">
        <v>34</v>
      </c>
      <c r="AX1194" s="13" t="s">
        <v>78</v>
      </c>
      <c r="AY1194" s="245" t="s">
        <v>182</v>
      </c>
    </row>
    <row r="1195" spans="1:51" s="15" customFormat="1" ht="12">
      <c r="A1195" s="15"/>
      <c r="B1195" s="268"/>
      <c r="C1195" s="269"/>
      <c r="D1195" s="236" t="s">
        <v>191</v>
      </c>
      <c r="E1195" s="270" t="s">
        <v>1</v>
      </c>
      <c r="F1195" s="271" t="s">
        <v>269</v>
      </c>
      <c r="G1195" s="269"/>
      <c r="H1195" s="270" t="s">
        <v>1</v>
      </c>
      <c r="I1195" s="272"/>
      <c r="J1195" s="269"/>
      <c r="K1195" s="269"/>
      <c r="L1195" s="273"/>
      <c r="M1195" s="274"/>
      <c r="N1195" s="275"/>
      <c r="O1195" s="275"/>
      <c r="P1195" s="275"/>
      <c r="Q1195" s="275"/>
      <c r="R1195" s="275"/>
      <c r="S1195" s="275"/>
      <c r="T1195" s="276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T1195" s="277" t="s">
        <v>191</v>
      </c>
      <c r="AU1195" s="277" t="s">
        <v>88</v>
      </c>
      <c r="AV1195" s="15" t="s">
        <v>86</v>
      </c>
      <c r="AW1195" s="15" t="s">
        <v>34</v>
      </c>
      <c r="AX1195" s="15" t="s">
        <v>78</v>
      </c>
      <c r="AY1195" s="277" t="s">
        <v>182</v>
      </c>
    </row>
    <row r="1196" spans="1:51" s="13" customFormat="1" ht="12">
      <c r="A1196" s="13"/>
      <c r="B1196" s="234"/>
      <c r="C1196" s="235"/>
      <c r="D1196" s="236" t="s">
        <v>191</v>
      </c>
      <c r="E1196" s="237" t="s">
        <v>1</v>
      </c>
      <c r="F1196" s="238" t="s">
        <v>1152</v>
      </c>
      <c r="G1196" s="235"/>
      <c r="H1196" s="239">
        <v>39.74</v>
      </c>
      <c r="I1196" s="240"/>
      <c r="J1196" s="235"/>
      <c r="K1196" s="235"/>
      <c r="L1196" s="241"/>
      <c r="M1196" s="242"/>
      <c r="N1196" s="243"/>
      <c r="O1196" s="243"/>
      <c r="P1196" s="243"/>
      <c r="Q1196" s="243"/>
      <c r="R1196" s="243"/>
      <c r="S1196" s="243"/>
      <c r="T1196" s="244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5" t="s">
        <v>191</v>
      </c>
      <c r="AU1196" s="245" t="s">
        <v>88</v>
      </c>
      <c r="AV1196" s="13" t="s">
        <v>88</v>
      </c>
      <c r="AW1196" s="13" t="s">
        <v>34</v>
      </c>
      <c r="AX1196" s="13" t="s">
        <v>78</v>
      </c>
      <c r="AY1196" s="245" t="s">
        <v>182</v>
      </c>
    </row>
    <row r="1197" spans="1:51" s="13" customFormat="1" ht="12">
      <c r="A1197" s="13"/>
      <c r="B1197" s="234"/>
      <c r="C1197" s="235"/>
      <c r="D1197" s="236" t="s">
        <v>191</v>
      </c>
      <c r="E1197" s="237" t="s">
        <v>1</v>
      </c>
      <c r="F1197" s="238" t="s">
        <v>1153</v>
      </c>
      <c r="G1197" s="235"/>
      <c r="H1197" s="239">
        <v>14.4</v>
      </c>
      <c r="I1197" s="240"/>
      <c r="J1197" s="235"/>
      <c r="K1197" s="235"/>
      <c r="L1197" s="241"/>
      <c r="M1197" s="242"/>
      <c r="N1197" s="243"/>
      <c r="O1197" s="243"/>
      <c r="P1197" s="243"/>
      <c r="Q1197" s="243"/>
      <c r="R1197" s="243"/>
      <c r="S1197" s="243"/>
      <c r="T1197" s="244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45" t="s">
        <v>191</v>
      </c>
      <c r="AU1197" s="245" t="s">
        <v>88</v>
      </c>
      <c r="AV1197" s="13" t="s">
        <v>88</v>
      </c>
      <c r="AW1197" s="13" t="s">
        <v>34</v>
      </c>
      <c r="AX1197" s="13" t="s">
        <v>78</v>
      </c>
      <c r="AY1197" s="245" t="s">
        <v>182</v>
      </c>
    </row>
    <row r="1198" spans="1:51" s="13" customFormat="1" ht="12">
      <c r="A1198" s="13"/>
      <c r="B1198" s="234"/>
      <c r="C1198" s="235"/>
      <c r="D1198" s="236" t="s">
        <v>191</v>
      </c>
      <c r="E1198" s="237" t="s">
        <v>1</v>
      </c>
      <c r="F1198" s="238" t="s">
        <v>1154</v>
      </c>
      <c r="G1198" s="235"/>
      <c r="H1198" s="239">
        <v>1.6</v>
      </c>
      <c r="I1198" s="240"/>
      <c r="J1198" s="235"/>
      <c r="K1198" s="235"/>
      <c r="L1198" s="241"/>
      <c r="M1198" s="242"/>
      <c r="N1198" s="243"/>
      <c r="O1198" s="243"/>
      <c r="P1198" s="243"/>
      <c r="Q1198" s="243"/>
      <c r="R1198" s="243"/>
      <c r="S1198" s="243"/>
      <c r="T1198" s="244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5" t="s">
        <v>191</v>
      </c>
      <c r="AU1198" s="245" t="s">
        <v>88</v>
      </c>
      <c r="AV1198" s="13" t="s">
        <v>88</v>
      </c>
      <c r="AW1198" s="13" t="s">
        <v>34</v>
      </c>
      <c r="AX1198" s="13" t="s">
        <v>78</v>
      </c>
      <c r="AY1198" s="245" t="s">
        <v>182</v>
      </c>
    </row>
    <row r="1199" spans="1:51" s="14" customFormat="1" ht="12">
      <c r="A1199" s="14"/>
      <c r="B1199" s="246"/>
      <c r="C1199" s="247"/>
      <c r="D1199" s="236" t="s">
        <v>191</v>
      </c>
      <c r="E1199" s="248" t="s">
        <v>1</v>
      </c>
      <c r="F1199" s="249" t="s">
        <v>195</v>
      </c>
      <c r="G1199" s="247"/>
      <c r="H1199" s="250">
        <v>132.34</v>
      </c>
      <c r="I1199" s="251"/>
      <c r="J1199" s="247"/>
      <c r="K1199" s="247"/>
      <c r="L1199" s="252"/>
      <c r="M1199" s="253"/>
      <c r="N1199" s="254"/>
      <c r="O1199" s="254"/>
      <c r="P1199" s="254"/>
      <c r="Q1199" s="254"/>
      <c r="R1199" s="254"/>
      <c r="S1199" s="254"/>
      <c r="T1199" s="255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56" t="s">
        <v>191</v>
      </c>
      <c r="AU1199" s="256" t="s">
        <v>88</v>
      </c>
      <c r="AV1199" s="14" t="s">
        <v>189</v>
      </c>
      <c r="AW1199" s="14" t="s">
        <v>34</v>
      </c>
      <c r="AX1199" s="14" t="s">
        <v>86</v>
      </c>
      <c r="AY1199" s="256" t="s">
        <v>182</v>
      </c>
    </row>
    <row r="1200" spans="1:65" s="2" customFormat="1" ht="24.15" customHeight="1">
      <c r="A1200" s="39"/>
      <c r="B1200" s="40"/>
      <c r="C1200" s="220" t="s">
        <v>1155</v>
      </c>
      <c r="D1200" s="220" t="s">
        <v>185</v>
      </c>
      <c r="E1200" s="221" t="s">
        <v>1156</v>
      </c>
      <c r="F1200" s="222" t="s">
        <v>1157</v>
      </c>
      <c r="G1200" s="223" t="s">
        <v>570</v>
      </c>
      <c r="H1200" s="224">
        <v>0.944</v>
      </c>
      <c r="I1200" s="225"/>
      <c r="J1200" s="226">
        <f>ROUND(I1200*H1200,2)</f>
        <v>0</v>
      </c>
      <c r="K1200" s="227"/>
      <c r="L1200" s="45"/>
      <c r="M1200" s="228" t="s">
        <v>1</v>
      </c>
      <c r="N1200" s="229" t="s">
        <v>43</v>
      </c>
      <c r="O1200" s="92"/>
      <c r="P1200" s="230">
        <f>O1200*H1200</f>
        <v>0</v>
      </c>
      <c r="Q1200" s="230">
        <v>0</v>
      </c>
      <c r="R1200" s="230">
        <f>Q1200*H1200</f>
        <v>0</v>
      </c>
      <c r="S1200" s="230">
        <v>0</v>
      </c>
      <c r="T1200" s="231">
        <f>S1200*H1200</f>
        <v>0</v>
      </c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R1200" s="232" t="s">
        <v>351</v>
      </c>
      <c r="AT1200" s="232" t="s">
        <v>185</v>
      </c>
      <c r="AU1200" s="232" t="s">
        <v>88</v>
      </c>
      <c r="AY1200" s="18" t="s">
        <v>182</v>
      </c>
      <c r="BE1200" s="233">
        <f>IF(N1200="základní",J1200,0)</f>
        <v>0</v>
      </c>
      <c r="BF1200" s="233">
        <f>IF(N1200="snížená",J1200,0)</f>
        <v>0</v>
      </c>
      <c r="BG1200" s="233">
        <f>IF(N1200="zákl. přenesená",J1200,0)</f>
        <v>0</v>
      </c>
      <c r="BH1200" s="233">
        <f>IF(N1200="sníž. přenesená",J1200,0)</f>
        <v>0</v>
      </c>
      <c r="BI1200" s="233">
        <f>IF(N1200="nulová",J1200,0)</f>
        <v>0</v>
      </c>
      <c r="BJ1200" s="18" t="s">
        <v>86</v>
      </c>
      <c r="BK1200" s="233">
        <f>ROUND(I1200*H1200,2)</f>
        <v>0</v>
      </c>
      <c r="BL1200" s="18" t="s">
        <v>351</v>
      </c>
      <c r="BM1200" s="232" t="s">
        <v>1158</v>
      </c>
    </row>
    <row r="1201" spans="1:63" s="12" customFormat="1" ht="22.8" customHeight="1">
      <c r="A1201" s="12"/>
      <c r="B1201" s="204"/>
      <c r="C1201" s="205"/>
      <c r="D1201" s="206" t="s">
        <v>77</v>
      </c>
      <c r="E1201" s="218" t="s">
        <v>1159</v>
      </c>
      <c r="F1201" s="218" t="s">
        <v>1160</v>
      </c>
      <c r="G1201" s="205"/>
      <c r="H1201" s="205"/>
      <c r="I1201" s="208"/>
      <c r="J1201" s="219">
        <f>BK1201</f>
        <v>0</v>
      </c>
      <c r="K1201" s="205"/>
      <c r="L1201" s="210"/>
      <c r="M1201" s="211"/>
      <c r="N1201" s="212"/>
      <c r="O1201" s="212"/>
      <c r="P1201" s="213">
        <f>SUM(P1202:P1267)</f>
        <v>0</v>
      </c>
      <c r="Q1201" s="212"/>
      <c r="R1201" s="213">
        <f>SUM(R1202:R1267)</f>
        <v>0.2616748</v>
      </c>
      <c r="S1201" s="212"/>
      <c r="T1201" s="214">
        <f>SUM(T1202:T1267)</f>
        <v>0.2084</v>
      </c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R1201" s="215" t="s">
        <v>88</v>
      </c>
      <c r="AT1201" s="216" t="s">
        <v>77</v>
      </c>
      <c r="AU1201" s="216" t="s">
        <v>86</v>
      </c>
      <c r="AY1201" s="215" t="s">
        <v>182</v>
      </c>
      <c r="BK1201" s="217">
        <f>SUM(BK1202:BK1267)</f>
        <v>0</v>
      </c>
    </row>
    <row r="1202" spans="1:65" s="2" customFormat="1" ht="24.15" customHeight="1">
      <c r="A1202" s="39"/>
      <c r="B1202" s="40"/>
      <c r="C1202" s="220" t="s">
        <v>1161</v>
      </c>
      <c r="D1202" s="220" t="s">
        <v>185</v>
      </c>
      <c r="E1202" s="221" t="s">
        <v>1162</v>
      </c>
      <c r="F1202" s="222" t="s">
        <v>1163</v>
      </c>
      <c r="G1202" s="223" t="s">
        <v>320</v>
      </c>
      <c r="H1202" s="224">
        <v>104.2</v>
      </c>
      <c r="I1202" s="225"/>
      <c r="J1202" s="226">
        <f>ROUND(I1202*H1202,2)</f>
        <v>0</v>
      </c>
      <c r="K1202" s="227"/>
      <c r="L1202" s="45"/>
      <c r="M1202" s="228" t="s">
        <v>1</v>
      </c>
      <c r="N1202" s="229" t="s">
        <v>43</v>
      </c>
      <c r="O1202" s="92"/>
      <c r="P1202" s="230">
        <f>O1202*H1202</f>
        <v>0</v>
      </c>
      <c r="Q1202" s="230">
        <v>0</v>
      </c>
      <c r="R1202" s="230">
        <f>Q1202*H1202</f>
        <v>0</v>
      </c>
      <c r="S1202" s="230">
        <v>0.002</v>
      </c>
      <c r="T1202" s="231">
        <f>S1202*H1202</f>
        <v>0.2084</v>
      </c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R1202" s="232" t="s">
        <v>351</v>
      </c>
      <c r="AT1202" s="232" t="s">
        <v>185</v>
      </c>
      <c r="AU1202" s="232" t="s">
        <v>88</v>
      </c>
      <c r="AY1202" s="18" t="s">
        <v>182</v>
      </c>
      <c r="BE1202" s="233">
        <f>IF(N1202="základní",J1202,0)</f>
        <v>0</v>
      </c>
      <c r="BF1202" s="233">
        <f>IF(N1202="snížená",J1202,0)</f>
        <v>0</v>
      </c>
      <c r="BG1202" s="233">
        <f>IF(N1202="zákl. přenesená",J1202,0)</f>
        <v>0</v>
      </c>
      <c r="BH1202" s="233">
        <f>IF(N1202="sníž. přenesená",J1202,0)</f>
        <v>0</v>
      </c>
      <c r="BI1202" s="233">
        <f>IF(N1202="nulová",J1202,0)</f>
        <v>0</v>
      </c>
      <c r="BJ1202" s="18" t="s">
        <v>86</v>
      </c>
      <c r="BK1202" s="233">
        <f>ROUND(I1202*H1202,2)</f>
        <v>0</v>
      </c>
      <c r="BL1202" s="18" t="s">
        <v>351</v>
      </c>
      <c r="BM1202" s="232" t="s">
        <v>1164</v>
      </c>
    </row>
    <row r="1203" spans="1:51" s="15" customFormat="1" ht="12">
      <c r="A1203" s="15"/>
      <c r="B1203" s="268"/>
      <c r="C1203" s="269"/>
      <c r="D1203" s="236" t="s">
        <v>191</v>
      </c>
      <c r="E1203" s="270" t="s">
        <v>1</v>
      </c>
      <c r="F1203" s="271" t="s">
        <v>218</v>
      </c>
      <c r="G1203" s="269"/>
      <c r="H1203" s="270" t="s">
        <v>1</v>
      </c>
      <c r="I1203" s="272"/>
      <c r="J1203" s="269"/>
      <c r="K1203" s="269"/>
      <c r="L1203" s="273"/>
      <c r="M1203" s="274"/>
      <c r="N1203" s="275"/>
      <c r="O1203" s="275"/>
      <c r="P1203" s="275"/>
      <c r="Q1203" s="275"/>
      <c r="R1203" s="275"/>
      <c r="S1203" s="275"/>
      <c r="T1203" s="276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T1203" s="277" t="s">
        <v>191</v>
      </c>
      <c r="AU1203" s="277" t="s">
        <v>88</v>
      </c>
      <c r="AV1203" s="15" t="s">
        <v>86</v>
      </c>
      <c r="AW1203" s="15" t="s">
        <v>34</v>
      </c>
      <c r="AX1203" s="15" t="s">
        <v>78</v>
      </c>
      <c r="AY1203" s="277" t="s">
        <v>182</v>
      </c>
    </row>
    <row r="1204" spans="1:51" s="13" customFormat="1" ht="12">
      <c r="A1204" s="13"/>
      <c r="B1204" s="234"/>
      <c r="C1204" s="235"/>
      <c r="D1204" s="236" t="s">
        <v>191</v>
      </c>
      <c r="E1204" s="237" t="s">
        <v>1</v>
      </c>
      <c r="F1204" s="238" t="s">
        <v>1099</v>
      </c>
      <c r="G1204" s="235"/>
      <c r="H1204" s="239">
        <v>10.2</v>
      </c>
      <c r="I1204" s="240"/>
      <c r="J1204" s="235"/>
      <c r="K1204" s="235"/>
      <c r="L1204" s="241"/>
      <c r="M1204" s="242"/>
      <c r="N1204" s="243"/>
      <c r="O1204" s="243"/>
      <c r="P1204" s="243"/>
      <c r="Q1204" s="243"/>
      <c r="R1204" s="243"/>
      <c r="S1204" s="243"/>
      <c r="T1204" s="244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5" t="s">
        <v>191</v>
      </c>
      <c r="AU1204" s="245" t="s">
        <v>88</v>
      </c>
      <c r="AV1204" s="13" t="s">
        <v>88</v>
      </c>
      <c r="AW1204" s="13" t="s">
        <v>34</v>
      </c>
      <c r="AX1204" s="13" t="s">
        <v>78</v>
      </c>
      <c r="AY1204" s="245" t="s">
        <v>182</v>
      </c>
    </row>
    <row r="1205" spans="1:51" s="15" customFormat="1" ht="12">
      <c r="A1205" s="15"/>
      <c r="B1205" s="268"/>
      <c r="C1205" s="269"/>
      <c r="D1205" s="236" t="s">
        <v>191</v>
      </c>
      <c r="E1205" s="270" t="s">
        <v>1</v>
      </c>
      <c r="F1205" s="271" t="s">
        <v>220</v>
      </c>
      <c r="G1205" s="269"/>
      <c r="H1205" s="270" t="s">
        <v>1</v>
      </c>
      <c r="I1205" s="272"/>
      <c r="J1205" s="269"/>
      <c r="K1205" s="269"/>
      <c r="L1205" s="273"/>
      <c r="M1205" s="274"/>
      <c r="N1205" s="275"/>
      <c r="O1205" s="275"/>
      <c r="P1205" s="275"/>
      <c r="Q1205" s="275"/>
      <c r="R1205" s="275"/>
      <c r="S1205" s="275"/>
      <c r="T1205" s="276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T1205" s="277" t="s">
        <v>191</v>
      </c>
      <c r="AU1205" s="277" t="s">
        <v>88</v>
      </c>
      <c r="AV1205" s="15" t="s">
        <v>86</v>
      </c>
      <c r="AW1205" s="15" t="s">
        <v>34</v>
      </c>
      <c r="AX1205" s="15" t="s">
        <v>78</v>
      </c>
      <c r="AY1205" s="277" t="s">
        <v>182</v>
      </c>
    </row>
    <row r="1206" spans="1:51" s="13" customFormat="1" ht="12">
      <c r="A1206" s="13"/>
      <c r="B1206" s="234"/>
      <c r="C1206" s="235"/>
      <c r="D1206" s="236" t="s">
        <v>191</v>
      </c>
      <c r="E1206" s="237" t="s">
        <v>1</v>
      </c>
      <c r="F1206" s="238" t="s">
        <v>1100</v>
      </c>
      <c r="G1206" s="235"/>
      <c r="H1206" s="239">
        <v>1.1</v>
      </c>
      <c r="I1206" s="240"/>
      <c r="J1206" s="235"/>
      <c r="K1206" s="235"/>
      <c r="L1206" s="241"/>
      <c r="M1206" s="242"/>
      <c r="N1206" s="243"/>
      <c r="O1206" s="243"/>
      <c r="P1206" s="243"/>
      <c r="Q1206" s="243"/>
      <c r="R1206" s="243"/>
      <c r="S1206" s="243"/>
      <c r="T1206" s="244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45" t="s">
        <v>191</v>
      </c>
      <c r="AU1206" s="245" t="s">
        <v>88</v>
      </c>
      <c r="AV1206" s="13" t="s">
        <v>88</v>
      </c>
      <c r="AW1206" s="13" t="s">
        <v>34</v>
      </c>
      <c r="AX1206" s="13" t="s">
        <v>78</v>
      </c>
      <c r="AY1206" s="245" t="s">
        <v>182</v>
      </c>
    </row>
    <row r="1207" spans="1:51" s="15" customFormat="1" ht="12">
      <c r="A1207" s="15"/>
      <c r="B1207" s="268"/>
      <c r="C1207" s="269"/>
      <c r="D1207" s="236" t="s">
        <v>191</v>
      </c>
      <c r="E1207" s="270" t="s">
        <v>1</v>
      </c>
      <c r="F1207" s="271" t="s">
        <v>1165</v>
      </c>
      <c r="G1207" s="269"/>
      <c r="H1207" s="270" t="s">
        <v>1</v>
      </c>
      <c r="I1207" s="272"/>
      <c r="J1207" s="269"/>
      <c r="K1207" s="269"/>
      <c r="L1207" s="273"/>
      <c r="M1207" s="274"/>
      <c r="N1207" s="275"/>
      <c r="O1207" s="275"/>
      <c r="P1207" s="275"/>
      <c r="Q1207" s="275"/>
      <c r="R1207" s="275"/>
      <c r="S1207" s="275"/>
      <c r="T1207" s="276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T1207" s="277" t="s">
        <v>191</v>
      </c>
      <c r="AU1207" s="277" t="s">
        <v>88</v>
      </c>
      <c r="AV1207" s="15" t="s">
        <v>86</v>
      </c>
      <c r="AW1207" s="15" t="s">
        <v>34</v>
      </c>
      <c r="AX1207" s="15" t="s">
        <v>78</v>
      </c>
      <c r="AY1207" s="277" t="s">
        <v>182</v>
      </c>
    </row>
    <row r="1208" spans="1:51" s="13" customFormat="1" ht="12">
      <c r="A1208" s="13"/>
      <c r="B1208" s="234"/>
      <c r="C1208" s="235"/>
      <c r="D1208" s="236" t="s">
        <v>191</v>
      </c>
      <c r="E1208" s="237" t="s">
        <v>1</v>
      </c>
      <c r="F1208" s="238" t="s">
        <v>1102</v>
      </c>
      <c r="G1208" s="235"/>
      <c r="H1208" s="239">
        <v>1</v>
      </c>
      <c r="I1208" s="240"/>
      <c r="J1208" s="235"/>
      <c r="K1208" s="235"/>
      <c r="L1208" s="241"/>
      <c r="M1208" s="242"/>
      <c r="N1208" s="243"/>
      <c r="O1208" s="243"/>
      <c r="P1208" s="243"/>
      <c r="Q1208" s="243"/>
      <c r="R1208" s="243"/>
      <c r="S1208" s="243"/>
      <c r="T1208" s="244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45" t="s">
        <v>191</v>
      </c>
      <c r="AU1208" s="245" t="s">
        <v>88</v>
      </c>
      <c r="AV1208" s="13" t="s">
        <v>88</v>
      </c>
      <c r="AW1208" s="13" t="s">
        <v>34</v>
      </c>
      <c r="AX1208" s="13" t="s">
        <v>78</v>
      </c>
      <c r="AY1208" s="245" t="s">
        <v>182</v>
      </c>
    </row>
    <row r="1209" spans="1:51" s="13" customFormat="1" ht="12">
      <c r="A1209" s="13"/>
      <c r="B1209" s="234"/>
      <c r="C1209" s="235"/>
      <c r="D1209" s="236" t="s">
        <v>191</v>
      </c>
      <c r="E1209" s="237" t="s">
        <v>1</v>
      </c>
      <c r="F1209" s="238" t="s">
        <v>1103</v>
      </c>
      <c r="G1209" s="235"/>
      <c r="H1209" s="239">
        <v>8</v>
      </c>
      <c r="I1209" s="240"/>
      <c r="J1209" s="235"/>
      <c r="K1209" s="235"/>
      <c r="L1209" s="241"/>
      <c r="M1209" s="242"/>
      <c r="N1209" s="243"/>
      <c r="O1209" s="243"/>
      <c r="P1209" s="243"/>
      <c r="Q1209" s="243"/>
      <c r="R1209" s="243"/>
      <c r="S1209" s="243"/>
      <c r="T1209" s="244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45" t="s">
        <v>191</v>
      </c>
      <c r="AU1209" s="245" t="s">
        <v>88</v>
      </c>
      <c r="AV1209" s="13" t="s">
        <v>88</v>
      </c>
      <c r="AW1209" s="13" t="s">
        <v>34</v>
      </c>
      <c r="AX1209" s="13" t="s">
        <v>78</v>
      </c>
      <c r="AY1209" s="245" t="s">
        <v>182</v>
      </c>
    </row>
    <row r="1210" spans="1:51" s="13" customFormat="1" ht="12">
      <c r="A1210" s="13"/>
      <c r="B1210" s="234"/>
      <c r="C1210" s="235"/>
      <c r="D1210" s="236" t="s">
        <v>191</v>
      </c>
      <c r="E1210" s="237" t="s">
        <v>1</v>
      </c>
      <c r="F1210" s="238" t="s">
        <v>1104</v>
      </c>
      <c r="G1210" s="235"/>
      <c r="H1210" s="239">
        <v>3.6</v>
      </c>
      <c r="I1210" s="240"/>
      <c r="J1210" s="235"/>
      <c r="K1210" s="235"/>
      <c r="L1210" s="241"/>
      <c r="M1210" s="242"/>
      <c r="N1210" s="243"/>
      <c r="O1210" s="243"/>
      <c r="P1210" s="243"/>
      <c r="Q1210" s="243"/>
      <c r="R1210" s="243"/>
      <c r="S1210" s="243"/>
      <c r="T1210" s="244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45" t="s">
        <v>191</v>
      </c>
      <c r="AU1210" s="245" t="s">
        <v>88</v>
      </c>
      <c r="AV1210" s="13" t="s">
        <v>88</v>
      </c>
      <c r="AW1210" s="13" t="s">
        <v>34</v>
      </c>
      <c r="AX1210" s="13" t="s">
        <v>78</v>
      </c>
      <c r="AY1210" s="245" t="s">
        <v>182</v>
      </c>
    </row>
    <row r="1211" spans="1:51" s="13" customFormat="1" ht="12">
      <c r="A1211" s="13"/>
      <c r="B1211" s="234"/>
      <c r="C1211" s="235"/>
      <c r="D1211" s="236" t="s">
        <v>191</v>
      </c>
      <c r="E1211" s="237" t="s">
        <v>1</v>
      </c>
      <c r="F1211" s="238" t="s">
        <v>1105</v>
      </c>
      <c r="G1211" s="235"/>
      <c r="H1211" s="239">
        <v>27</v>
      </c>
      <c r="I1211" s="240"/>
      <c r="J1211" s="235"/>
      <c r="K1211" s="235"/>
      <c r="L1211" s="241"/>
      <c r="M1211" s="242"/>
      <c r="N1211" s="243"/>
      <c r="O1211" s="243"/>
      <c r="P1211" s="243"/>
      <c r="Q1211" s="243"/>
      <c r="R1211" s="243"/>
      <c r="S1211" s="243"/>
      <c r="T1211" s="244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5" t="s">
        <v>191</v>
      </c>
      <c r="AU1211" s="245" t="s">
        <v>88</v>
      </c>
      <c r="AV1211" s="13" t="s">
        <v>88</v>
      </c>
      <c r="AW1211" s="13" t="s">
        <v>34</v>
      </c>
      <c r="AX1211" s="13" t="s">
        <v>78</v>
      </c>
      <c r="AY1211" s="245" t="s">
        <v>182</v>
      </c>
    </row>
    <row r="1212" spans="1:51" s="13" customFormat="1" ht="12">
      <c r="A1212" s="13"/>
      <c r="B1212" s="234"/>
      <c r="C1212" s="235"/>
      <c r="D1212" s="236" t="s">
        <v>191</v>
      </c>
      <c r="E1212" s="237" t="s">
        <v>1</v>
      </c>
      <c r="F1212" s="238" t="s">
        <v>1106</v>
      </c>
      <c r="G1212" s="235"/>
      <c r="H1212" s="239">
        <v>36</v>
      </c>
      <c r="I1212" s="240"/>
      <c r="J1212" s="235"/>
      <c r="K1212" s="235"/>
      <c r="L1212" s="241"/>
      <c r="M1212" s="242"/>
      <c r="N1212" s="243"/>
      <c r="O1212" s="243"/>
      <c r="P1212" s="243"/>
      <c r="Q1212" s="243"/>
      <c r="R1212" s="243"/>
      <c r="S1212" s="243"/>
      <c r="T1212" s="244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5" t="s">
        <v>191</v>
      </c>
      <c r="AU1212" s="245" t="s">
        <v>88</v>
      </c>
      <c r="AV1212" s="13" t="s">
        <v>88</v>
      </c>
      <c r="AW1212" s="13" t="s">
        <v>34</v>
      </c>
      <c r="AX1212" s="13" t="s">
        <v>78</v>
      </c>
      <c r="AY1212" s="245" t="s">
        <v>182</v>
      </c>
    </row>
    <row r="1213" spans="1:51" s="13" customFormat="1" ht="12">
      <c r="A1213" s="13"/>
      <c r="B1213" s="234"/>
      <c r="C1213" s="235"/>
      <c r="D1213" s="236" t="s">
        <v>191</v>
      </c>
      <c r="E1213" s="237" t="s">
        <v>1</v>
      </c>
      <c r="F1213" s="238" t="s">
        <v>1107</v>
      </c>
      <c r="G1213" s="235"/>
      <c r="H1213" s="239">
        <v>1.05</v>
      </c>
      <c r="I1213" s="240"/>
      <c r="J1213" s="235"/>
      <c r="K1213" s="235"/>
      <c r="L1213" s="241"/>
      <c r="M1213" s="242"/>
      <c r="N1213" s="243"/>
      <c r="O1213" s="243"/>
      <c r="P1213" s="243"/>
      <c r="Q1213" s="243"/>
      <c r="R1213" s="243"/>
      <c r="S1213" s="243"/>
      <c r="T1213" s="244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5" t="s">
        <v>191</v>
      </c>
      <c r="AU1213" s="245" t="s">
        <v>88</v>
      </c>
      <c r="AV1213" s="13" t="s">
        <v>88</v>
      </c>
      <c r="AW1213" s="13" t="s">
        <v>34</v>
      </c>
      <c r="AX1213" s="13" t="s">
        <v>78</v>
      </c>
      <c r="AY1213" s="245" t="s">
        <v>182</v>
      </c>
    </row>
    <row r="1214" spans="1:51" s="13" customFormat="1" ht="12">
      <c r="A1214" s="13"/>
      <c r="B1214" s="234"/>
      <c r="C1214" s="235"/>
      <c r="D1214" s="236" t="s">
        <v>191</v>
      </c>
      <c r="E1214" s="237" t="s">
        <v>1</v>
      </c>
      <c r="F1214" s="238" t="s">
        <v>1108</v>
      </c>
      <c r="G1214" s="235"/>
      <c r="H1214" s="239">
        <v>4.5</v>
      </c>
      <c r="I1214" s="240"/>
      <c r="J1214" s="235"/>
      <c r="K1214" s="235"/>
      <c r="L1214" s="241"/>
      <c r="M1214" s="242"/>
      <c r="N1214" s="243"/>
      <c r="O1214" s="243"/>
      <c r="P1214" s="243"/>
      <c r="Q1214" s="243"/>
      <c r="R1214" s="243"/>
      <c r="S1214" s="243"/>
      <c r="T1214" s="244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45" t="s">
        <v>191</v>
      </c>
      <c r="AU1214" s="245" t="s">
        <v>88</v>
      </c>
      <c r="AV1214" s="13" t="s">
        <v>88</v>
      </c>
      <c r="AW1214" s="13" t="s">
        <v>34</v>
      </c>
      <c r="AX1214" s="13" t="s">
        <v>78</v>
      </c>
      <c r="AY1214" s="245" t="s">
        <v>182</v>
      </c>
    </row>
    <row r="1215" spans="1:51" s="15" customFormat="1" ht="12">
      <c r="A1215" s="15"/>
      <c r="B1215" s="268"/>
      <c r="C1215" s="269"/>
      <c r="D1215" s="236" t="s">
        <v>191</v>
      </c>
      <c r="E1215" s="270" t="s">
        <v>1</v>
      </c>
      <c r="F1215" s="271" t="s">
        <v>235</v>
      </c>
      <c r="G1215" s="269"/>
      <c r="H1215" s="270" t="s">
        <v>1</v>
      </c>
      <c r="I1215" s="272"/>
      <c r="J1215" s="269"/>
      <c r="K1215" s="269"/>
      <c r="L1215" s="273"/>
      <c r="M1215" s="274"/>
      <c r="N1215" s="275"/>
      <c r="O1215" s="275"/>
      <c r="P1215" s="275"/>
      <c r="Q1215" s="275"/>
      <c r="R1215" s="275"/>
      <c r="S1215" s="275"/>
      <c r="T1215" s="276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T1215" s="277" t="s">
        <v>191</v>
      </c>
      <c r="AU1215" s="277" t="s">
        <v>88</v>
      </c>
      <c r="AV1215" s="15" t="s">
        <v>86</v>
      </c>
      <c r="AW1215" s="15" t="s">
        <v>34</v>
      </c>
      <c r="AX1215" s="15" t="s">
        <v>78</v>
      </c>
      <c r="AY1215" s="277" t="s">
        <v>182</v>
      </c>
    </row>
    <row r="1216" spans="1:51" s="13" customFormat="1" ht="12">
      <c r="A1216" s="13"/>
      <c r="B1216" s="234"/>
      <c r="C1216" s="235"/>
      <c r="D1216" s="236" t="s">
        <v>191</v>
      </c>
      <c r="E1216" s="237" t="s">
        <v>1</v>
      </c>
      <c r="F1216" s="238" t="s">
        <v>1109</v>
      </c>
      <c r="G1216" s="235"/>
      <c r="H1216" s="239">
        <v>3.75</v>
      </c>
      <c r="I1216" s="240"/>
      <c r="J1216" s="235"/>
      <c r="K1216" s="235"/>
      <c r="L1216" s="241"/>
      <c r="M1216" s="242"/>
      <c r="N1216" s="243"/>
      <c r="O1216" s="243"/>
      <c r="P1216" s="243"/>
      <c r="Q1216" s="243"/>
      <c r="R1216" s="243"/>
      <c r="S1216" s="243"/>
      <c r="T1216" s="244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45" t="s">
        <v>191</v>
      </c>
      <c r="AU1216" s="245" t="s">
        <v>88</v>
      </c>
      <c r="AV1216" s="13" t="s">
        <v>88</v>
      </c>
      <c r="AW1216" s="13" t="s">
        <v>34</v>
      </c>
      <c r="AX1216" s="13" t="s">
        <v>78</v>
      </c>
      <c r="AY1216" s="245" t="s">
        <v>182</v>
      </c>
    </row>
    <row r="1217" spans="1:51" s="13" customFormat="1" ht="12">
      <c r="A1217" s="13"/>
      <c r="B1217" s="234"/>
      <c r="C1217" s="235"/>
      <c r="D1217" s="236" t="s">
        <v>191</v>
      </c>
      <c r="E1217" s="237" t="s">
        <v>1</v>
      </c>
      <c r="F1217" s="238" t="s">
        <v>1110</v>
      </c>
      <c r="G1217" s="235"/>
      <c r="H1217" s="239">
        <v>8</v>
      </c>
      <c r="I1217" s="240"/>
      <c r="J1217" s="235"/>
      <c r="K1217" s="235"/>
      <c r="L1217" s="241"/>
      <c r="M1217" s="242"/>
      <c r="N1217" s="243"/>
      <c r="O1217" s="243"/>
      <c r="P1217" s="243"/>
      <c r="Q1217" s="243"/>
      <c r="R1217" s="243"/>
      <c r="S1217" s="243"/>
      <c r="T1217" s="244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45" t="s">
        <v>191</v>
      </c>
      <c r="AU1217" s="245" t="s">
        <v>88</v>
      </c>
      <c r="AV1217" s="13" t="s">
        <v>88</v>
      </c>
      <c r="AW1217" s="13" t="s">
        <v>34</v>
      </c>
      <c r="AX1217" s="13" t="s">
        <v>78</v>
      </c>
      <c r="AY1217" s="245" t="s">
        <v>182</v>
      </c>
    </row>
    <row r="1218" spans="1:51" s="14" customFormat="1" ht="12">
      <c r="A1218" s="14"/>
      <c r="B1218" s="246"/>
      <c r="C1218" s="247"/>
      <c r="D1218" s="236" t="s">
        <v>191</v>
      </c>
      <c r="E1218" s="248" t="s">
        <v>1</v>
      </c>
      <c r="F1218" s="249" t="s">
        <v>195</v>
      </c>
      <c r="G1218" s="247"/>
      <c r="H1218" s="250">
        <v>104.2</v>
      </c>
      <c r="I1218" s="251"/>
      <c r="J1218" s="247"/>
      <c r="K1218" s="247"/>
      <c r="L1218" s="252"/>
      <c r="M1218" s="253"/>
      <c r="N1218" s="254"/>
      <c r="O1218" s="254"/>
      <c r="P1218" s="254"/>
      <c r="Q1218" s="254"/>
      <c r="R1218" s="254"/>
      <c r="S1218" s="254"/>
      <c r="T1218" s="255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56" t="s">
        <v>191</v>
      </c>
      <c r="AU1218" s="256" t="s">
        <v>88</v>
      </c>
      <c r="AV1218" s="14" t="s">
        <v>189</v>
      </c>
      <c r="AW1218" s="14" t="s">
        <v>34</v>
      </c>
      <c r="AX1218" s="14" t="s">
        <v>86</v>
      </c>
      <c r="AY1218" s="256" t="s">
        <v>182</v>
      </c>
    </row>
    <row r="1219" spans="1:65" s="2" customFormat="1" ht="24.15" customHeight="1">
      <c r="A1219" s="39"/>
      <c r="B1219" s="40"/>
      <c r="C1219" s="220" t="s">
        <v>1166</v>
      </c>
      <c r="D1219" s="220" t="s">
        <v>185</v>
      </c>
      <c r="E1219" s="221" t="s">
        <v>1167</v>
      </c>
      <c r="F1219" s="222" t="s">
        <v>1168</v>
      </c>
      <c r="G1219" s="223" t="s">
        <v>320</v>
      </c>
      <c r="H1219" s="224">
        <v>124.5</v>
      </c>
      <c r="I1219" s="225"/>
      <c r="J1219" s="226">
        <f>ROUND(I1219*H1219,2)</f>
        <v>0</v>
      </c>
      <c r="K1219" s="227"/>
      <c r="L1219" s="45"/>
      <c r="M1219" s="228" t="s">
        <v>1</v>
      </c>
      <c r="N1219" s="229" t="s">
        <v>43</v>
      </c>
      <c r="O1219" s="92"/>
      <c r="P1219" s="230">
        <f>O1219*H1219</f>
        <v>0</v>
      </c>
      <c r="Q1219" s="230">
        <v>0</v>
      </c>
      <c r="R1219" s="230">
        <f>Q1219*H1219</f>
        <v>0</v>
      </c>
      <c r="S1219" s="230">
        <v>0</v>
      </c>
      <c r="T1219" s="231">
        <f>S1219*H1219</f>
        <v>0</v>
      </c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R1219" s="232" t="s">
        <v>351</v>
      </c>
      <c r="AT1219" s="232" t="s">
        <v>185</v>
      </c>
      <c r="AU1219" s="232" t="s">
        <v>88</v>
      </c>
      <c r="AY1219" s="18" t="s">
        <v>182</v>
      </c>
      <c r="BE1219" s="233">
        <f>IF(N1219="základní",J1219,0)</f>
        <v>0</v>
      </c>
      <c r="BF1219" s="233">
        <f>IF(N1219="snížená",J1219,0)</f>
        <v>0</v>
      </c>
      <c r="BG1219" s="233">
        <f>IF(N1219="zákl. přenesená",J1219,0)</f>
        <v>0</v>
      </c>
      <c r="BH1219" s="233">
        <f>IF(N1219="sníž. přenesená",J1219,0)</f>
        <v>0</v>
      </c>
      <c r="BI1219" s="233">
        <f>IF(N1219="nulová",J1219,0)</f>
        <v>0</v>
      </c>
      <c r="BJ1219" s="18" t="s">
        <v>86</v>
      </c>
      <c r="BK1219" s="233">
        <f>ROUND(I1219*H1219,2)</f>
        <v>0</v>
      </c>
      <c r="BL1219" s="18" t="s">
        <v>351</v>
      </c>
      <c r="BM1219" s="232" t="s">
        <v>1169</v>
      </c>
    </row>
    <row r="1220" spans="1:51" s="13" customFormat="1" ht="12">
      <c r="A1220" s="13"/>
      <c r="B1220" s="234"/>
      <c r="C1220" s="235"/>
      <c r="D1220" s="236" t="s">
        <v>191</v>
      </c>
      <c r="E1220" s="237" t="s">
        <v>1</v>
      </c>
      <c r="F1220" s="238" t="s">
        <v>1170</v>
      </c>
      <c r="G1220" s="235"/>
      <c r="H1220" s="239">
        <v>3</v>
      </c>
      <c r="I1220" s="240"/>
      <c r="J1220" s="235"/>
      <c r="K1220" s="235"/>
      <c r="L1220" s="241"/>
      <c r="M1220" s="242"/>
      <c r="N1220" s="243"/>
      <c r="O1220" s="243"/>
      <c r="P1220" s="243"/>
      <c r="Q1220" s="243"/>
      <c r="R1220" s="243"/>
      <c r="S1220" s="243"/>
      <c r="T1220" s="244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5" t="s">
        <v>191</v>
      </c>
      <c r="AU1220" s="245" t="s">
        <v>88</v>
      </c>
      <c r="AV1220" s="13" t="s">
        <v>88</v>
      </c>
      <c r="AW1220" s="13" t="s">
        <v>34</v>
      </c>
      <c r="AX1220" s="13" t="s">
        <v>78</v>
      </c>
      <c r="AY1220" s="245" t="s">
        <v>182</v>
      </c>
    </row>
    <row r="1221" spans="1:51" s="13" customFormat="1" ht="12">
      <c r="A1221" s="13"/>
      <c r="B1221" s="234"/>
      <c r="C1221" s="235"/>
      <c r="D1221" s="236" t="s">
        <v>191</v>
      </c>
      <c r="E1221" s="237" t="s">
        <v>1</v>
      </c>
      <c r="F1221" s="238" t="s">
        <v>1171</v>
      </c>
      <c r="G1221" s="235"/>
      <c r="H1221" s="239">
        <v>0.75</v>
      </c>
      <c r="I1221" s="240"/>
      <c r="J1221" s="235"/>
      <c r="K1221" s="235"/>
      <c r="L1221" s="241"/>
      <c r="M1221" s="242"/>
      <c r="N1221" s="243"/>
      <c r="O1221" s="243"/>
      <c r="P1221" s="243"/>
      <c r="Q1221" s="243"/>
      <c r="R1221" s="243"/>
      <c r="S1221" s="243"/>
      <c r="T1221" s="244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5" t="s">
        <v>191</v>
      </c>
      <c r="AU1221" s="245" t="s">
        <v>88</v>
      </c>
      <c r="AV1221" s="13" t="s">
        <v>88</v>
      </c>
      <c r="AW1221" s="13" t="s">
        <v>34</v>
      </c>
      <c r="AX1221" s="13" t="s">
        <v>78</v>
      </c>
      <c r="AY1221" s="245" t="s">
        <v>182</v>
      </c>
    </row>
    <row r="1222" spans="1:51" s="13" customFormat="1" ht="12">
      <c r="A1222" s="13"/>
      <c r="B1222" s="234"/>
      <c r="C1222" s="235"/>
      <c r="D1222" s="236" t="s">
        <v>191</v>
      </c>
      <c r="E1222" s="237" t="s">
        <v>1</v>
      </c>
      <c r="F1222" s="238" t="s">
        <v>1172</v>
      </c>
      <c r="G1222" s="235"/>
      <c r="H1222" s="239">
        <v>46.5</v>
      </c>
      <c r="I1222" s="240"/>
      <c r="J1222" s="235"/>
      <c r="K1222" s="235"/>
      <c r="L1222" s="241"/>
      <c r="M1222" s="242"/>
      <c r="N1222" s="243"/>
      <c r="O1222" s="243"/>
      <c r="P1222" s="243"/>
      <c r="Q1222" s="243"/>
      <c r="R1222" s="243"/>
      <c r="S1222" s="243"/>
      <c r="T1222" s="244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45" t="s">
        <v>191</v>
      </c>
      <c r="AU1222" s="245" t="s">
        <v>88</v>
      </c>
      <c r="AV1222" s="13" t="s">
        <v>88</v>
      </c>
      <c r="AW1222" s="13" t="s">
        <v>34</v>
      </c>
      <c r="AX1222" s="13" t="s">
        <v>78</v>
      </c>
      <c r="AY1222" s="245" t="s">
        <v>182</v>
      </c>
    </row>
    <row r="1223" spans="1:51" s="13" customFormat="1" ht="12">
      <c r="A1223" s="13"/>
      <c r="B1223" s="234"/>
      <c r="C1223" s="235"/>
      <c r="D1223" s="236" t="s">
        <v>191</v>
      </c>
      <c r="E1223" s="237" t="s">
        <v>1</v>
      </c>
      <c r="F1223" s="238" t="s">
        <v>1173</v>
      </c>
      <c r="G1223" s="235"/>
      <c r="H1223" s="239">
        <v>2.4</v>
      </c>
      <c r="I1223" s="240"/>
      <c r="J1223" s="235"/>
      <c r="K1223" s="235"/>
      <c r="L1223" s="241"/>
      <c r="M1223" s="242"/>
      <c r="N1223" s="243"/>
      <c r="O1223" s="243"/>
      <c r="P1223" s="243"/>
      <c r="Q1223" s="243"/>
      <c r="R1223" s="243"/>
      <c r="S1223" s="243"/>
      <c r="T1223" s="244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45" t="s">
        <v>191</v>
      </c>
      <c r="AU1223" s="245" t="s">
        <v>88</v>
      </c>
      <c r="AV1223" s="13" t="s">
        <v>88</v>
      </c>
      <c r="AW1223" s="13" t="s">
        <v>34</v>
      </c>
      <c r="AX1223" s="13" t="s">
        <v>78</v>
      </c>
      <c r="AY1223" s="245" t="s">
        <v>182</v>
      </c>
    </row>
    <row r="1224" spans="1:51" s="13" customFormat="1" ht="12">
      <c r="A1224" s="13"/>
      <c r="B1224" s="234"/>
      <c r="C1224" s="235"/>
      <c r="D1224" s="236" t="s">
        <v>191</v>
      </c>
      <c r="E1224" s="237" t="s">
        <v>1</v>
      </c>
      <c r="F1224" s="238" t="s">
        <v>1174</v>
      </c>
      <c r="G1224" s="235"/>
      <c r="H1224" s="239">
        <v>39.15</v>
      </c>
      <c r="I1224" s="240"/>
      <c r="J1224" s="235"/>
      <c r="K1224" s="235"/>
      <c r="L1224" s="241"/>
      <c r="M1224" s="242"/>
      <c r="N1224" s="243"/>
      <c r="O1224" s="243"/>
      <c r="P1224" s="243"/>
      <c r="Q1224" s="243"/>
      <c r="R1224" s="243"/>
      <c r="S1224" s="243"/>
      <c r="T1224" s="244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45" t="s">
        <v>191</v>
      </c>
      <c r="AU1224" s="245" t="s">
        <v>88</v>
      </c>
      <c r="AV1224" s="13" t="s">
        <v>88</v>
      </c>
      <c r="AW1224" s="13" t="s">
        <v>34</v>
      </c>
      <c r="AX1224" s="13" t="s">
        <v>78</v>
      </c>
      <c r="AY1224" s="245" t="s">
        <v>182</v>
      </c>
    </row>
    <row r="1225" spans="1:51" s="13" customFormat="1" ht="12">
      <c r="A1225" s="13"/>
      <c r="B1225" s="234"/>
      <c r="C1225" s="235"/>
      <c r="D1225" s="236" t="s">
        <v>191</v>
      </c>
      <c r="E1225" s="237" t="s">
        <v>1</v>
      </c>
      <c r="F1225" s="238" t="s">
        <v>1175</v>
      </c>
      <c r="G1225" s="235"/>
      <c r="H1225" s="239">
        <v>1.9</v>
      </c>
      <c r="I1225" s="240"/>
      <c r="J1225" s="235"/>
      <c r="K1225" s="235"/>
      <c r="L1225" s="241"/>
      <c r="M1225" s="242"/>
      <c r="N1225" s="243"/>
      <c r="O1225" s="243"/>
      <c r="P1225" s="243"/>
      <c r="Q1225" s="243"/>
      <c r="R1225" s="243"/>
      <c r="S1225" s="243"/>
      <c r="T1225" s="244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45" t="s">
        <v>191</v>
      </c>
      <c r="AU1225" s="245" t="s">
        <v>88</v>
      </c>
      <c r="AV1225" s="13" t="s">
        <v>88</v>
      </c>
      <c r="AW1225" s="13" t="s">
        <v>34</v>
      </c>
      <c r="AX1225" s="13" t="s">
        <v>78</v>
      </c>
      <c r="AY1225" s="245" t="s">
        <v>182</v>
      </c>
    </row>
    <row r="1226" spans="1:51" s="13" customFormat="1" ht="12">
      <c r="A1226" s="13"/>
      <c r="B1226" s="234"/>
      <c r="C1226" s="235"/>
      <c r="D1226" s="236" t="s">
        <v>191</v>
      </c>
      <c r="E1226" s="237" t="s">
        <v>1</v>
      </c>
      <c r="F1226" s="238" t="s">
        <v>1176</v>
      </c>
      <c r="G1226" s="235"/>
      <c r="H1226" s="239">
        <v>9</v>
      </c>
      <c r="I1226" s="240"/>
      <c r="J1226" s="235"/>
      <c r="K1226" s="235"/>
      <c r="L1226" s="241"/>
      <c r="M1226" s="242"/>
      <c r="N1226" s="243"/>
      <c r="O1226" s="243"/>
      <c r="P1226" s="243"/>
      <c r="Q1226" s="243"/>
      <c r="R1226" s="243"/>
      <c r="S1226" s="243"/>
      <c r="T1226" s="244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45" t="s">
        <v>191</v>
      </c>
      <c r="AU1226" s="245" t="s">
        <v>88</v>
      </c>
      <c r="AV1226" s="13" t="s">
        <v>88</v>
      </c>
      <c r="AW1226" s="13" t="s">
        <v>34</v>
      </c>
      <c r="AX1226" s="13" t="s">
        <v>78</v>
      </c>
      <c r="AY1226" s="245" t="s">
        <v>182</v>
      </c>
    </row>
    <row r="1227" spans="1:51" s="13" customFormat="1" ht="12">
      <c r="A1227" s="13"/>
      <c r="B1227" s="234"/>
      <c r="C1227" s="235"/>
      <c r="D1227" s="236" t="s">
        <v>191</v>
      </c>
      <c r="E1227" s="237" t="s">
        <v>1</v>
      </c>
      <c r="F1227" s="238" t="s">
        <v>1177</v>
      </c>
      <c r="G1227" s="235"/>
      <c r="H1227" s="239">
        <v>12</v>
      </c>
      <c r="I1227" s="240"/>
      <c r="J1227" s="235"/>
      <c r="K1227" s="235"/>
      <c r="L1227" s="241"/>
      <c r="M1227" s="242"/>
      <c r="N1227" s="243"/>
      <c r="O1227" s="243"/>
      <c r="P1227" s="243"/>
      <c r="Q1227" s="243"/>
      <c r="R1227" s="243"/>
      <c r="S1227" s="243"/>
      <c r="T1227" s="244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45" t="s">
        <v>191</v>
      </c>
      <c r="AU1227" s="245" t="s">
        <v>88</v>
      </c>
      <c r="AV1227" s="13" t="s">
        <v>88</v>
      </c>
      <c r="AW1227" s="13" t="s">
        <v>34</v>
      </c>
      <c r="AX1227" s="13" t="s">
        <v>78</v>
      </c>
      <c r="AY1227" s="245" t="s">
        <v>182</v>
      </c>
    </row>
    <row r="1228" spans="1:51" s="13" customFormat="1" ht="12">
      <c r="A1228" s="13"/>
      <c r="B1228" s="234"/>
      <c r="C1228" s="235"/>
      <c r="D1228" s="236" t="s">
        <v>191</v>
      </c>
      <c r="E1228" s="237" t="s">
        <v>1</v>
      </c>
      <c r="F1228" s="238" t="s">
        <v>1178</v>
      </c>
      <c r="G1228" s="235"/>
      <c r="H1228" s="239">
        <v>3.8</v>
      </c>
      <c r="I1228" s="240"/>
      <c r="J1228" s="235"/>
      <c r="K1228" s="235"/>
      <c r="L1228" s="241"/>
      <c r="M1228" s="242"/>
      <c r="N1228" s="243"/>
      <c r="O1228" s="243"/>
      <c r="P1228" s="243"/>
      <c r="Q1228" s="243"/>
      <c r="R1228" s="243"/>
      <c r="S1228" s="243"/>
      <c r="T1228" s="244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45" t="s">
        <v>191</v>
      </c>
      <c r="AU1228" s="245" t="s">
        <v>88</v>
      </c>
      <c r="AV1228" s="13" t="s">
        <v>88</v>
      </c>
      <c r="AW1228" s="13" t="s">
        <v>34</v>
      </c>
      <c r="AX1228" s="13" t="s">
        <v>78</v>
      </c>
      <c r="AY1228" s="245" t="s">
        <v>182</v>
      </c>
    </row>
    <row r="1229" spans="1:51" s="13" customFormat="1" ht="12">
      <c r="A1229" s="13"/>
      <c r="B1229" s="234"/>
      <c r="C1229" s="235"/>
      <c r="D1229" s="236" t="s">
        <v>191</v>
      </c>
      <c r="E1229" s="237" t="s">
        <v>1</v>
      </c>
      <c r="F1229" s="238" t="s">
        <v>1179</v>
      </c>
      <c r="G1229" s="235"/>
      <c r="H1229" s="239">
        <v>6</v>
      </c>
      <c r="I1229" s="240"/>
      <c r="J1229" s="235"/>
      <c r="K1229" s="235"/>
      <c r="L1229" s="241"/>
      <c r="M1229" s="242"/>
      <c r="N1229" s="243"/>
      <c r="O1229" s="243"/>
      <c r="P1229" s="243"/>
      <c r="Q1229" s="243"/>
      <c r="R1229" s="243"/>
      <c r="S1229" s="243"/>
      <c r="T1229" s="244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45" t="s">
        <v>191</v>
      </c>
      <c r="AU1229" s="245" t="s">
        <v>88</v>
      </c>
      <c r="AV1229" s="13" t="s">
        <v>88</v>
      </c>
      <c r="AW1229" s="13" t="s">
        <v>34</v>
      </c>
      <c r="AX1229" s="13" t="s">
        <v>78</v>
      </c>
      <c r="AY1229" s="245" t="s">
        <v>182</v>
      </c>
    </row>
    <row r="1230" spans="1:51" s="14" customFormat="1" ht="12">
      <c r="A1230" s="14"/>
      <c r="B1230" s="246"/>
      <c r="C1230" s="247"/>
      <c r="D1230" s="236" t="s">
        <v>191</v>
      </c>
      <c r="E1230" s="248" t="s">
        <v>1</v>
      </c>
      <c r="F1230" s="249" t="s">
        <v>195</v>
      </c>
      <c r="G1230" s="247"/>
      <c r="H1230" s="250">
        <v>124.5</v>
      </c>
      <c r="I1230" s="251"/>
      <c r="J1230" s="247"/>
      <c r="K1230" s="247"/>
      <c r="L1230" s="252"/>
      <c r="M1230" s="253"/>
      <c r="N1230" s="254"/>
      <c r="O1230" s="254"/>
      <c r="P1230" s="254"/>
      <c r="Q1230" s="254"/>
      <c r="R1230" s="254"/>
      <c r="S1230" s="254"/>
      <c r="T1230" s="255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56" t="s">
        <v>191</v>
      </c>
      <c r="AU1230" s="256" t="s">
        <v>88</v>
      </c>
      <c r="AV1230" s="14" t="s">
        <v>189</v>
      </c>
      <c r="AW1230" s="14" t="s">
        <v>34</v>
      </c>
      <c r="AX1230" s="14" t="s">
        <v>86</v>
      </c>
      <c r="AY1230" s="256" t="s">
        <v>182</v>
      </c>
    </row>
    <row r="1231" spans="1:65" s="2" customFormat="1" ht="16.5" customHeight="1">
      <c r="A1231" s="39"/>
      <c r="B1231" s="40"/>
      <c r="C1231" s="257" t="s">
        <v>1180</v>
      </c>
      <c r="D1231" s="257" t="s">
        <v>204</v>
      </c>
      <c r="E1231" s="258" t="s">
        <v>1181</v>
      </c>
      <c r="F1231" s="259" t="s">
        <v>1182</v>
      </c>
      <c r="G1231" s="260" t="s">
        <v>320</v>
      </c>
      <c r="H1231" s="261">
        <v>130.726</v>
      </c>
      <c r="I1231" s="262"/>
      <c r="J1231" s="263">
        <f>ROUND(I1231*H1231,2)</f>
        <v>0</v>
      </c>
      <c r="K1231" s="264"/>
      <c r="L1231" s="265"/>
      <c r="M1231" s="266" t="s">
        <v>1</v>
      </c>
      <c r="N1231" s="267" t="s">
        <v>43</v>
      </c>
      <c r="O1231" s="92"/>
      <c r="P1231" s="230">
        <f>O1231*H1231</f>
        <v>0</v>
      </c>
      <c r="Q1231" s="230">
        <v>0.0018</v>
      </c>
      <c r="R1231" s="230">
        <f>Q1231*H1231</f>
        <v>0.23530679999999998</v>
      </c>
      <c r="S1231" s="230">
        <v>0</v>
      </c>
      <c r="T1231" s="231">
        <f>S1231*H1231</f>
        <v>0</v>
      </c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R1231" s="232" t="s">
        <v>563</v>
      </c>
      <c r="AT1231" s="232" t="s">
        <v>204</v>
      </c>
      <c r="AU1231" s="232" t="s">
        <v>88</v>
      </c>
      <c r="AY1231" s="18" t="s">
        <v>182</v>
      </c>
      <c r="BE1231" s="233">
        <f>IF(N1231="základní",J1231,0)</f>
        <v>0</v>
      </c>
      <c r="BF1231" s="233">
        <f>IF(N1231="snížená",J1231,0)</f>
        <v>0</v>
      </c>
      <c r="BG1231" s="233">
        <f>IF(N1231="zákl. přenesená",J1231,0)</f>
        <v>0</v>
      </c>
      <c r="BH1231" s="233">
        <f>IF(N1231="sníž. přenesená",J1231,0)</f>
        <v>0</v>
      </c>
      <c r="BI1231" s="233">
        <f>IF(N1231="nulová",J1231,0)</f>
        <v>0</v>
      </c>
      <c r="BJ1231" s="18" t="s">
        <v>86</v>
      </c>
      <c r="BK1231" s="233">
        <f>ROUND(I1231*H1231,2)</f>
        <v>0</v>
      </c>
      <c r="BL1231" s="18" t="s">
        <v>351</v>
      </c>
      <c r="BM1231" s="232" t="s">
        <v>1183</v>
      </c>
    </row>
    <row r="1232" spans="1:51" s="13" customFormat="1" ht="12">
      <c r="A1232" s="13"/>
      <c r="B1232" s="234"/>
      <c r="C1232" s="235"/>
      <c r="D1232" s="236" t="s">
        <v>191</v>
      </c>
      <c r="E1232" s="237" t="s">
        <v>1</v>
      </c>
      <c r="F1232" s="238" t="s">
        <v>1184</v>
      </c>
      <c r="G1232" s="235"/>
      <c r="H1232" s="239">
        <v>3.15</v>
      </c>
      <c r="I1232" s="240"/>
      <c r="J1232" s="235"/>
      <c r="K1232" s="235"/>
      <c r="L1232" s="241"/>
      <c r="M1232" s="242"/>
      <c r="N1232" s="243"/>
      <c r="O1232" s="243"/>
      <c r="P1232" s="243"/>
      <c r="Q1232" s="243"/>
      <c r="R1232" s="243"/>
      <c r="S1232" s="243"/>
      <c r="T1232" s="244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45" t="s">
        <v>191</v>
      </c>
      <c r="AU1232" s="245" t="s">
        <v>88</v>
      </c>
      <c r="AV1232" s="13" t="s">
        <v>88</v>
      </c>
      <c r="AW1232" s="13" t="s">
        <v>34</v>
      </c>
      <c r="AX1232" s="13" t="s">
        <v>78</v>
      </c>
      <c r="AY1232" s="245" t="s">
        <v>182</v>
      </c>
    </row>
    <row r="1233" spans="1:51" s="13" customFormat="1" ht="12">
      <c r="A1233" s="13"/>
      <c r="B1233" s="234"/>
      <c r="C1233" s="235"/>
      <c r="D1233" s="236" t="s">
        <v>191</v>
      </c>
      <c r="E1233" s="237" t="s">
        <v>1</v>
      </c>
      <c r="F1233" s="238" t="s">
        <v>1185</v>
      </c>
      <c r="G1233" s="235"/>
      <c r="H1233" s="239">
        <v>0.788</v>
      </c>
      <c r="I1233" s="240"/>
      <c r="J1233" s="235"/>
      <c r="K1233" s="235"/>
      <c r="L1233" s="241"/>
      <c r="M1233" s="242"/>
      <c r="N1233" s="243"/>
      <c r="O1233" s="243"/>
      <c r="P1233" s="243"/>
      <c r="Q1233" s="243"/>
      <c r="R1233" s="243"/>
      <c r="S1233" s="243"/>
      <c r="T1233" s="244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45" t="s">
        <v>191</v>
      </c>
      <c r="AU1233" s="245" t="s">
        <v>88</v>
      </c>
      <c r="AV1233" s="13" t="s">
        <v>88</v>
      </c>
      <c r="AW1233" s="13" t="s">
        <v>34</v>
      </c>
      <c r="AX1233" s="13" t="s">
        <v>78</v>
      </c>
      <c r="AY1233" s="245" t="s">
        <v>182</v>
      </c>
    </row>
    <row r="1234" spans="1:51" s="13" customFormat="1" ht="12">
      <c r="A1234" s="13"/>
      <c r="B1234" s="234"/>
      <c r="C1234" s="235"/>
      <c r="D1234" s="236" t="s">
        <v>191</v>
      </c>
      <c r="E1234" s="237" t="s">
        <v>1</v>
      </c>
      <c r="F1234" s="238" t="s">
        <v>1186</v>
      </c>
      <c r="G1234" s="235"/>
      <c r="H1234" s="239">
        <v>48.825</v>
      </c>
      <c r="I1234" s="240"/>
      <c r="J1234" s="235"/>
      <c r="K1234" s="235"/>
      <c r="L1234" s="241"/>
      <c r="M1234" s="242"/>
      <c r="N1234" s="243"/>
      <c r="O1234" s="243"/>
      <c r="P1234" s="243"/>
      <c r="Q1234" s="243"/>
      <c r="R1234" s="243"/>
      <c r="S1234" s="243"/>
      <c r="T1234" s="244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5" t="s">
        <v>191</v>
      </c>
      <c r="AU1234" s="245" t="s">
        <v>88</v>
      </c>
      <c r="AV1234" s="13" t="s">
        <v>88</v>
      </c>
      <c r="AW1234" s="13" t="s">
        <v>34</v>
      </c>
      <c r="AX1234" s="13" t="s">
        <v>78</v>
      </c>
      <c r="AY1234" s="245" t="s">
        <v>182</v>
      </c>
    </row>
    <row r="1235" spans="1:51" s="13" customFormat="1" ht="12">
      <c r="A1235" s="13"/>
      <c r="B1235" s="234"/>
      <c r="C1235" s="235"/>
      <c r="D1235" s="236" t="s">
        <v>191</v>
      </c>
      <c r="E1235" s="237" t="s">
        <v>1</v>
      </c>
      <c r="F1235" s="238" t="s">
        <v>1187</v>
      </c>
      <c r="G1235" s="235"/>
      <c r="H1235" s="239">
        <v>2.52</v>
      </c>
      <c r="I1235" s="240"/>
      <c r="J1235" s="235"/>
      <c r="K1235" s="235"/>
      <c r="L1235" s="241"/>
      <c r="M1235" s="242"/>
      <c r="N1235" s="243"/>
      <c r="O1235" s="243"/>
      <c r="P1235" s="243"/>
      <c r="Q1235" s="243"/>
      <c r="R1235" s="243"/>
      <c r="S1235" s="243"/>
      <c r="T1235" s="244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45" t="s">
        <v>191</v>
      </c>
      <c r="AU1235" s="245" t="s">
        <v>88</v>
      </c>
      <c r="AV1235" s="13" t="s">
        <v>88</v>
      </c>
      <c r="AW1235" s="13" t="s">
        <v>34</v>
      </c>
      <c r="AX1235" s="13" t="s">
        <v>78</v>
      </c>
      <c r="AY1235" s="245" t="s">
        <v>182</v>
      </c>
    </row>
    <row r="1236" spans="1:51" s="13" customFormat="1" ht="12">
      <c r="A1236" s="13"/>
      <c r="B1236" s="234"/>
      <c r="C1236" s="235"/>
      <c r="D1236" s="236" t="s">
        <v>191</v>
      </c>
      <c r="E1236" s="237" t="s">
        <v>1</v>
      </c>
      <c r="F1236" s="238" t="s">
        <v>1188</v>
      </c>
      <c r="G1236" s="235"/>
      <c r="H1236" s="239">
        <v>41.108</v>
      </c>
      <c r="I1236" s="240"/>
      <c r="J1236" s="235"/>
      <c r="K1236" s="235"/>
      <c r="L1236" s="241"/>
      <c r="M1236" s="242"/>
      <c r="N1236" s="243"/>
      <c r="O1236" s="243"/>
      <c r="P1236" s="243"/>
      <c r="Q1236" s="243"/>
      <c r="R1236" s="243"/>
      <c r="S1236" s="243"/>
      <c r="T1236" s="244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5" t="s">
        <v>191</v>
      </c>
      <c r="AU1236" s="245" t="s">
        <v>88</v>
      </c>
      <c r="AV1236" s="13" t="s">
        <v>88</v>
      </c>
      <c r="AW1236" s="13" t="s">
        <v>34</v>
      </c>
      <c r="AX1236" s="13" t="s">
        <v>78</v>
      </c>
      <c r="AY1236" s="245" t="s">
        <v>182</v>
      </c>
    </row>
    <row r="1237" spans="1:51" s="13" customFormat="1" ht="12">
      <c r="A1237" s="13"/>
      <c r="B1237" s="234"/>
      <c r="C1237" s="235"/>
      <c r="D1237" s="236" t="s">
        <v>191</v>
      </c>
      <c r="E1237" s="237" t="s">
        <v>1</v>
      </c>
      <c r="F1237" s="238" t="s">
        <v>1189</v>
      </c>
      <c r="G1237" s="235"/>
      <c r="H1237" s="239">
        <v>1.995</v>
      </c>
      <c r="I1237" s="240"/>
      <c r="J1237" s="235"/>
      <c r="K1237" s="235"/>
      <c r="L1237" s="241"/>
      <c r="M1237" s="242"/>
      <c r="N1237" s="243"/>
      <c r="O1237" s="243"/>
      <c r="P1237" s="243"/>
      <c r="Q1237" s="243"/>
      <c r="R1237" s="243"/>
      <c r="S1237" s="243"/>
      <c r="T1237" s="244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45" t="s">
        <v>191</v>
      </c>
      <c r="AU1237" s="245" t="s">
        <v>88</v>
      </c>
      <c r="AV1237" s="13" t="s">
        <v>88</v>
      </c>
      <c r="AW1237" s="13" t="s">
        <v>34</v>
      </c>
      <c r="AX1237" s="13" t="s">
        <v>78</v>
      </c>
      <c r="AY1237" s="245" t="s">
        <v>182</v>
      </c>
    </row>
    <row r="1238" spans="1:51" s="13" customFormat="1" ht="12">
      <c r="A1238" s="13"/>
      <c r="B1238" s="234"/>
      <c r="C1238" s="235"/>
      <c r="D1238" s="236" t="s">
        <v>191</v>
      </c>
      <c r="E1238" s="237" t="s">
        <v>1</v>
      </c>
      <c r="F1238" s="238" t="s">
        <v>1190</v>
      </c>
      <c r="G1238" s="235"/>
      <c r="H1238" s="239">
        <v>9.45</v>
      </c>
      <c r="I1238" s="240"/>
      <c r="J1238" s="235"/>
      <c r="K1238" s="235"/>
      <c r="L1238" s="241"/>
      <c r="M1238" s="242"/>
      <c r="N1238" s="243"/>
      <c r="O1238" s="243"/>
      <c r="P1238" s="243"/>
      <c r="Q1238" s="243"/>
      <c r="R1238" s="243"/>
      <c r="S1238" s="243"/>
      <c r="T1238" s="244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5" t="s">
        <v>191</v>
      </c>
      <c r="AU1238" s="245" t="s">
        <v>88</v>
      </c>
      <c r="AV1238" s="13" t="s">
        <v>88</v>
      </c>
      <c r="AW1238" s="13" t="s">
        <v>34</v>
      </c>
      <c r="AX1238" s="13" t="s">
        <v>78</v>
      </c>
      <c r="AY1238" s="245" t="s">
        <v>182</v>
      </c>
    </row>
    <row r="1239" spans="1:51" s="13" customFormat="1" ht="12">
      <c r="A1239" s="13"/>
      <c r="B1239" s="234"/>
      <c r="C1239" s="235"/>
      <c r="D1239" s="236" t="s">
        <v>191</v>
      </c>
      <c r="E1239" s="237" t="s">
        <v>1</v>
      </c>
      <c r="F1239" s="238" t="s">
        <v>1191</v>
      </c>
      <c r="G1239" s="235"/>
      <c r="H1239" s="239">
        <v>12.6</v>
      </c>
      <c r="I1239" s="240"/>
      <c r="J1239" s="235"/>
      <c r="K1239" s="235"/>
      <c r="L1239" s="241"/>
      <c r="M1239" s="242"/>
      <c r="N1239" s="243"/>
      <c r="O1239" s="243"/>
      <c r="P1239" s="243"/>
      <c r="Q1239" s="243"/>
      <c r="R1239" s="243"/>
      <c r="S1239" s="243"/>
      <c r="T1239" s="244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45" t="s">
        <v>191</v>
      </c>
      <c r="AU1239" s="245" t="s">
        <v>88</v>
      </c>
      <c r="AV1239" s="13" t="s">
        <v>88</v>
      </c>
      <c r="AW1239" s="13" t="s">
        <v>34</v>
      </c>
      <c r="AX1239" s="13" t="s">
        <v>78</v>
      </c>
      <c r="AY1239" s="245" t="s">
        <v>182</v>
      </c>
    </row>
    <row r="1240" spans="1:51" s="13" customFormat="1" ht="12">
      <c r="A1240" s="13"/>
      <c r="B1240" s="234"/>
      <c r="C1240" s="235"/>
      <c r="D1240" s="236" t="s">
        <v>191</v>
      </c>
      <c r="E1240" s="237" t="s">
        <v>1</v>
      </c>
      <c r="F1240" s="238" t="s">
        <v>1192</v>
      </c>
      <c r="G1240" s="235"/>
      <c r="H1240" s="239">
        <v>3.99</v>
      </c>
      <c r="I1240" s="240"/>
      <c r="J1240" s="235"/>
      <c r="K1240" s="235"/>
      <c r="L1240" s="241"/>
      <c r="M1240" s="242"/>
      <c r="N1240" s="243"/>
      <c r="O1240" s="243"/>
      <c r="P1240" s="243"/>
      <c r="Q1240" s="243"/>
      <c r="R1240" s="243"/>
      <c r="S1240" s="243"/>
      <c r="T1240" s="244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45" t="s">
        <v>191</v>
      </c>
      <c r="AU1240" s="245" t="s">
        <v>88</v>
      </c>
      <c r="AV1240" s="13" t="s">
        <v>88</v>
      </c>
      <c r="AW1240" s="13" t="s">
        <v>34</v>
      </c>
      <c r="AX1240" s="13" t="s">
        <v>78</v>
      </c>
      <c r="AY1240" s="245" t="s">
        <v>182</v>
      </c>
    </row>
    <row r="1241" spans="1:51" s="13" customFormat="1" ht="12">
      <c r="A1241" s="13"/>
      <c r="B1241" s="234"/>
      <c r="C1241" s="235"/>
      <c r="D1241" s="236" t="s">
        <v>191</v>
      </c>
      <c r="E1241" s="237" t="s">
        <v>1</v>
      </c>
      <c r="F1241" s="238" t="s">
        <v>1193</v>
      </c>
      <c r="G1241" s="235"/>
      <c r="H1241" s="239">
        <v>6.3</v>
      </c>
      <c r="I1241" s="240"/>
      <c r="J1241" s="235"/>
      <c r="K1241" s="235"/>
      <c r="L1241" s="241"/>
      <c r="M1241" s="242"/>
      <c r="N1241" s="243"/>
      <c r="O1241" s="243"/>
      <c r="P1241" s="243"/>
      <c r="Q1241" s="243"/>
      <c r="R1241" s="243"/>
      <c r="S1241" s="243"/>
      <c r="T1241" s="244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45" t="s">
        <v>191</v>
      </c>
      <c r="AU1241" s="245" t="s">
        <v>88</v>
      </c>
      <c r="AV1241" s="13" t="s">
        <v>88</v>
      </c>
      <c r="AW1241" s="13" t="s">
        <v>34</v>
      </c>
      <c r="AX1241" s="13" t="s">
        <v>78</v>
      </c>
      <c r="AY1241" s="245" t="s">
        <v>182</v>
      </c>
    </row>
    <row r="1242" spans="1:51" s="14" customFormat="1" ht="12">
      <c r="A1242" s="14"/>
      <c r="B1242" s="246"/>
      <c r="C1242" s="247"/>
      <c r="D1242" s="236" t="s">
        <v>191</v>
      </c>
      <c r="E1242" s="248" t="s">
        <v>1</v>
      </c>
      <c r="F1242" s="249" t="s">
        <v>195</v>
      </c>
      <c r="G1242" s="247"/>
      <c r="H1242" s="250">
        <v>130.726</v>
      </c>
      <c r="I1242" s="251"/>
      <c r="J1242" s="247"/>
      <c r="K1242" s="247"/>
      <c r="L1242" s="252"/>
      <c r="M1242" s="253"/>
      <c r="N1242" s="254"/>
      <c r="O1242" s="254"/>
      <c r="P1242" s="254"/>
      <c r="Q1242" s="254"/>
      <c r="R1242" s="254"/>
      <c r="S1242" s="254"/>
      <c r="T1242" s="255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56" t="s">
        <v>191</v>
      </c>
      <c r="AU1242" s="256" t="s">
        <v>88</v>
      </c>
      <c r="AV1242" s="14" t="s">
        <v>189</v>
      </c>
      <c r="AW1242" s="14" t="s">
        <v>34</v>
      </c>
      <c r="AX1242" s="14" t="s">
        <v>86</v>
      </c>
      <c r="AY1242" s="256" t="s">
        <v>182</v>
      </c>
    </row>
    <row r="1243" spans="1:65" s="2" customFormat="1" ht="16.5" customHeight="1">
      <c r="A1243" s="39"/>
      <c r="B1243" s="40"/>
      <c r="C1243" s="257" t="s">
        <v>1194</v>
      </c>
      <c r="D1243" s="257" t="s">
        <v>204</v>
      </c>
      <c r="E1243" s="258" t="s">
        <v>1195</v>
      </c>
      <c r="F1243" s="259" t="s">
        <v>1196</v>
      </c>
      <c r="G1243" s="260" t="s">
        <v>1197</v>
      </c>
      <c r="H1243" s="261">
        <v>84</v>
      </c>
      <c r="I1243" s="262"/>
      <c r="J1243" s="263">
        <f>ROUND(I1243*H1243,2)</f>
        <v>0</v>
      </c>
      <c r="K1243" s="264"/>
      <c r="L1243" s="265"/>
      <c r="M1243" s="266" t="s">
        <v>1</v>
      </c>
      <c r="N1243" s="267" t="s">
        <v>43</v>
      </c>
      <c r="O1243" s="92"/>
      <c r="P1243" s="230">
        <f>O1243*H1243</f>
        <v>0</v>
      </c>
      <c r="Q1243" s="230">
        <v>0.0002</v>
      </c>
      <c r="R1243" s="230">
        <f>Q1243*H1243</f>
        <v>0.016800000000000002</v>
      </c>
      <c r="S1243" s="230">
        <v>0</v>
      </c>
      <c r="T1243" s="231">
        <f>S1243*H1243</f>
        <v>0</v>
      </c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R1243" s="232" t="s">
        <v>563</v>
      </c>
      <c r="AT1243" s="232" t="s">
        <v>204</v>
      </c>
      <c r="AU1243" s="232" t="s">
        <v>88</v>
      </c>
      <c r="AY1243" s="18" t="s">
        <v>182</v>
      </c>
      <c r="BE1243" s="233">
        <f>IF(N1243="základní",J1243,0)</f>
        <v>0</v>
      </c>
      <c r="BF1243" s="233">
        <f>IF(N1243="snížená",J1243,0)</f>
        <v>0</v>
      </c>
      <c r="BG1243" s="233">
        <f>IF(N1243="zákl. přenesená",J1243,0)</f>
        <v>0</v>
      </c>
      <c r="BH1243" s="233">
        <f>IF(N1243="sníž. přenesená",J1243,0)</f>
        <v>0</v>
      </c>
      <c r="BI1243" s="233">
        <f>IF(N1243="nulová",J1243,0)</f>
        <v>0</v>
      </c>
      <c r="BJ1243" s="18" t="s">
        <v>86</v>
      </c>
      <c r="BK1243" s="233">
        <f>ROUND(I1243*H1243,2)</f>
        <v>0</v>
      </c>
      <c r="BL1243" s="18" t="s">
        <v>351</v>
      </c>
      <c r="BM1243" s="232" t="s">
        <v>1198</v>
      </c>
    </row>
    <row r="1244" spans="1:51" s="13" customFormat="1" ht="12">
      <c r="A1244" s="13"/>
      <c r="B1244" s="234"/>
      <c r="C1244" s="235"/>
      <c r="D1244" s="236" t="s">
        <v>191</v>
      </c>
      <c r="E1244" s="237" t="s">
        <v>1</v>
      </c>
      <c r="F1244" s="238" t="s">
        <v>1199</v>
      </c>
      <c r="G1244" s="235"/>
      <c r="H1244" s="239">
        <v>3</v>
      </c>
      <c r="I1244" s="240"/>
      <c r="J1244" s="235"/>
      <c r="K1244" s="235"/>
      <c r="L1244" s="241"/>
      <c r="M1244" s="242"/>
      <c r="N1244" s="243"/>
      <c r="O1244" s="243"/>
      <c r="P1244" s="243"/>
      <c r="Q1244" s="243"/>
      <c r="R1244" s="243"/>
      <c r="S1244" s="243"/>
      <c r="T1244" s="244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5" t="s">
        <v>191</v>
      </c>
      <c r="AU1244" s="245" t="s">
        <v>88</v>
      </c>
      <c r="AV1244" s="13" t="s">
        <v>88</v>
      </c>
      <c r="AW1244" s="13" t="s">
        <v>34</v>
      </c>
      <c r="AX1244" s="13" t="s">
        <v>78</v>
      </c>
      <c r="AY1244" s="245" t="s">
        <v>182</v>
      </c>
    </row>
    <row r="1245" spans="1:51" s="13" customFormat="1" ht="12">
      <c r="A1245" s="13"/>
      <c r="B1245" s="234"/>
      <c r="C1245" s="235"/>
      <c r="D1245" s="236" t="s">
        <v>191</v>
      </c>
      <c r="E1245" s="237" t="s">
        <v>1</v>
      </c>
      <c r="F1245" s="238" t="s">
        <v>1200</v>
      </c>
      <c r="G1245" s="235"/>
      <c r="H1245" s="239">
        <v>1</v>
      </c>
      <c r="I1245" s="240"/>
      <c r="J1245" s="235"/>
      <c r="K1245" s="235"/>
      <c r="L1245" s="241"/>
      <c r="M1245" s="242"/>
      <c r="N1245" s="243"/>
      <c r="O1245" s="243"/>
      <c r="P1245" s="243"/>
      <c r="Q1245" s="243"/>
      <c r="R1245" s="243"/>
      <c r="S1245" s="243"/>
      <c r="T1245" s="244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45" t="s">
        <v>191</v>
      </c>
      <c r="AU1245" s="245" t="s">
        <v>88</v>
      </c>
      <c r="AV1245" s="13" t="s">
        <v>88</v>
      </c>
      <c r="AW1245" s="13" t="s">
        <v>34</v>
      </c>
      <c r="AX1245" s="13" t="s">
        <v>78</v>
      </c>
      <c r="AY1245" s="245" t="s">
        <v>182</v>
      </c>
    </row>
    <row r="1246" spans="1:51" s="13" customFormat="1" ht="12">
      <c r="A1246" s="13"/>
      <c r="B1246" s="234"/>
      <c r="C1246" s="235"/>
      <c r="D1246" s="236" t="s">
        <v>191</v>
      </c>
      <c r="E1246" s="237" t="s">
        <v>1</v>
      </c>
      <c r="F1246" s="238" t="s">
        <v>1201</v>
      </c>
      <c r="G1246" s="235"/>
      <c r="H1246" s="239">
        <v>31</v>
      </c>
      <c r="I1246" s="240"/>
      <c r="J1246" s="235"/>
      <c r="K1246" s="235"/>
      <c r="L1246" s="241"/>
      <c r="M1246" s="242"/>
      <c r="N1246" s="243"/>
      <c r="O1246" s="243"/>
      <c r="P1246" s="243"/>
      <c r="Q1246" s="243"/>
      <c r="R1246" s="243"/>
      <c r="S1246" s="243"/>
      <c r="T1246" s="244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45" t="s">
        <v>191</v>
      </c>
      <c r="AU1246" s="245" t="s">
        <v>88</v>
      </c>
      <c r="AV1246" s="13" t="s">
        <v>88</v>
      </c>
      <c r="AW1246" s="13" t="s">
        <v>34</v>
      </c>
      <c r="AX1246" s="13" t="s">
        <v>78</v>
      </c>
      <c r="AY1246" s="245" t="s">
        <v>182</v>
      </c>
    </row>
    <row r="1247" spans="1:51" s="13" customFormat="1" ht="12">
      <c r="A1247" s="13"/>
      <c r="B1247" s="234"/>
      <c r="C1247" s="235"/>
      <c r="D1247" s="236" t="s">
        <v>191</v>
      </c>
      <c r="E1247" s="237" t="s">
        <v>1</v>
      </c>
      <c r="F1247" s="238" t="s">
        <v>1202</v>
      </c>
      <c r="G1247" s="235"/>
      <c r="H1247" s="239">
        <v>2</v>
      </c>
      <c r="I1247" s="240"/>
      <c r="J1247" s="235"/>
      <c r="K1247" s="235"/>
      <c r="L1247" s="241"/>
      <c r="M1247" s="242"/>
      <c r="N1247" s="243"/>
      <c r="O1247" s="243"/>
      <c r="P1247" s="243"/>
      <c r="Q1247" s="243"/>
      <c r="R1247" s="243"/>
      <c r="S1247" s="243"/>
      <c r="T1247" s="244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5" t="s">
        <v>191</v>
      </c>
      <c r="AU1247" s="245" t="s">
        <v>88</v>
      </c>
      <c r="AV1247" s="13" t="s">
        <v>88</v>
      </c>
      <c r="AW1247" s="13" t="s">
        <v>34</v>
      </c>
      <c r="AX1247" s="13" t="s">
        <v>78</v>
      </c>
      <c r="AY1247" s="245" t="s">
        <v>182</v>
      </c>
    </row>
    <row r="1248" spans="1:51" s="13" customFormat="1" ht="12">
      <c r="A1248" s="13"/>
      <c r="B1248" s="234"/>
      <c r="C1248" s="235"/>
      <c r="D1248" s="236" t="s">
        <v>191</v>
      </c>
      <c r="E1248" s="237" t="s">
        <v>1</v>
      </c>
      <c r="F1248" s="238" t="s">
        <v>1203</v>
      </c>
      <c r="G1248" s="235"/>
      <c r="H1248" s="239">
        <v>29</v>
      </c>
      <c r="I1248" s="240"/>
      <c r="J1248" s="235"/>
      <c r="K1248" s="235"/>
      <c r="L1248" s="241"/>
      <c r="M1248" s="242"/>
      <c r="N1248" s="243"/>
      <c r="O1248" s="243"/>
      <c r="P1248" s="243"/>
      <c r="Q1248" s="243"/>
      <c r="R1248" s="243"/>
      <c r="S1248" s="243"/>
      <c r="T1248" s="244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45" t="s">
        <v>191</v>
      </c>
      <c r="AU1248" s="245" t="s">
        <v>88</v>
      </c>
      <c r="AV1248" s="13" t="s">
        <v>88</v>
      </c>
      <c r="AW1248" s="13" t="s">
        <v>34</v>
      </c>
      <c r="AX1248" s="13" t="s">
        <v>78</v>
      </c>
      <c r="AY1248" s="245" t="s">
        <v>182</v>
      </c>
    </row>
    <row r="1249" spans="1:51" s="13" customFormat="1" ht="12">
      <c r="A1249" s="13"/>
      <c r="B1249" s="234"/>
      <c r="C1249" s="235"/>
      <c r="D1249" s="236" t="s">
        <v>191</v>
      </c>
      <c r="E1249" s="237" t="s">
        <v>1</v>
      </c>
      <c r="F1249" s="238" t="s">
        <v>1204</v>
      </c>
      <c r="G1249" s="235"/>
      <c r="H1249" s="239">
        <v>2</v>
      </c>
      <c r="I1249" s="240"/>
      <c r="J1249" s="235"/>
      <c r="K1249" s="235"/>
      <c r="L1249" s="241"/>
      <c r="M1249" s="242"/>
      <c r="N1249" s="243"/>
      <c r="O1249" s="243"/>
      <c r="P1249" s="243"/>
      <c r="Q1249" s="243"/>
      <c r="R1249" s="243"/>
      <c r="S1249" s="243"/>
      <c r="T1249" s="244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45" t="s">
        <v>191</v>
      </c>
      <c r="AU1249" s="245" t="s">
        <v>88</v>
      </c>
      <c r="AV1249" s="13" t="s">
        <v>88</v>
      </c>
      <c r="AW1249" s="13" t="s">
        <v>34</v>
      </c>
      <c r="AX1249" s="13" t="s">
        <v>78</v>
      </c>
      <c r="AY1249" s="245" t="s">
        <v>182</v>
      </c>
    </row>
    <row r="1250" spans="1:51" s="13" customFormat="1" ht="12">
      <c r="A1250" s="13"/>
      <c r="B1250" s="234"/>
      <c r="C1250" s="235"/>
      <c r="D1250" s="236" t="s">
        <v>191</v>
      </c>
      <c r="E1250" s="237" t="s">
        <v>1</v>
      </c>
      <c r="F1250" s="238" t="s">
        <v>1205</v>
      </c>
      <c r="G1250" s="235"/>
      <c r="H1250" s="239">
        <v>5</v>
      </c>
      <c r="I1250" s="240"/>
      <c r="J1250" s="235"/>
      <c r="K1250" s="235"/>
      <c r="L1250" s="241"/>
      <c r="M1250" s="242"/>
      <c r="N1250" s="243"/>
      <c r="O1250" s="243"/>
      <c r="P1250" s="243"/>
      <c r="Q1250" s="243"/>
      <c r="R1250" s="243"/>
      <c r="S1250" s="243"/>
      <c r="T1250" s="244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5" t="s">
        <v>191</v>
      </c>
      <c r="AU1250" s="245" t="s">
        <v>88</v>
      </c>
      <c r="AV1250" s="13" t="s">
        <v>88</v>
      </c>
      <c r="AW1250" s="13" t="s">
        <v>34</v>
      </c>
      <c r="AX1250" s="13" t="s">
        <v>78</v>
      </c>
      <c r="AY1250" s="245" t="s">
        <v>182</v>
      </c>
    </row>
    <row r="1251" spans="1:51" s="13" customFormat="1" ht="12">
      <c r="A1251" s="13"/>
      <c r="B1251" s="234"/>
      <c r="C1251" s="235"/>
      <c r="D1251" s="236" t="s">
        <v>191</v>
      </c>
      <c r="E1251" s="237" t="s">
        <v>1</v>
      </c>
      <c r="F1251" s="238" t="s">
        <v>1206</v>
      </c>
      <c r="G1251" s="235"/>
      <c r="H1251" s="239">
        <v>6</v>
      </c>
      <c r="I1251" s="240"/>
      <c r="J1251" s="235"/>
      <c r="K1251" s="235"/>
      <c r="L1251" s="241"/>
      <c r="M1251" s="242"/>
      <c r="N1251" s="243"/>
      <c r="O1251" s="243"/>
      <c r="P1251" s="243"/>
      <c r="Q1251" s="243"/>
      <c r="R1251" s="243"/>
      <c r="S1251" s="243"/>
      <c r="T1251" s="244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45" t="s">
        <v>191</v>
      </c>
      <c r="AU1251" s="245" t="s">
        <v>88</v>
      </c>
      <c r="AV1251" s="13" t="s">
        <v>88</v>
      </c>
      <c r="AW1251" s="13" t="s">
        <v>34</v>
      </c>
      <c r="AX1251" s="13" t="s">
        <v>78</v>
      </c>
      <c r="AY1251" s="245" t="s">
        <v>182</v>
      </c>
    </row>
    <row r="1252" spans="1:51" s="13" customFormat="1" ht="12">
      <c r="A1252" s="13"/>
      <c r="B1252" s="234"/>
      <c r="C1252" s="235"/>
      <c r="D1252" s="236" t="s">
        <v>191</v>
      </c>
      <c r="E1252" s="237" t="s">
        <v>1</v>
      </c>
      <c r="F1252" s="238" t="s">
        <v>1207</v>
      </c>
      <c r="G1252" s="235"/>
      <c r="H1252" s="239">
        <v>2</v>
      </c>
      <c r="I1252" s="240"/>
      <c r="J1252" s="235"/>
      <c r="K1252" s="235"/>
      <c r="L1252" s="241"/>
      <c r="M1252" s="242"/>
      <c r="N1252" s="243"/>
      <c r="O1252" s="243"/>
      <c r="P1252" s="243"/>
      <c r="Q1252" s="243"/>
      <c r="R1252" s="243"/>
      <c r="S1252" s="243"/>
      <c r="T1252" s="244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45" t="s">
        <v>191</v>
      </c>
      <c r="AU1252" s="245" t="s">
        <v>88</v>
      </c>
      <c r="AV1252" s="13" t="s">
        <v>88</v>
      </c>
      <c r="AW1252" s="13" t="s">
        <v>34</v>
      </c>
      <c r="AX1252" s="13" t="s">
        <v>78</v>
      </c>
      <c r="AY1252" s="245" t="s">
        <v>182</v>
      </c>
    </row>
    <row r="1253" spans="1:51" s="13" customFormat="1" ht="12">
      <c r="A1253" s="13"/>
      <c r="B1253" s="234"/>
      <c r="C1253" s="235"/>
      <c r="D1253" s="236" t="s">
        <v>191</v>
      </c>
      <c r="E1253" s="237" t="s">
        <v>1</v>
      </c>
      <c r="F1253" s="238" t="s">
        <v>1208</v>
      </c>
      <c r="G1253" s="235"/>
      <c r="H1253" s="239">
        <v>3</v>
      </c>
      <c r="I1253" s="240"/>
      <c r="J1253" s="235"/>
      <c r="K1253" s="235"/>
      <c r="L1253" s="241"/>
      <c r="M1253" s="242"/>
      <c r="N1253" s="243"/>
      <c r="O1253" s="243"/>
      <c r="P1253" s="243"/>
      <c r="Q1253" s="243"/>
      <c r="R1253" s="243"/>
      <c r="S1253" s="243"/>
      <c r="T1253" s="244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45" t="s">
        <v>191</v>
      </c>
      <c r="AU1253" s="245" t="s">
        <v>88</v>
      </c>
      <c r="AV1253" s="13" t="s">
        <v>88</v>
      </c>
      <c r="AW1253" s="13" t="s">
        <v>34</v>
      </c>
      <c r="AX1253" s="13" t="s">
        <v>78</v>
      </c>
      <c r="AY1253" s="245" t="s">
        <v>182</v>
      </c>
    </row>
    <row r="1254" spans="1:51" s="14" customFormat="1" ht="12">
      <c r="A1254" s="14"/>
      <c r="B1254" s="246"/>
      <c r="C1254" s="247"/>
      <c r="D1254" s="236" t="s">
        <v>191</v>
      </c>
      <c r="E1254" s="248" t="s">
        <v>1</v>
      </c>
      <c r="F1254" s="249" t="s">
        <v>195</v>
      </c>
      <c r="G1254" s="247"/>
      <c r="H1254" s="250">
        <v>84</v>
      </c>
      <c r="I1254" s="251"/>
      <c r="J1254" s="247"/>
      <c r="K1254" s="247"/>
      <c r="L1254" s="252"/>
      <c r="M1254" s="253"/>
      <c r="N1254" s="254"/>
      <c r="O1254" s="254"/>
      <c r="P1254" s="254"/>
      <c r="Q1254" s="254"/>
      <c r="R1254" s="254"/>
      <c r="S1254" s="254"/>
      <c r="T1254" s="255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56" t="s">
        <v>191</v>
      </c>
      <c r="AU1254" s="256" t="s">
        <v>88</v>
      </c>
      <c r="AV1254" s="14" t="s">
        <v>189</v>
      </c>
      <c r="AW1254" s="14" t="s">
        <v>34</v>
      </c>
      <c r="AX1254" s="14" t="s">
        <v>86</v>
      </c>
      <c r="AY1254" s="256" t="s">
        <v>182</v>
      </c>
    </row>
    <row r="1255" spans="1:65" s="2" customFormat="1" ht="24.15" customHeight="1">
      <c r="A1255" s="39"/>
      <c r="B1255" s="40"/>
      <c r="C1255" s="220" t="s">
        <v>1209</v>
      </c>
      <c r="D1255" s="220" t="s">
        <v>185</v>
      </c>
      <c r="E1255" s="221" t="s">
        <v>1210</v>
      </c>
      <c r="F1255" s="222" t="s">
        <v>1211</v>
      </c>
      <c r="G1255" s="223" t="s">
        <v>320</v>
      </c>
      <c r="H1255" s="224">
        <v>3.4</v>
      </c>
      <c r="I1255" s="225"/>
      <c r="J1255" s="226">
        <f>ROUND(I1255*H1255,2)</f>
        <v>0</v>
      </c>
      <c r="K1255" s="227"/>
      <c r="L1255" s="45"/>
      <c r="M1255" s="228" t="s">
        <v>1</v>
      </c>
      <c r="N1255" s="229" t="s">
        <v>43</v>
      </c>
      <c r="O1255" s="92"/>
      <c r="P1255" s="230">
        <f>O1255*H1255</f>
        <v>0</v>
      </c>
      <c r="Q1255" s="230">
        <v>0</v>
      </c>
      <c r="R1255" s="230">
        <f>Q1255*H1255</f>
        <v>0</v>
      </c>
      <c r="S1255" s="230">
        <v>0</v>
      </c>
      <c r="T1255" s="231">
        <f>S1255*H1255</f>
        <v>0</v>
      </c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R1255" s="232" t="s">
        <v>351</v>
      </c>
      <c r="AT1255" s="232" t="s">
        <v>185</v>
      </c>
      <c r="AU1255" s="232" t="s">
        <v>88</v>
      </c>
      <c r="AY1255" s="18" t="s">
        <v>182</v>
      </c>
      <c r="BE1255" s="233">
        <f>IF(N1255="základní",J1255,0)</f>
        <v>0</v>
      </c>
      <c r="BF1255" s="233">
        <f>IF(N1255="snížená",J1255,0)</f>
        <v>0</v>
      </c>
      <c r="BG1255" s="233">
        <f>IF(N1255="zákl. přenesená",J1255,0)</f>
        <v>0</v>
      </c>
      <c r="BH1255" s="233">
        <f>IF(N1255="sníž. přenesená",J1255,0)</f>
        <v>0</v>
      </c>
      <c r="BI1255" s="233">
        <f>IF(N1255="nulová",J1255,0)</f>
        <v>0</v>
      </c>
      <c r="BJ1255" s="18" t="s">
        <v>86</v>
      </c>
      <c r="BK1255" s="233">
        <f>ROUND(I1255*H1255,2)</f>
        <v>0</v>
      </c>
      <c r="BL1255" s="18" t="s">
        <v>351</v>
      </c>
      <c r="BM1255" s="232" t="s">
        <v>1212</v>
      </c>
    </row>
    <row r="1256" spans="1:51" s="13" customFormat="1" ht="12">
      <c r="A1256" s="13"/>
      <c r="B1256" s="234"/>
      <c r="C1256" s="235"/>
      <c r="D1256" s="236" t="s">
        <v>191</v>
      </c>
      <c r="E1256" s="237" t="s">
        <v>1</v>
      </c>
      <c r="F1256" s="238" t="s">
        <v>1213</v>
      </c>
      <c r="G1256" s="235"/>
      <c r="H1256" s="239">
        <v>2.4</v>
      </c>
      <c r="I1256" s="240"/>
      <c r="J1256" s="235"/>
      <c r="K1256" s="235"/>
      <c r="L1256" s="241"/>
      <c r="M1256" s="242"/>
      <c r="N1256" s="243"/>
      <c r="O1256" s="243"/>
      <c r="P1256" s="243"/>
      <c r="Q1256" s="243"/>
      <c r="R1256" s="243"/>
      <c r="S1256" s="243"/>
      <c r="T1256" s="244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45" t="s">
        <v>191</v>
      </c>
      <c r="AU1256" s="245" t="s">
        <v>88</v>
      </c>
      <c r="AV1256" s="13" t="s">
        <v>88</v>
      </c>
      <c r="AW1256" s="13" t="s">
        <v>34</v>
      </c>
      <c r="AX1256" s="13" t="s">
        <v>78</v>
      </c>
      <c r="AY1256" s="245" t="s">
        <v>182</v>
      </c>
    </row>
    <row r="1257" spans="1:51" s="13" customFormat="1" ht="12">
      <c r="A1257" s="13"/>
      <c r="B1257" s="234"/>
      <c r="C1257" s="235"/>
      <c r="D1257" s="236" t="s">
        <v>191</v>
      </c>
      <c r="E1257" s="237" t="s">
        <v>1</v>
      </c>
      <c r="F1257" s="238" t="s">
        <v>1214</v>
      </c>
      <c r="G1257" s="235"/>
      <c r="H1257" s="239">
        <v>1</v>
      </c>
      <c r="I1257" s="240"/>
      <c r="J1257" s="235"/>
      <c r="K1257" s="235"/>
      <c r="L1257" s="241"/>
      <c r="M1257" s="242"/>
      <c r="N1257" s="243"/>
      <c r="O1257" s="243"/>
      <c r="P1257" s="243"/>
      <c r="Q1257" s="243"/>
      <c r="R1257" s="243"/>
      <c r="S1257" s="243"/>
      <c r="T1257" s="244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45" t="s">
        <v>191</v>
      </c>
      <c r="AU1257" s="245" t="s">
        <v>88</v>
      </c>
      <c r="AV1257" s="13" t="s">
        <v>88</v>
      </c>
      <c r="AW1257" s="13" t="s">
        <v>34</v>
      </c>
      <c r="AX1257" s="13" t="s">
        <v>78</v>
      </c>
      <c r="AY1257" s="245" t="s">
        <v>182</v>
      </c>
    </row>
    <row r="1258" spans="1:51" s="14" customFormat="1" ht="12">
      <c r="A1258" s="14"/>
      <c r="B1258" s="246"/>
      <c r="C1258" s="247"/>
      <c r="D1258" s="236" t="s">
        <v>191</v>
      </c>
      <c r="E1258" s="248" t="s">
        <v>1</v>
      </c>
      <c r="F1258" s="249" t="s">
        <v>195</v>
      </c>
      <c r="G1258" s="247"/>
      <c r="H1258" s="250">
        <v>3.4</v>
      </c>
      <c r="I1258" s="251"/>
      <c r="J1258" s="247"/>
      <c r="K1258" s="247"/>
      <c r="L1258" s="252"/>
      <c r="M1258" s="253"/>
      <c r="N1258" s="254"/>
      <c r="O1258" s="254"/>
      <c r="P1258" s="254"/>
      <c r="Q1258" s="254"/>
      <c r="R1258" s="254"/>
      <c r="S1258" s="254"/>
      <c r="T1258" s="255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56" t="s">
        <v>191</v>
      </c>
      <c r="AU1258" s="256" t="s">
        <v>88</v>
      </c>
      <c r="AV1258" s="14" t="s">
        <v>189</v>
      </c>
      <c r="AW1258" s="14" t="s">
        <v>34</v>
      </c>
      <c r="AX1258" s="14" t="s">
        <v>86</v>
      </c>
      <c r="AY1258" s="256" t="s">
        <v>182</v>
      </c>
    </row>
    <row r="1259" spans="1:65" s="2" customFormat="1" ht="16.5" customHeight="1">
      <c r="A1259" s="39"/>
      <c r="B1259" s="40"/>
      <c r="C1259" s="257" t="s">
        <v>1215</v>
      </c>
      <c r="D1259" s="257" t="s">
        <v>204</v>
      </c>
      <c r="E1259" s="258" t="s">
        <v>1216</v>
      </c>
      <c r="F1259" s="259" t="s">
        <v>1217</v>
      </c>
      <c r="G1259" s="260" t="s">
        <v>320</v>
      </c>
      <c r="H1259" s="261">
        <v>3.57</v>
      </c>
      <c r="I1259" s="262"/>
      <c r="J1259" s="263">
        <f>ROUND(I1259*H1259,2)</f>
        <v>0</v>
      </c>
      <c r="K1259" s="264"/>
      <c r="L1259" s="265"/>
      <c r="M1259" s="266" t="s">
        <v>1</v>
      </c>
      <c r="N1259" s="267" t="s">
        <v>43</v>
      </c>
      <c r="O1259" s="92"/>
      <c r="P1259" s="230">
        <f>O1259*H1259</f>
        <v>0</v>
      </c>
      <c r="Q1259" s="230">
        <v>0.0024</v>
      </c>
      <c r="R1259" s="230">
        <f>Q1259*H1259</f>
        <v>0.008568</v>
      </c>
      <c r="S1259" s="230">
        <v>0</v>
      </c>
      <c r="T1259" s="231">
        <f>S1259*H1259</f>
        <v>0</v>
      </c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R1259" s="232" t="s">
        <v>563</v>
      </c>
      <c r="AT1259" s="232" t="s">
        <v>204</v>
      </c>
      <c r="AU1259" s="232" t="s">
        <v>88</v>
      </c>
      <c r="AY1259" s="18" t="s">
        <v>182</v>
      </c>
      <c r="BE1259" s="233">
        <f>IF(N1259="základní",J1259,0)</f>
        <v>0</v>
      </c>
      <c r="BF1259" s="233">
        <f>IF(N1259="snížená",J1259,0)</f>
        <v>0</v>
      </c>
      <c r="BG1259" s="233">
        <f>IF(N1259="zákl. přenesená",J1259,0)</f>
        <v>0</v>
      </c>
      <c r="BH1259" s="233">
        <f>IF(N1259="sníž. přenesená",J1259,0)</f>
        <v>0</v>
      </c>
      <c r="BI1259" s="233">
        <f>IF(N1259="nulová",J1259,0)</f>
        <v>0</v>
      </c>
      <c r="BJ1259" s="18" t="s">
        <v>86</v>
      </c>
      <c r="BK1259" s="233">
        <f>ROUND(I1259*H1259,2)</f>
        <v>0</v>
      </c>
      <c r="BL1259" s="18" t="s">
        <v>351</v>
      </c>
      <c r="BM1259" s="232" t="s">
        <v>1218</v>
      </c>
    </row>
    <row r="1260" spans="1:51" s="13" customFormat="1" ht="12">
      <c r="A1260" s="13"/>
      <c r="B1260" s="234"/>
      <c r="C1260" s="235"/>
      <c r="D1260" s="236" t="s">
        <v>191</v>
      </c>
      <c r="E1260" s="237" t="s">
        <v>1</v>
      </c>
      <c r="F1260" s="238" t="s">
        <v>1219</v>
      </c>
      <c r="G1260" s="235"/>
      <c r="H1260" s="239">
        <v>2.52</v>
      </c>
      <c r="I1260" s="240"/>
      <c r="J1260" s="235"/>
      <c r="K1260" s="235"/>
      <c r="L1260" s="241"/>
      <c r="M1260" s="242"/>
      <c r="N1260" s="243"/>
      <c r="O1260" s="243"/>
      <c r="P1260" s="243"/>
      <c r="Q1260" s="243"/>
      <c r="R1260" s="243"/>
      <c r="S1260" s="243"/>
      <c r="T1260" s="244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5" t="s">
        <v>191</v>
      </c>
      <c r="AU1260" s="245" t="s">
        <v>88</v>
      </c>
      <c r="AV1260" s="13" t="s">
        <v>88</v>
      </c>
      <c r="AW1260" s="13" t="s">
        <v>34</v>
      </c>
      <c r="AX1260" s="13" t="s">
        <v>78</v>
      </c>
      <c r="AY1260" s="245" t="s">
        <v>182</v>
      </c>
    </row>
    <row r="1261" spans="1:51" s="13" customFormat="1" ht="12">
      <c r="A1261" s="13"/>
      <c r="B1261" s="234"/>
      <c r="C1261" s="235"/>
      <c r="D1261" s="236" t="s">
        <v>191</v>
      </c>
      <c r="E1261" s="237" t="s">
        <v>1</v>
      </c>
      <c r="F1261" s="238" t="s">
        <v>1220</v>
      </c>
      <c r="G1261" s="235"/>
      <c r="H1261" s="239">
        <v>1.05</v>
      </c>
      <c r="I1261" s="240"/>
      <c r="J1261" s="235"/>
      <c r="K1261" s="235"/>
      <c r="L1261" s="241"/>
      <c r="M1261" s="242"/>
      <c r="N1261" s="243"/>
      <c r="O1261" s="243"/>
      <c r="P1261" s="243"/>
      <c r="Q1261" s="243"/>
      <c r="R1261" s="243"/>
      <c r="S1261" s="243"/>
      <c r="T1261" s="244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5" t="s">
        <v>191</v>
      </c>
      <c r="AU1261" s="245" t="s">
        <v>88</v>
      </c>
      <c r="AV1261" s="13" t="s">
        <v>88</v>
      </c>
      <c r="AW1261" s="13" t="s">
        <v>34</v>
      </c>
      <c r="AX1261" s="13" t="s">
        <v>78</v>
      </c>
      <c r="AY1261" s="245" t="s">
        <v>182</v>
      </c>
    </row>
    <row r="1262" spans="1:51" s="14" customFormat="1" ht="12">
      <c r="A1262" s="14"/>
      <c r="B1262" s="246"/>
      <c r="C1262" s="247"/>
      <c r="D1262" s="236" t="s">
        <v>191</v>
      </c>
      <c r="E1262" s="248" t="s">
        <v>1</v>
      </c>
      <c r="F1262" s="249" t="s">
        <v>195</v>
      </c>
      <c r="G1262" s="247"/>
      <c r="H1262" s="250">
        <v>3.5700000000000003</v>
      </c>
      <c r="I1262" s="251"/>
      <c r="J1262" s="247"/>
      <c r="K1262" s="247"/>
      <c r="L1262" s="252"/>
      <c r="M1262" s="253"/>
      <c r="N1262" s="254"/>
      <c r="O1262" s="254"/>
      <c r="P1262" s="254"/>
      <c r="Q1262" s="254"/>
      <c r="R1262" s="254"/>
      <c r="S1262" s="254"/>
      <c r="T1262" s="255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56" t="s">
        <v>191</v>
      </c>
      <c r="AU1262" s="256" t="s">
        <v>88</v>
      </c>
      <c r="AV1262" s="14" t="s">
        <v>189</v>
      </c>
      <c r="AW1262" s="14" t="s">
        <v>34</v>
      </c>
      <c r="AX1262" s="14" t="s">
        <v>86</v>
      </c>
      <c r="AY1262" s="256" t="s">
        <v>182</v>
      </c>
    </row>
    <row r="1263" spans="1:65" s="2" customFormat="1" ht="16.5" customHeight="1">
      <c r="A1263" s="39"/>
      <c r="B1263" s="40"/>
      <c r="C1263" s="257" t="s">
        <v>1221</v>
      </c>
      <c r="D1263" s="257" t="s">
        <v>204</v>
      </c>
      <c r="E1263" s="258" t="s">
        <v>1195</v>
      </c>
      <c r="F1263" s="259" t="s">
        <v>1196</v>
      </c>
      <c r="G1263" s="260" t="s">
        <v>1197</v>
      </c>
      <c r="H1263" s="261">
        <v>5</v>
      </c>
      <c r="I1263" s="262"/>
      <c r="J1263" s="263">
        <f>ROUND(I1263*H1263,2)</f>
        <v>0</v>
      </c>
      <c r="K1263" s="264"/>
      <c r="L1263" s="265"/>
      <c r="M1263" s="266" t="s">
        <v>1</v>
      </c>
      <c r="N1263" s="267" t="s">
        <v>43</v>
      </c>
      <c r="O1263" s="92"/>
      <c r="P1263" s="230">
        <f>O1263*H1263</f>
        <v>0</v>
      </c>
      <c r="Q1263" s="230">
        <v>0.0002</v>
      </c>
      <c r="R1263" s="230">
        <f>Q1263*H1263</f>
        <v>0.001</v>
      </c>
      <c r="S1263" s="230">
        <v>0</v>
      </c>
      <c r="T1263" s="231">
        <f>S1263*H1263</f>
        <v>0</v>
      </c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R1263" s="232" t="s">
        <v>563</v>
      </c>
      <c r="AT1263" s="232" t="s">
        <v>204</v>
      </c>
      <c r="AU1263" s="232" t="s">
        <v>88</v>
      </c>
      <c r="AY1263" s="18" t="s">
        <v>182</v>
      </c>
      <c r="BE1263" s="233">
        <f>IF(N1263="základní",J1263,0)</f>
        <v>0</v>
      </c>
      <c r="BF1263" s="233">
        <f>IF(N1263="snížená",J1263,0)</f>
        <v>0</v>
      </c>
      <c r="BG1263" s="233">
        <f>IF(N1263="zákl. přenesená",J1263,0)</f>
        <v>0</v>
      </c>
      <c r="BH1263" s="233">
        <f>IF(N1263="sníž. přenesená",J1263,0)</f>
        <v>0</v>
      </c>
      <c r="BI1263" s="233">
        <f>IF(N1263="nulová",J1263,0)</f>
        <v>0</v>
      </c>
      <c r="BJ1263" s="18" t="s">
        <v>86</v>
      </c>
      <c r="BK1263" s="233">
        <f>ROUND(I1263*H1263,2)</f>
        <v>0</v>
      </c>
      <c r="BL1263" s="18" t="s">
        <v>351</v>
      </c>
      <c r="BM1263" s="232" t="s">
        <v>1222</v>
      </c>
    </row>
    <row r="1264" spans="1:51" s="13" customFormat="1" ht="12">
      <c r="A1264" s="13"/>
      <c r="B1264" s="234"/>
      <c r="C1264" s="235"/>
      <c r="D1264" s="236" t="s">
        <v>191</v>
      </c>
      <c r="E1264" s="237" t="s">
        <v>1</v>
      </c>
      <c r="F1264" s="238" t="s">
        <v>1223</v>
      </c>
      <c r="G1264" s="235"/>
      <c r="H1264" s="239">
        <v>4</v>
      </c>
      <c r="I1264" s="240"/>
      <c r="J1264" s="235"/>
      <c r="K1264" s="235"/>
      <c r="L1264" s="241"/>
      <c r="M1264" s="242"/>
      <c r="N1264" s="243"/>
      <c r="O1264" s="243"/>
      <c r="P1264" s="243"/>
      <c r="Q1264" s="243"/>
      <c r="R1264" s="243"/>
      <c r="S1264" s="243"/>
      <c r="T1264" s="244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45" t="s">
        <v>191</v>
      </c>
      <c r="AU1264" s="245" t="s">
        <v>88</v>
      </c>
      <c r="AV1264" s="13" t="s">
        <v>88</v>
      </c>
      <c r="AW1264" s="13" t="s">
        <v>34</v>
      </c>
      <c r="AX1264" s="13" t="s">
        <v>78</v>
      </c>
      <c r="AY1264" s="245" t="s">
        <v>182</v>
      </c>
    </row>
    <row r="1265" spans="1:51" s="13" customFormat="1" ht="12">
      <c r="A1265" s="13"/>
      <c r="B1265" s="234"/>
      <c r="C1265" s="235"/>
      <c r="D1265" s="236" t="s">
        <v>191</v>
      </c>
      <c r="E1265" s="237" t="s">
        <v>1</v>
      </c>
      <c r="F1265" s="238" t="s">
        <v>1224</v>
      </c>
      <c r="G1265" s="235"/>
      <c r="H1265" s="239">
        <v>1</v>
      </c>
      <c r="I1265" s="240"/>
      <c r="J1265" s="235"/>
      <c r="K1265" s="235"/>
      <c r="L1265" s="241"/>
      <c r="M1265" s="242"/>
      <c r="N1265" s="243"/>
      <c r="O1265" s="243"/>
      <c r="P1265" s="243"/>
      <c r="Q1265" s="243"/>
      <c r="R1265" s="243"/>
      <c r="S1265" s="243"/>
      <c r="T1265" s="244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45" t="s">
        <v>191</v>
      </c>
      <c r="AU1265" s="245" t="s">
        <v>88</v>
      </c>
      <c r="AV1265" s="13" t="s">
        <v>88</v>
      </c>
      <c r="AW1265" s="13" t="s">
        <v>34</v>
      </c>
      <c r="AX1265" s="13" t="s">
        <v>78</v>
      </c>
      <c r="AY1265" s="245" t="s">
        <v>182</v>
      </c>
    </row>
    <row r="1266" spans="1:51" s="14" customFormat="1" ht="12">
      <c r="A1266" s="14"/>
      <c r="B1266" s="246"/>
      <c r="C1266" s="247"/>
      <c r="D1266" s="236" t="s">
        <v>191</v>
      </c>
      <c r="E1266" s="248" t="s">
        <v>1</v>
      </c>
      <c r="F1266" s="249" t="s">
        <v>195</v>
      </c>
      <c r="G1266" s="247"/>
      <c r="H1266" s="250">
        <v>5</v>
      </c>
      <c r="I1266" s="251"/>
      <c r="J1266" s="247"/>
      <c r="K1266" s="247"/>
      <c r="L1266" s="252"/>
      <c r="M1266" s="253"/>
      <c r="N1266" s="254"/>
      <c r="O1266" s="254"/>
      <c r="P1266" s="254"/>
      <c r="Q1266" s="254"/>
      <c r="R1266" s="254"/>
      <c r="S1266" s="254"/>
      <c r="T1266" s="255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56" t="s">
        <v>191</v>
      </c>
      <c r="AU1266" s="256" t="s">
        <v>88</v>
      </c>
      <c r="AV1266" s="14" t="s">
        <v>189</v>
      </c>
      <c r="AW1266" s="14" t="s">
        <v>34</v>
      </c>
      <c r="AX1266" s="14" t="s">
        <v>86</v>
      </c>
      <c r="AY1266" s="256" t="s">
        <v>182</v>
      </c>
    </row>
    <row r="1267" spans="1:65" s="2" customFormat="1" ht="24.15" customHeight="1">
      <c r="A1267" s="39"/>
      <c r="B1267" s="40"/>
      <c r="C1267" s="220" t="s">
        <v>1225</v>
      </c>
      <c r="D1267" s="220" t="s">
        <v>185</v>
      </c>
      <c r="E1267" s="221" t="s">
        <v>1226</v>
      </c>
      <c r="F1267" s="222" t="s">
        <v>1227</v>
      </c>
      <c r="G1267" s="223" t="s">
        <v>570</v>
      </c>
      <c r="H1267" s="224">
        <v>0.262</v>
      </c>
      <c r="I1267" s="225"/>
      <c r="J1267" s="226">
        <f>ROUND(I1267*H1267,2)</f>
        <v>0</v>
      </c>
      <c r="K1267" s="227"/>
      <c r="L1267" s="45"/>
      <c r="M1267" s="228" t="s">
        <v>1</v>
      </c>
      <c r="N1267" s="229" t="s">
        <v>43</v>
      </c>
      <c r="O1267" s="92"/>
      <c r="P1267" s="230">
        <f>O1267*H1267</f>
        <v>0</v>
      </c>
      <c r="Q1267" s="230">
        <v>0</v>
      </c>
      <c r="R1267" s="230">
        <f>Q1267*H1267</f>
        <v>0</v>
      </c>
      <c r="S1267" s="230">
        <v>0</v>
      </c>
      <c r="T1267" s="231">
        <f>S1267*H1267</f>
        <v>0</v>
      </c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R1267" s="232" t="s">
        <v>351</v>
      </c>
      <c r="AT1267" s="232" t="s">
        <v>185</v>
      </c>
      <c r="AU1267" s="232" t="s">
        <v>88</v>
      </c>
      <c r="AY1267" s="18" t="s">
        <v>182</v>
      </c>
      <c r="BE1267" s="233">
        <f>IF(N1267="základní",J1267,0)</f>
        <v>0</v>
      </c>
      <c r="BF1267" s="233">
        <f>IF(N1267="snížená",J1267,0)</f>
        <v>0</v>
      </c>
      <c r="BG1267" s="233">
        <f>IF(N1267="zákl. přenesená",J1267,0)</f>
        <v>0</v>
      </c>
      <c r="BH1267" s="233">
        <f>IF(N1267="sníž. přenesená",J1267,0)</f>
        <v>0</v>
      </c>
      <c r="BI1267" s="233">
        <f>IF(N1267="nulová",J1267,0)</f>
        <v>0</v>
      </c>
      <c r="BJ1267" s="18" t="s">
        <v>86</v>
      </c>
      <c r="BK1267" s="233">
        <f>ROUND(I1267*H1267,2)</f>
        <v>0</v>
      </c>
      <c r="BL1267" s="18" t="s">
        <v>351</v>
      </c>
      <c r="BM1267" s="232" t="s">
        <v>1228</v>
      </c>
    </row>
    <row r="1268" spans="1:63" s="12" customFormat="1" ht="22.8" customHeight="1">
      <c r="A1268" s="12"/>
      <c r="B1268" s="204"/>
      <c r="C1268" s="205"/>
      <c r="D1268" s="206" t="s">
        <v>77</v>
      </c>
      <c r="E1268" s="218" t="s">
        <v>1229</v>
      </c>
      <c r="F1268" s="218" t="s">
        <v>1230</v>
      </c>
      <c r="G1268" s="205"/>
      <c r="H1268" s="205"/>
      <c r="I1268" s="208"/>
      <c r="J1268" s="219">
        <f>BK1268</f>
        <v>0</v>
      </c>
      <c r="K1268" s="205"/>
      <c r="L1268" s="210"/>
      <c r="M1268" s="211"/>
      <c r="N1268" s="212"/>
      <c r="O1268" s="212"/>
      <c r="P1268" s="213">
        <f>SUM(P1269:P1292)</f>
        <v>0</v>
      </c>
      <c r="Q1268" s="212"/>
      <c r="R1268" s="213">
        <f>SUM(R1269:R1292)</f>
        <v>0.8298537599999999</v>
      </c>
      <c r="S1268" s="212"/>
      <c r="T1268" s="214">
        <f>SUM(T1269:T1292)</f>
        <v>0</v>
      </c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R1268" s="215" t="s">
        <v>88</v>
      </c>
      <c r="AT1268" s="216" t="s">
        <v>77</v>
      </c>
      <c r="AU1268" s="216" t="s">
        <v>86</v>
      </c>
      <c r="AY1268" s="215" t="s">
        <v>182</v>
      </c>
      <c r="BK1268" s="217">
        <f>SUM(BK1269:BK1292)</f>
        <v>0</v>
      </c>
    </row>
    <row r="1269" spans="1:65" s="2" customFormat="1" ht="37.8" customHeight="1">
      <c r="A1269" s="39"/>
      <c r="B1269" s="40"/>
      <c r="C1269" s="220" t="s">
        <v>1231</v>
      </c>
      <c r="D1269" s="220" t="s">
        <v>185</v>
      </c>
      <c r="E1269" s="221" t="s">
        <v>1232</v>
      </c>
      <c r="F1269" s="222" t="s">
        <v>1233</v>
      </c>
      <c r="G1269" s="223" t="s">
        <v>320</v>
      </c>
      <c r="H1269" s="224">
        <v>24.92</v>
      </c>
      <c r="I1269" s="225"/>
      <c r="J1269" s="226">
        <f>ROUND(I1269*H1269,2)</f>
        <v>0</v>
      </c>
      <c r="K1269" s="227"/>
      <c r="L1269" s="45"/>
      <c r="M1269" s="228" t="s">
        <v>1</v>
      </c>
      <c r="N1269" s="229" t="s">
        <v>43</v>
      </c>
      <c r="O1269" s="92"/>
      <c r="P1269" s="230">
        <f>O1269*H1269</f>
        <v>0</v>
      </c>
      <c r="Q1269" s="230">
        <v>0.00088</v>
      </c>
      <c r="R1269" s="230">
        <f>Q1269*H1269</f>
        <v>0.021929600000000004</v>
      </c>
      <c r="S1269" s="230">
        <v>0</v>
      </c>
      <c r="T1269" s="231">
        <f>S1269*H1269</f>
        <v>0</v>
      </c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R1269" s="232" t="s">
        <v>351</v>
      </c>
      <c r="AT1269" s="232" t="s">
        <v>185</v>
      </c>
      <c r="AU1269" s="232" t="s">
        <v>88</v>
      </c>
      <c r="AY1269" s="18" t="s">
        <v>182</v>
      </c>
      <c r="BE1269" s="233">
        <f>IF(N1269="základní",J1269,0)</f>
        <v>0</v>
      </c>
      <c r="BF1269" s="233">
        <f>IF(N1269="snížená",J1269,0)</f>
        <v>0</v>
      </c>
      <c r="BG1269" s="233">
        <f>IF(N1269="zákl. přenesená",J1269,0)</f>
        <v>0</v>
      </c>
      <c r="BH1269" s="233">
        <f>IF(N1269="sníž. přenesená",J1269,0)</f>
        <v>0</v>
      </c>
      <c r="BI1269" s="233">
        <f>IF(N1269="nulová",J1269,0)</f>
        <v>0</v>
      </c>
      <c r="BJ1269" s="18" t="s">
        <v>86</v>
      </c>
      <c r="BK1269" s="233">
        <f>ROUND(I1269*H1269,2)</f>
        <v>0</v>
      </c>
      <c r="BL1269" s="18" t="s">
        <v>351</v>
      </c>
      <c r="BM1269" s="232" t="s">
        <v>1234</v>
      </c>
    </row>
    <row r="1270" spans="1:51" s="15" customFormat="1" ht="12">
      <c r="A1270" s="15"/>
      <c r="B1270" s="268"/>
      <c r="C1270" s="269"/>
      <c r="D1270" s="236" t="s">
        <v>191</v>
      </c>
      <c r="E1270" s="270" t="s">
        <v>1</v>
      </c>
      <c r="F1270" s="271" t="s">
        <v>544</v>
      </c>
      <c r="G1270" s="269"/>
      <c r="H1270" s="270" t="s">
        <v>1</v>
      </c>
      <c r="I1270" s="272"/>
      <c r="J1270" s="269"/>
      <c r="K1270" s="269"/>
      <c r="L1270" s="273"/>
      <c r="M1270" s="274"/>
      <c r="N1270" s="275"/>
      <c r="O1270" s="275"/>
      <c r="P1270" s="275"/>
      <c r="Q1270" s="275"/>
      <c r="R1270" s="275"/>
      <c r="S1270" s="275"/>
      <c r="T1270" s="276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T1270" s="277" t="s">
        <v>191</v>
      </c>
      <c r="AU1270" s="277" t="s">
        <v>88</v>
      </c>
      <c r="AV1270" s="15" t="s">
        <v>86</v>
      </c>
      <c r="AW1270" s="15" t="s">
        <v>34</v>
      </c>
      <c r="AX1270" s="15" t="s">
        <v>78</v>
      </c>
      <c r="AY1270" s="277" t="s">
        <v>182</v>
      </c>
    </row>
    <row r="1271" spans="1:51" s="13" customFormat="1" ht="12">
      <c r="A1271" s="13"/>
      <c r="B1271" s="234"/>
      <c r="C1271" s="235"/>
      <c r="D1271" s="236" t="s">
        <v>191</v>
      </c>
      <c r="E1271" s="237" t="s">
        <v>1</v>
      </c>
      <c r="F1271" s="238" t="s">
        <v>1235</v>
      </c>
      <c r="G1271" s="235"/>
      <c r="H1271" s="239">
        <v>24.92</v>
      </c>
      <c r="I1271" s="240"/>
      <c r="J1271" s="235"/>
      <c r="K1271" s="235"/>
      <c r="L1271" s="241"/>
      <c r="M1271" s="242"/>
      <c r="N1271" s="243"/>
      <c r="O1271" s="243"/>
      <c r="P1271" s="243"/>
      <c r="Q1271" s="243"/>
      <c r="R1271" s="243"/>
      <c r="S1271" s="243"/>
      <c r="T1271" s="244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45" t="s">
        <v>191</v>
      </c>
      <c r="AU1271" s="245" t="s">
        <v>88</v>
      </c>
      <c r="AV1271" s="13" t="s">
        <v>88</v>
      </c>
      <c r="AW1271" s="13" t="s">
        <v>34</v>
      </c>
      <c r="AX1271" s="13" t="s">
        <v>78</v>
      </c>
      <c r="AY1271" s="245" t="s">
        <v>182</v>
      </c>
    </row>
    <row r="1272" spans="1:51" s="14" customFormat="1" ht="12">
      <c r="A1272" s="14"/>
      <c r="B1272" s="246"/>
      <c r="C1272" s="247"/>
      <c r="D1272" s="236" t="s">
        <v>191</v>
      </c>
      <c r="E1272" s="248" t="s">
        <v>1</v>
      </c>
      <c r="F1272" s="249" t="s">
        <v>195</v>
      </c>
      <c r="G1272" s="247"/>
      <c r="H1272" s="250">
        <v>24.92</v>
      </c>
      <c r="I1272" s="251"/>
      <c r="J1272" s="247"/>
      <c r="K1272" s="247"/>
      <c r="L1272" s="252"/>
      <c r="M1272" s="253"/>
      <c r="N1272" s="254"/>
      <c r="O1272" s="254"/>
      <c r="P1272" s="254"/>
      <c r="Q1272" s="254"/>
      <c r="R1272" s="254"/>
      <c r="S1272" s="254"/>
      <c r="T1272" s="255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56" t="s">
        <v>191</v>
      </c>
      <c r="AU1272" s="256" t="s">
        <v>88</v>
      </c>
      <c r="AV1272" s="14" t="s">
        <v>189</v>
      </c>
      <c r="AW1272" s="14" t="s">
        <v>34</v>
      </c>
      <c r="AX1272" s="14" t="s">
        <v>86</v>
      </c>
      <c r="AY1272" s="256" t="s">
        <v>182</v>
      </c>
    </row>
    <row r="1273" spans="1:65" s="2" customFormat="1" ht="33" customHeight="1">
      <c r="A1273" s="39"/>
      <c r="B1273" s="40"/>
      <c r="C1273" s="257" t="s">
        <v>1236</v>
      </c>
      <c r="D1273" s="257" t="s">
        <v>204</v>
      </c>
      <c r="E1273" s="258" t="s">
        <v>1237</v>
      </c>
      <c r="F1273" s="259" t="s">
        <v>1238</v>
      </c>
      <c r="G1273" s="260" t="s">
        <v>188</v>
      </c>
      <c r="H1273" s="261">
        <v>2.96</v>
      </c>
      <c r="I1273" s="262"/>
      <c r="J1273" s="263">
        <f>ROUND(I1273*H1273,2)</f>
        <v>0</v>
      </c>
      <c r="K1273" s="264"/>
      <c r="L1273" s="265"/>
      <c r="M1273" s="266" t="s">
        <v>1</v>
      </c>
      <c r="N1273" s="267" t="s">
        <v>43</v>
      </c>
      <c r="O1273" s="92"/>
      <c r="P1273" s="230">
        <f>O1273*H1273</f>
        <v>0</v>
      </c>
      <c r="Q1273" s="230">
        <v>0.022</v>
      </c>
      <c r="R1273" s="230">
        <f>Q1273*H1273</f>
        <v>0.06512</v>
      </c>
      <c r="S1273" s="230">
        <v>0</v>
      </c>
      <c r="T1273" s="231">
        <f>S1273*H1273</f>
        <v>0</v>
      </c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R1273" s="232" t="s">
        <v>563</v>
      </c>
      <c r="AT1273" s="232" t="s">
        <v>204</v>
      </c>
      <c r="AU1273" s="232" t="s">
        <v>88</v>
      </c>
      <c r="AY1273" s="18" t="s">
        <v>182</v>
      </c>
      <c r="BE1273" s="233">
        <f>IF(N1273="základní",J1273,0)</f>
        <v>0</v>
      </c>
      <c r="BF1273" s="233">
        <f>IF(N1273="snížená",J1273,0)</f>
        <v>0</v>
      </c>
      <c r="BG1273" s="233">
        <f>IF(N1273="zákl. přenesená",J1273,0)</f>
        <v>0</v>
      </c>
      <c r="BH1273" s="233">
        <f>IF(N1273="sníž. přenesená",J1273,0)</f>
        <v>0</v>
      </c>
      <c r="BI1273" s="233">
        <f>IF(N1273="nulová",J1273,0)</f>
        <v>0</v>
      </c>
      <c r="BJ1273" s="18" t="s">
        <v>86</v>
      </c>
      <c r="BK1273" s="233">
        <f>ROUND(I1273*H1273,2)</f>
        <v>0</v>
      </c>
      <c r="BL1273" s="18" t="s">
        <v>351</v>
      </c>
      <c r="BM1273" s="232" t="s">
        <v>1239</v>
      </c>
    </row>
    <row r="1274" spans="1:51" s="13" customFormat="1" ht="12">
      <c r="A1274" s="13"/>
      <c r="B1274" s="234"/>
      <c r="C1274" s="235"/>
      <c r="D1274" s="236" t="s">
        <v>191</v>
      </c>
      <c r="E1274" s="237" t="s">
        <v>1</v>
      </c>
      <c r="F1274" s="238" t="s">
        <v>1240</v>
      </c>
      <c r="G1274" s="235"/>
      <c r="H1274" s="239">
        <v>2.96</v>
      </c>
      <c r="I1274" s="240"/>
      <c r="J1274" s="235"/>
      <c r="K1274" s="235"/>
      <c r="L1274" s="241"/>
      <c r="M1274" s="242"/>
      <c r="N1274" s="243"/>
      <c r="O1274" s="243"/>
      <c r="P1274" s="243"/>
      <c r="Q1274" s="243"/>
      <c r="R1274" s="243"/>
      <c r="S1274" s="243"/>
      <c r="T1274" s="244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45" t="s">
        <v>191</v>
      </c>
      <c r="AU1274" s="245" t="s">
        <v>88</v>
      </c>
      <c r="AV1274" s="13" t="s">
        <v>88</v>
      </c>
      <c r="AW1274" s="13" t="s">
        <v>34</v>
      </c>
      <c r="AX1274" s="13" t="s">
        <v>78</v>
      </c>
      <c r="AY1274" s="245" t="s">
        <v>182</v>
      </c>
    </row>
    <row r="1275" spans="1:51" s="14" customFormat="1" ht="12">
      <c r="A1275" s="14"/>
      <c r="B1275" s="246"/>
      <c r="C1275" s="247"/>
      <c r="D1275" s="236" t="s">
        <v>191</v>
      </c>
      <c r="E1275" s="248" t="s">
        <v>1</v>
      </c>
      <c r="F1275" s="249" t="s">
        <v>195</v>
      </c>
      <c r="G1275" s="247"/>
      <c r="H1275" s="250">
        <v>2.96</v>
      </c>
      <c r="I1275" s="251"/>
      <c r="J1275" s="247"/>
      <c r="K1275" s="247"/>
      <c r="L1275" s="252"/>
      <c r="M1275" s="253"/>
      <c r="N1275" s="254"/>
      <c r="O1275" s="254"/>
      <c r="P1275" s="254"/>
      <c r="Q1275" s="254"/>
      <c r="R1275" s="254"/>
      <c r="S1275" s="254"/>
      <c r="T1275" s="255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56" t="s">
        <v>191</v>
      </c>
      <c r="AU1275" s="256" t="s">
        <v>88</v>
      </c>
      <c r="AV1275" s="14" t="s">
        <v>189</v>
      </c>
      <c r="AW1275" s="14" t="s">
        <v>34</v>
      </c>
      <c r="AX1275" s="14" t="s">
        <v>86</v>
      </c>
      <c r="AY1275" s="256" t="s">
        <v>182</v>
      </c>
    </row>
    <row r="1276" spans="1:65" s="2" customFormat="1" ht="37.8" customHeight="1">
      <c r="A1276" s="39"/>
      <c r="B1276" s="40"/>
      <c r="C1276" s="220" t="s">
        <v>1241</v>
      </c>
      <c r="D1276" s="220" t="s">
        <v>185</v>
      </c>
      <c r="E1276" s="221" t="s">
        <v>1242</v>
      </c>
      <c r="F1276" s="222" t="s">
        <v>1243</v>
      </c>
      <c r="G1276" s="223" t="s">
        <v>188</v>
      </c>
      <c r="H1276" s="224">
        <v>22.704</v>
      </c>
      <c r="I1276" s="225"/>
      <c r="J1276" s="226">
        <f>ROUND(I1276*H1276,2)</f>
        <v>0</v>
      </c>
      <c r="K1276" s="227"/>
      <c r="L1276" s="45"/>
      <c r="M1276" s="228" t="s">
        <v>1</v>
      </c>
      <c r="N1276" s="229" t="s">
        <v>43</v>
      </c>
      <c r="O1276" s="92"/>
      <c r="P1276" s="230">
        <f>O1276*H1276</f>
        <v>0</v>
      </c>
      <c r="Q1276" s="230">
        <v>0.00729</v>
      </c>
      <c r="R1276" s="230">
        <f>Q1276*H1276</f>
        <v>0.16551216</v>
      </c>
      <c r="S1276" s="230">
        <v>0</v>
      </c>
      <c r="T1276" s="231">
        <f>S1276*H1276</f>
        <v>0</v>
      </c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R1276" s="232" t="s">
        <v>351</v>
      </c>
      <c r="AT1276" s="232" t="s">
        <v>185</v>
      </c>
      <c r="AU1276" s="232" t="s">
        <v>88</v>
      </c>
      <c r="AY1276" s="18" t="s">
        <v>182</v>
      </c>
      <c r="BE1276" s="233">
        <f>IF(N1276="základní",J1276,0)</f>
        <v>0</v>
      </c>
      <c r="BF1276" s="233">
        <f>IF(N1276="snížená",J1276,0)</f>
        <v>0</v>
      </c>
      <c r="BG1276" s="233">
        <f>IF(N1276="zákl. přenesená",J1276,0)</f>
        <v>0</v>
      </c>
      <c r="BH1276" s="233">
        <f>IF(N1276="sníž. přenesená",J1276,0)</f>
        <v>0</v>
      </c>
      <c r="BI1276" s="233">
        <f>IF(N1276="nulová",J1276,0)</f>
        <v>0</v>
      </c>
      <c r="BJ1276" s="18" t="s">
        <v>86</v>
      </c>
      <c r="BK1276" s="233">
        <f>ROUND(I1276*H1276,2)</f>
        <v>0</v>
      </c>
      <c r="BL1276" s="18" t="s">
        <v>351</v>
      </c>
      <c r="BM1276" s="232" t="s">
        <v>1244</v>
      </c>
    </row>
    <row r="1277" spans="1:51" s="15" customFormat="1" ht="12">
      <c r="A1277" s="15"/>
      <c r="B1277" s="268"/>
      <c r="C1277" s="269"/>
      <c r="D1277" s="236" t="s">
        <v>191</v>
      </c>
      <c r="E1277" s="270" t="s">
        <v>1</v>
      </c>
      <c r="F1277" s="271" t="s">
        <v>544</v>
      </c>
      <c r="G1277" s="269"/>
      <c r="H1277" s="270" t="s">
        <v>1</v>
      </c>
      <c r="I1277" s="272"/>
      <c r="J1277" s="269"/>
      <c r="K1277" s="269"/>
      <c r="L1277" s="273"/>
      <c r="M1277" s="274"/>
      <c r="N1277" s="275"/>
      <c r="O1277" s="275"/>
      <c r="P1277" s="275"/>
      <c r="Q1277" s="275"/>
      <c r="R1277" s="275"/>
      <c r="S1277" s="275"/>
      <c r="T1277" s="276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T1277" s="277" t="s">
        <v>191</v>
      </c>
      <c r="AU1277" s="277" t="s">
        <v>88</v>
      </c>
      <c r="AV1277" s="15" t="s">
        <v>86</v>
      </c>
      <c r="AW1277" s="15" t="s">
        <v>34</v>
      </c>
      <c r="AX1277" s="15" t="s">
        <v>78</v>
      </c>
      <c r="AY1277" s="277" t="s">
        <v>182</v>
      </c>
    </row>
    <row r="1278" spans="1:51" s="13" customFormat="1" ht="12">
      <c r="A1278" s="13"/>
      <c r="B1278" s="234"/>
      <c r="C1278" s="235"/>
      <c r="D1278" s="236" t="s">
        <v>191</v>
      </c>
      <c r="E1278" s="237" t="s">
        <v>1</v>
      </c>
      <c r="F1278" s="238" t="s">
        <v>1245</v>
      </c>
      <c r="G1278" s="235"/>
      <c r="H1278" s="239">
        <v>22.704</v>
      </c>
      <c r="I1278" s="240"/>
      <c r="J1278" s="235"/>
      <c r="K1278" s="235"/>
      <c r="L1278" s="241"/>
      <c r="M1278" s="242"/>
      <c r="N1278" s="243"/>
      <c r="O1278" s="243"/>
      <c r="P1278" s="243"/>
      <c r="Q1278" s="243"/>
      <c r="R1278" s="243"/>
      <c r="S1278" s="243"/>
      <c r="T1278" s="244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45" t="s">
        <v>191</v>
      </c>
      <c r="AU1278" s="245" t="s">
        <v>88</v>
      </c>
      <c r="AV1278" s="13" t="s">
        <v>88</v>
      </c>
      <c r="AW1278" s="13" t="s">
        <v>34</v>
      </c>
      <c r="AX1278" s="13" t="s">
        <v>78</v>
      </c>
      <c r="AY1278" s="245" t="s">
        <v>182</v>
      </c>
    </row>
    <row r="1279" spans="1:51" s="14" customFormat="1" ht="12">
      <c r="A1279" s="14"/>
      <c r="B1279" s="246"/>
      <c r="C1279" s="247"/>
      <c r="D1279" s="236" t="s">
        <v>191</v>
      </c>
      <c r="E1279" s="248" t="s">
        <v>1</v>
      </c>
      <c r="F1279" s="249" t="s">
        <v>195</v>
      </c>
      <c r="G1279" s="247"/>
      <c r="H1279" s="250">
        <v>22.704</v>
      </c>
      <c r="I1279" s="251"/>
      <c r="J1279" s="247"/>
      <c r="K1279" s="247"/>
      <c r="L1279" s="252"/>
      <c r="M1279" s="253"/>
      <c r="N1279" s="254"/>
      <c r="O1279" s="254"/>
      <c r="P1279" s="254"/>
      <c r="Q1279" s="254"/>
      <c r="R1279" s="254"/>
      <c r="S1279" s="254"/>
      <c r="T1279" s="255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56" t="s">
        <v>191</v>
      </c>
      <c r="AU1279" s="256" t="s">
        <v>88</v>
      </c>
      <c r="AV1279" s="14" t="s">
        <v>189</v>
      </c>
      <c r="AW1279" s="14" t="s">
        <v>34</v>
      </c>
      <c r="AX1279" s="14" t="s">
        <v>86</v>
      </c>
      <c r="AY1279" s="256" t="s">
        <v>182</v>
      </c>
    </row>
    <row r="1280" spans="1:65" s="2" customFormat="1" ht="33" customHeight="1">
      <c r="A1280" s="39"/>
      <c r="B1280" s="40"/>
      <c r="C1280" s="257" t="s">
        <v>1246</v>
      </c>
      <c r="D1280" s="257" t="s">
        <v>204</v>
      </c>
      <c r="E1280" s="258" t="s">
        <v>1237</v>
      </c>
      <c r="F1280" s="259" t="s">
        <v>1238</v>
      </c>
      <c r="G1280" s="260" t="s">
        <v>188</v>
      </c>
      <c r="H1280" s="261">
        <v>26.11</v>
      </c>
      <c r="I1280" s="262"/>
      <c r="J1280" s="263">
        <f>ROUND(I1280*H1280,2)</f>
        <v>0</v>
      </c>
      <c r="K1280" s="264"/>
      <c r="L1280" s="265"/>
      <c r="M1280" s="266" t="s">
        <v>1</v>
      </c>
      <c r="N1280" s="267" t="s">
        <v>43</v>
      </c>
      <c r="O1280" s="92"/>
      <c r="P1280" s="230">
        <f>O1280*H1280</f>
        <v>0</v>
      </c>
      <c r="Q1280" s="230">
        <v>0.022</v>
      </c>
      <c r="R1280" s="230">
        <f>Q1280*H1280</f>
        <v>0.5744199999999999</v>
      </c>
      <c r="S1280" s="230">
        <v>0</v>
      </c>
      <c r="T1280" s="231">
        <f>S1280*H1280</f>
        <v>0</v>
      </c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R1280" s="232" t="s">
        <v>563</v>
      </c>
      <c r="AT1280" s="232" t="s">
        <v>204</v>
      </c>
      <c r="AU1280" s="232" t="s">
        <v>88</v>
      </c>
      <c r="AY1280" s="18" t="s">
        <v>182</v>
      </c>
      <c r="BE1280" s="233">
        <f>IF(N1280="základní",J1280,0)</f>
        <v>0</v>
      </c>
      <c r="BF1280" s="233">
        <f>IF(N1280="snížená",J1280,0)</f>
        <v>0</v>
      </c>
      <c r="BG1280" s="233">
        <f>IF(N1280="zákl. přenesená",J1280,0)</f>
        <v>0</v>
      </c>
      <c r="BH1280" s="233">
        <f>IF(N1280="sníž. přenesená",J1280,0)</f>
        <v>0</v>
      </c>
      <c r="BI1280" s="233">
        <f>IF(N1280="nulová",J1280,0)</f>
        <v>0</v>
      </c>
      <c r="BJ1280" s="18" t="s">
        <v>86</v>
      </c>
      <c r="BK1280" s="233">
        <f>ROUND(I1280*H1280,2)</f>
        <v>0</v>
      </c>
      <c r="BL1280" s="18" t="s">
        <v>351</v>
      </c>
      <c r="BM1280" s="232" t="s">
        <v>1247</v>
      </c>
    </row>
    <row r="1281" spans="1:51" s="13" customFormat="1" ht="12">
      <c r="A1281" s="13"/>
      <c r="B1281" s="234"/>
      <c r="C1281" s="235"/>
      <c r="D1281" s="236" t="s">
        <v>191</v>
      </c>
      <c r="E1281" s="237" t="s">
        <v>1</v>
      </c>
      <c r="F1281" s="238" t="s">
        <v>1248</v>
      </c>
      <c r="G1281" s="235"/>
      <c r="H1281" s="239">
        <v>26.11</v>
      </c>
      <c r="I1281" s="240"/>
      <c r="J1281" s="235"/>
      <c r="K1281" s="235"/>
      <c r="L1281" s="241"/>
      <c r="M1281" s="242"/>
      <c r="N1281" s="243"/>
      <c r="O1281" s="243"/>
      <c r="P1281" s="243"/>
      <c r="Q1281" s="243"/>
      <c r="R1281" s="243"/>
      <c r="S1281" s="243"/>
      <c r="T1281" s="244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45" t="s">
        <v>191</v>
      </c>
      <c r="AU1281" s="245" t="s">
        <v>88</v>
      </c>
      <c r="AV1281" s="13" t="s">
        <v>88</v>
      </c>
      <c r="AW1281" s="13" t="s">
        <v>34</v>
      </c>
      <c r="AX1281" s="13" t="s">
        <v>78</v>
      </c>
      <c r="AY1281" s="245" t="s">
        <v>182</v>
      </c>
    </row>
    <row r="1282" spans="1:51" s="14" customFormat="1" ht="12">
      <c r="A1282" s="14"/>
      <c r="B1282" s="246"/>
      <c r="C1282" s="247"/>
      <c r="D1282" s="236" t="s">
        <v>191</v>
      </c>
      <c r="E1282" s="248" t="s">
        <v>1</v>
      </c>
      <c r="F1282" s="249" t="s">
        <v>195</v>
      </c>
      <c r="G1282" s="247"/>
      <c r="H1282" s="250">
        <v>26.11</v>
      </c>
      <c r="I1282" s="251"/>
      <c r="J1282" s="247"/>
      <c r="K1282" s="247"/>
      <c r="L1282" s="252"/>
      <c r="M1282" s="253"/>
      <c r="N1282" s="254"/>
      <c r="O1282" s="254"/>
      <c r="P1282" s="254"/>
      <c r="Q1282" s="254"/>
      <c r="R1282" s="254"/>
      <c r="S1282" s="254"/>
      <c r="T1282" s="255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56" t="s">
        <v>191</v>
      </c>
      <c r="AU1282" s="256" t="s">
        <v>88</v>
      </c>
      <c r="AV1282" s="14" t="s">
        <v>189</v>
      </c>
      <c r="AW1282" s="14" t="s">
        <v>34</v>
      </c>
      <c r="AX1282" s="14" t="s">
        <v>86</v>
      </c>
      <c r="AY1282" s="256" t="s">
        <v>182</v>
      </c>
    </row>
    <row r="1283" spans="1:65" s="2" customFormat="1" ht="16.5" customHeight="1">
      <c r="A1283" s="39"/>
      <c r="B1283" s="40"/>
      <c r="C1283" s="220" t="s">
        <v>1249</v>
      </c>
      <c r="D1283" s="220" t="s">
        <v>185</v>
      </c>
      <c r="E1283" s="221" t="s">
        <v>1250</v>
      </c>
      <c r="F1283" s="222" t="s">
        <v>1251</v>
      </c>
      <c r="G1283" s="223" t="s">
        <v>320</v>
      </c>
      <c r="H1283" s="224">
        <v>28.72</v>
      </c>
      <c r="I1283" s="225"/>
      <c r="J1283" s="226">
        <f>ROUND(I1283*H1283,2)</f>
        <v>0</v>
      </c>
      <c r="K1283" s="227"/>
      <c r="L1283" s="45"/>
      <c r="M1283" s="228" t="s">
        <v>1</v>
      </c>
      <c r="N1283" s="229" t="s">
        <v>43</v>
      </c>
      <c r="O1283" s="92"/>
      <c r="P1283" s="230">
        <f>O1283*H1283</f>
        <v>0</v>
      </c>
      <c r="Q1283" s="230">
        <v>0.0001</v>
      </c>
      <c r="R1283" s="230">
        <f>Q1283*H1283</f>
        <v>0.002872</v>
      </c>
      <c r="S1283" s="230">
        <v>0</v>
      </c>
      <c r="T1283" s="231">
        <f>S1283*H1283</f>
        <v>0</v>
      </c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R1283" s="232" t="s">
        <v>351</v>
      </c>
      <c r="AT1283" s="232" t="s">
        <v>185</v>
      </c>
      <c r="AU1283" s="232" t="s">
        <v>88</v>
      </c>
      <c r="AY1283" s="18" t="s">
        <v>182</v>
      </c>
      <c r="BE1283" s="233">
        <f>IF(N1283="základní",J1283,0)</f>
        <v>0</v>
      </c>
      <c r="BF1283" s="233">
        <f>IF(N1283="snížená",J1283,0)</f>
        <v>0</v>
      </c>
      <c r="BG1283" s="233">
        <f>IF(N1283="zákl. přenesená",J1283,0)</f>
        <v>0</v>
      </c>
      <c r="BH1283" s="233">
        <f>IF(N1283="sníž. přenesená",J1283,0)</f>
        <v>0</v>
      </c>
      <c r="BI1283" s="233">
        <f>IF(N1283="nulová",J1283,0)</f>
        <v>0</v>
      </c>
      <c r="BJ1283" s="18" t="s">
        <v>86</v>
      </c>
      <c r="BK1283" s="233">
        <f>ROUND(I1283*H1283,2)</f>
        <v>0</v>
      </c>
      <c r="BL1283" s="18" t="s">
        <v>351</v>
      </c>
      <c r="BM1283" s="232" t="s">
        <v>1252</v>
      </c>
    </row>
    <row r="1284" spans="1:51" s="15" customFormat="1" ht="12">
      <c r="A1284" s="15"/>
      <c r="B1284" s="268"/>
      <c r="C1284" s="269"/>
      <c r="D1284" s="236" t="s">
        <v>191</v>
      </c>
      <c r="E1284" s="270" t="s">
        <v>1</v>
      </c>
      <c r="F1284" s="271" t="s">
        <v>544</v>
      </c>
      <c r="G1284" s="269"/>
      <c r="H1284" s="270" t="s">
        <v>1</v>
      </c>
      <c r="I1284" s="272"/>
      <c r="J1284" s="269"/>
      <c r="K1284" s="269"/>
      <c r="L1284" s="273"/>
      <c r="M1284" s="274"/>
      <c r="N1284" s="275"/>
      <c r="O1284" s="275"/>
      <c r="P1284" s="275"/>
      <c r="Q1284" s="275"/>
      <c r="R1284" s="275"/>
      <c r="S1284" s="275"/>
      <c r="T1284" s="276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T1284" s="277" t="s">
        <v>191</v>
      </c>
      <c r="AU1284" s="277" t="s">
        <v>88</v>
      </c>
      <c r="AV1284" s="15" t="s">
        <v>86</v>
      </c>
      <c r="AW1284" s="15" t="s">
        <v>34</v>
      </c>
      <c r="AX1284" s="15" t="s">
        <v>78</v>
      </c>
      <c r="AY1284" s="277" t="s">
        <v>182</v>
      </c>
    </row>
    <row r="1285" spans="1:51" s="13" customFormat="1" ht="12">
      <c r="A1285" s="13"/>
      <c r="B1285" s="234"/>
      <c r="C1285" s="235"/>
      <c r="D1285" s="236" t="s">
        <v>191</v>
      </c>
      <c r="E1285" s="237" t="s">
        <v>1</v>
      </c>
      <c r="F1285" s="238" t="s">
        <v>858</v>
      </c>
      <c r="G1285" s="235"/>
      <c r="H1285" s="239">
        <v>28.72</v>
      </c>
      <c r="I1285" s="240"/>
      <c r="J1285" s="235"/>
      <c r="K1285" s="235"/>
      <c r="L1285" s="241"/>
      <c r="M1285" s="242"/>
      <c r="N1285" s="243"/>
      <c r="O1285" s="243"/>
      <c r="P1285" s="243"/>
      <c r="Q1285" s="243"/>
      <c r="R1285" s="243"/>
      <c r="S1285" s="243"/>
      <c r="T1285" s="244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45" t="s">
        <v>191</v>
      </c>
      <c r="AU1285" s="245" t="s">
        <v>88</v>
      </c>
      <c r="AV1285" s="13" t="s">
        <v>88</v>
      </c>
      <c r="AW1285" s="13" t="s">
        <v>34</v>
      </c>
      <c r="AX1285" s="13" t="s">
        <v>78</v>
      </c>
      <c r="AY1285" s="245" t="s">
        <v>182</v>
      </c>
    </row>
    <row r="1286" spans="1:51" s="14" customFormat="1" ht="12">
      <c r="A1286" s="14"/>
      <c r="B1286" s="246"/>
      <c r="C1286" s="247"/>
      <c r="D1286" s="236" t="s">
        <v>191</v>
      </c>
      <c r="E1286" s="248" t="s">
        <v>1</v>
      </c>
      <c r="F1286" s="249" t="s">
        <v>195</v>
      </c>
      <c r="G1286" s="247"/>
      <c r="H1286" s="250">
        <v>28.72</v>
      </c>
      <c r="I1286" s="251"/>
      <c r="J1286" s="247"/>
      <c r="K1286" s="247"/>
      <c r="L1286" s="252"/>
      <c r="M1286" s="253"/>
      <c r="N1286" s="254"/>
      <c r="O1286" s="254"/>
      <c r="P1286" s="254"/>
      <c r="Q1286" s="254"/>
      <c r="R1286" s="254"/>
      <c r="S1286" s="254"/>
      <c r="T1286" s="255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56" t="s">
        <v>191</v>
      </c>
      <c r="AU1286" s="256" t="s">
        <v>88</v>
      </c>
      <c r="AV1286" s="14" t="s">
        <v>189</v>
      </c>
      <c r="AW1286" s="14" t="s">
        <v>34</v>
      </c>
      <c r="AX1286" s="14" t="s">
        <v>86</v>
      </c>
      <c r="AY1286" s="256" t="s">
        <v>182</v>
      </c>
    </row>
    <row r="1287" spans="1:65" s="2" customFormat="1" ht="21.75" customHeight="1">
      <c r="A1287" s="39"/>
      <c r="B1287" s="40"/>
      <c r="C1287" s="220" t="s">
        <v>1253</v>
      </c>
      <c r="D1287" s="220" t="s">
        <v>185</v>
      </c>
      <c r="E1287" s="221" t="s">
        <v>1254</v>
      </c>
      <c r="F1287" s="222" t="s">
        <v>1255</v>
      </c>
      <c r="G1287" s="223" t="s">
        <v>320</v>
      </c>
      <c r="H1287" s="224">
        <v>47.624</v>
      </c>
      <c r="I1287" s="225"/>
      <c r="J1287" s="226">
        <f>ROUND(I1287*H1287,2)</f>
        <v>0</v>
      </c>
      <c r="K1287" s="227"/>
      <c r="L1287" s="45"/>
      <c r="M1287" s="228" t="s">
        <v>1</v>
      </c>
      <c r="N1287" s="229" t="s">
        <v>43</v>
      </c>
      <c r="O1287" s="92"/>
      <c r="P1287" s="230">
        <f>O1287*H1287</f>
        <v>0</v>
      </c>
      <c r="Q1287" s="230">
        <v>0</v>
      </c>
      <c r="R1287" s="230">
        <f>Q1287*H1287</f>
        <v>0</v>
      </c>
      <c r="S1287" s="230">
        <v>0</v>
      </c>
      <c r="T1287" s="231">
        <f>S1287*H1287</f>
        <v>0</v>
      </c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R1287" s="232" t="s">
        <v>351</v>
      </c>
      <c r="AT1287" s="232" t="s">
        <v>185</v>
      </c>
      <c r="AU1287" s="232" t="s">
        <v>88</v>
      </c>
      <c r="AY1287" s="18" t="s">
        <v>182</v>
      </c>
      <c r="BE1287" s="233">
        <f>IF(N1287="základní",J1287,0)</f>
        <v>0</v>
      </c>
      <c r="BF1287" s="233">
        <f>IF(N1287="snížená",J1287,0)</f>
        <v>0</v>
      </c>
      <c r="BG1287" s="233">
        <f>IF(N1287="zákl. přenesená",J1287,0)</f>
        <v>0</v>
      </c>
      <c r="BH1287" s="233">
        <f>IF(N1287="sníž. přenesená",J1287,0)</f>
        <v>0</v>
      </c>
      <c r="BI1287" s="233">
        <f>IF(N1287="nulová",J1287,0)</f>
        <v>0</v>
      </c>
      <c r="BJ1287" s="18" t="s">
        <v>86</v>
      </c>
      <c r="BK1287" s="233">
        <f>ROUND(I1287*H1287,2)</f>
        <v>0</v>
      </c>
      <c r="BL1287" s="18" t="s">
        <v>351</v>
      </c>
      <c r="BM1287" s="232" t="s">
        <v>1256</v>
      </c>
    </row>
    <row r="1288" spans="1:51" s="15" customFormat="1" ht="12">
      <c r="A1288" s="15"/>
      <c r="B1288" s="268"/>
      <c r="C1288" s="269"/>
      <c r="D1288" s="236" t="s">
        <v>191</v>
      </c>
      <c r="E1288" s="270" t="s">
        <v>1</v>
      </c>
      <c r="F1288" s="271" t="s">
        <v>544</v>
      </c>
      <c r="G1288" s="269"/>
      <c r="H1288" s="270" t="s">
        <v>1</v>
      </c>
      <c r="I1288" s="272"/>
      <c r="J1288" s="269"/>
      <c r="K1288" s="269"/>
      <c r="L1288" s="273"/>
      <c r="M1288" s="274"/>
      <c r="N1288" s="275"/>
      <c r="O1288" s="275"/>
      <c r="P1288" s="275"/>
      <c r="Q1288" s="275"/>
      <c r="R1288" s="275"/>
      <c r="S1288" s="275"/>
      <c r="T1288" s="276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T1288" s="277" t="s">
        <v>191</v>
      </c>
      <c r="AU1288" s="277" t="s">
        <v>88</v>
      </c>
      <c r="AV1288" s="15" t="s">
        <v>86</v>
      </c>
      <c r="AW1288" s="15" t="s">
        <v>34</v>
      </c>
      <c r="AX1288" s="15" t="s">
        <v>78</v>
      </c>
      <c r="AY1288" s="277" t="s">
        <v>182</v>
      </c>
    </row>
    <row r="1289" spans="1:51" s="13" customFormat="1" ht="12">
      <c r="A1289" s="13"/>
      <c r="B1289" s="234"/>
      <c r="C1289" s="235"/>
      <c r="D1289" s="236" t="s">
        <v>191</v>
      </c>
      <c r="E1289" s="237" t="s">
        <v>1</v>
      </c>
      <c r="F1289" s="238" t="s">
        <v>1235</v>
      </c>
      <c r="G1289" s="235"/>
      <c r="H1289" s="239">
        <v>24.92</v>
      </c>
      <c r="I1289" s="240"/>
      <c r="J1289" s="235"/>
      <c r="K1289" s="235"/>
      <c r="L1289" s="241"/>
      <c r="M1289" s="242"/>
      <c r="N1289" s="243"/>
      <c r="O1289" s="243"/>
      <c r="P1289" s="243"/>
      <c r="Q1289" s="243"/>
      <c r="R1289" s="243"/>
      <c r="S1289" s="243"/>
      <c r="T1289" s="244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45" t="s">
        <v>191</v>
      </c>
      <c r="AU1289" s="245" t="s">
        <v>88</v>
      </c>
      <c r="AV1289" s="13" t="s">
        <v>88</v>
      </c>
      <c r="AW1289" s="13" t="s">
        <v>34</v>
      </c>
      <c r="AX1289" s="13" t="s">
        <v>78</v>
      </c>
      <c r="AY1289" s="245" t="s">
        <v>182</v>
      </c>
    </row>
    <row r="1290" spans="1:51" s="13" customFormat="1" ht="12">
      <c r="A1290" s="13"/>
      <c r="B1290" s="234"/>
      <c r="C1290" s="235"/>
      <c r="D1290" s="236" t="s">
        <v>191</v>
      </c>
      <c r="E1290" s="237" t="s">
        <v>1</v>
      </c>
      <c r="F1290" s="238" t="s">
        <v>1245</v>
      </c>
      <c r="G1290" s="235"/>
      <c r="H1290" s="239">
        <v>22.704</v>
      </c>
      <c r="I1290" s="240"/>
      <c r="J1290" s="235"/>
      <c r="K1290" s="235"/>
      <c r="L1290" s="241"/>
      <c r="M1290" s="242"/>
      <c r="N1290" s="243"/>
      <c r="O1290" s="243"/>
      <c r="P1290" s="243"/>
      <c r="Q1290" s="243"/>
      <c r="R1290" s="243"/>
      <c r="S1290" s="243"/>
      <c r="T1290" s="244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45" t="s">
        <v>191</v>
      </c>
      <c r="AU1290" s="245" t="s">
        <v>88</v>
      </c>
      <c r="AV1290" s="13" t="s">
        <v>88</v>
      </c>
      <c r="AW1290" s="13" t="s">
        <v>34</v>
      </c>
      <c r="AX1290" s="13" t="s">
        <v>78</v>
      </c>
      <c r="AY1290" s="245" t="s">
        <v>182</v>
      </c>
    </row>
    <row r="1291" spans="1:51" s="14" customFormat="1" ht="12">
      <c r="A1291" s="14"/>
      <c r="B1291" s="246"/>
      <c r="C1291" s="247"/>
      <c r="D1291" s="236" t="s">
        <v>191</v>
      </c>
      <c r="E1291" s="248" t="s">
        <v>1</v>
      </c>
      <c r="F1291" s="249" t="s">
        <v>195</v>
      </c>
      <c r="G1291" s="247"/>
      <c r="H1291" s="250">
        <v>47.624</v>
      </c>
      <c r="I1291" s="251"/>
      <c r="J1291" s="247"/>
      <c r="K1291" s="247"/>
      <c r="L1291" s="252"/>
      <c r="M1291" s="253"/>
      <c r="N1291" s="254"/>
      <c r="O1291" s="254"/>
      <c r="P1291" s="254"/>
      <c r="Q1291" s="254"/>
      <c r="R1291" s="254"/>
      <c r="S1291" s="254"/>
      <c r="T1291" s="255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56" t="s">
        <v>191</v>
      </c>
      <c r="AU1291" s="256" t="s">
        <v>88</v>
      </c>
      <c r="AV1291" s="14" t="s">
        <v>189</v>
      </c>
      <c r="AW1291" s="14" t="s">
        <v>34</v>
      </c>
      <c r="AX1291" s="14" t="s">
        <v>86</v>
      </c>
      <c r="AY1291" s="256" t="s">
        <v>182</v>
      </c>
    </row>
    <row r="1292" spans="1:65" s="2" customFormat="1" ht="24.15" customHeight="1">
      <c r="A1292" s="39"/>
      <c r="B1292" s="40"/>
      <c r="C1292" s="220" t="s">
        <v>1257</v>
      </c>
      <c r="D1292" s="220" t="s">
        <v>185</v>
      </c>
      <c r="E1292" s="221" t="s">
        <v>1258</v>
      </c>
      <c r="F1292" s="222" t="s">
        <v>1259</v>
      </c>
      <c r="G1292" s="223" t="s">
        <v>570</v>
      </c>
      <c r="H1292" s="224">
        <v>0.83</v>
      </c>
      <c r="I1292" s="225"/>
      <c r="J1292" s="226">
        <f>ROUND(I1292*H1292,2)</f>
        <v>0</v>
      </c>
      <c r="K1292" s="227"/>
      <c r="L1292" s="45"/>
      <c r="M1292" s="228" t="s">
        <v>1</v>
      </c>
      <c r="N1292" s="229" t="s">
        <v>43</v>
      </c>
      <c r="O1292" s="92"/>
      <c r="P1292" s="230">
        <f>O1292*H1292</f>
        <v>0</v>
      </c>
      <c r="Q1292" s="230">
        <v>0</v>
      </c>
      <c r="R1292" s="230">
        <f>Q1292*H1292</f>
        <v>0</v>
      </c>
      <c r="S1292" s="230">
        <v>0</v>
      </c>
      <c r="T1292" s="231">
        <f>S1292*H1292</f>
        <v>0</v>
      </c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R1292" s="232" t="s">
        <v>351</v>
      </c>
      <c r="AT1292" s="232" t="s">
        <v>185</v>
      </c>
      <c r="AU1292" s="232" t="s">
        <v>88</v>
      </c>
      <c r="AY1292" s="18" t="s">
        <v>182</v>
      </c>
      <c r="BE1292" s="233">
        <f>IF(N1292="základní",J1292,0)</f>
        <v>0</v>
      </c>
      <c r="BF1292" s="233">
        <f>IF(N1292="snížená",J1292,0)</f>
        <v>0</v>
      </c>
      <c r="BG1292" s="233">
        <f>IF(N1292="zákl. přenesená",J1292,0)</f>
        <v>0</v>
      </c>
      <c r="BH1292" s="233">
        <f>IF(N1292="sníž. přenesená",J1292,0)</f>
        <v>0</v>
      </c>
      <c r="BI1292" s="233">
        <f>IF(N1292="nulová",J1292,0)</f>
        <v>0</v>
      </c>
      <c r="BJ1292" s="18" t="s">
        <v>86</v>
      </c>
      <c r="BK1292" s="233">
        <f>ROUND(I1292*H1292,2)</f>
        <v>0</v>
      </c>
      <c r="BL1292" s="18" t="s">
        <v>351</v>
      </c>
      <c r="BM1292" s="232" t="s">
        <v>1260</v>
      </c>
    </row>
    <row r="1293" spans="1:63" s="12" customFormat="1" ht="22.8" customHeight="1">
      <c r="A1293" s="12"/>
      <c r="B1293" s="204"/>
      <c r="C1293" s="205"/>
      <c r="D1293" s="206" t="s">
        <v>77</v>
      </c>
      <c r="E1293" s="218" t="s">
        <v>1261</v>
      </c>
      <c r="F1293" s="218" t="s">
        <v>1262</v>
      </c>
      <c r="G1293" s="205"/>
      <c r="H1293" s="205"/>
      <c r="I1293" s="208"/>
      <c r="J1293" s="219">
        <f>BK1293</f>
        <v>0</v>
      </c>
      <c r="K1293" s="205"/>
      <c r="L1293" s="210"/>
      <c r="M1293" s="211"/>
      <c r="N1293" s="212"/>
      <c r="O1293" s="212"/>
      <c r="P1293" s="213">
        <f>SUM(P1294:P1314)</f>
        <v>0</v>
      </c>
      <c r="Q1293" s="212"/>
      <c r="R1293" s="213">
        <f>SUM(R1294:R1314)</f>
        <v>7.778544500000001</v>
      </c>
      <c r="S1293" s="212"/>
      <c r="T1293" s="214">
        <f>SUM(T1294:T1314)</f>
        <v>0</v>
      </c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R1293" s="215" t="s">
        <v>88</v>
      </c>
      <c r="AT1293" s="216" t="s">
        <v>77</v>
      </c>
      <c r="AU1293" s="216" t="s">
        <v>86</v>
      </c>
      <c r="AY1293" s="215" t="s">
        <v>182</v>
      </c>
      <c r="BK1293" s="217">
        <f>SUM(BK1294:BK1314)</f>
        <v>0</v>
      </c>
    </row>
    <row r="1294" spans="1:65" s="2" customFormat="1" ht="24.15" customHeight="1">
      <c r="A1294" s="39"/>
      <c r="B1294" s="40"/>
      <c r="C1294" s="220" t="s">
        <v>1263</v>
      </c>
      <c r="D1294" s="220" t="s">
        <v>185</v>
      </c>
      <c r="E1294" s="221" t="s">
        <v>1264</v>
      </c>
      <c r="F1294" s="222" t="s">
        <v>1265</v>
      </c>
      <c r="G1294" s="223" t="s">
        <v>188</v>
      </c>
      <c r="H1294" s="224">
        <v>221.769</v>
      </c>
      <c r="I1294" s="225"/>
      <c r="J1294" s="226">
        <f>ROUND(I1294*H1294,2)</f>
        <v>0</v>
      </c>
      <c r="K1294" s="227"/>
      <c r="L1294" s="45"/>
      <c r="M1294" s="228" t="s">
        <v>1</v>
      </c>
      <c r="N1294" s="229" t="s">
        <v>43</v>
      </c>
      <c r="O1294" s="92"/>
      <c r="P1294" s="230">
        <f>O1294*H1294</f>
        <v>0</v>
      </c>
      <c r="Q1294" s="230">
        <v>0.005</v>
      </c>
      <c r="R1294" s="230">
        <f>Q1294*H1294</f>
        <v>1.108845</v>
      </c>
      <c r="S1294" s="230">
        <v>0</v>
      </c>
      <c r="T1294" s="231">
        <f>S1294*H1294</f>
        <v>0</v>
      </c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R1294" s="232" t="s">
        <v>351</v>
      </c>
      <c r="AT1294" s="232" t="s">
        <v>185</v>
      </c>
      <c r="AU1294" s="232" t="s">
        <v>88</v>
      </c>
      <c r="AY1294" s="18" t="s">
        <v>182</v>
      </c>
      <c r="BE1294" s="233">
        <f>IF(N1294="základní",J1294,0)</f>
        <v>0</v>
      </c>
      <c r="BF1294" s="233">
        <f>IF(N1294="snížená",J1294,0)</f>
        <v>0</v>
      </c>
      <c r="BG1294" s="233">
        <f>IF(N1294="zákl. přenesená",J1294,0)</f>
        <v>0</v>
      </c>
      <c r="BH1294" s="233">
        <f>IF(N1294="sníž. přenesená",J1294,0)</f>
        <v>0</v>
      </c>
      <c r="BI1294" s="233">
        <f>IF(N1294="nulová",J1294,0)</f>
        <v>0</v>
      </c>
      <c r="BJ1294" s="18" t="s">
        <v>86</v>
      </c>
      <c r="BK1294" s="233">
        <f>ROUND(I1294*H1294,2)</f>
        <v>0</v>
      </c>
      <c r="BL1294" s="18" t="s">
        <v>351</v>
      </c>
      <c r="BM1294" s="232" t="s">
        <v>1266</v>
      </c>
    </row>
    <row r="1295" spans="1:51" s="13" customFormat="1" ht="12">
      <c r="A1295" s="13"/>
      <c r="B1295" s="234"/>
      <c r="C1295" s="235"/>
      <c r="D1295" s="236" t="s">
        <v>191</v>
      </c>
      <c r="E1295" s="237" t="s">
        <v>1</v>
      </c>
      <c r="F1295" s="238" t="s">
        <v>1267</v>
      </c>
      <c r="G1295" s="235"/>
      <c r="H1295" s="239">
        <v>47.021</v>
      </c>
      <c r="I1295" s="240"/>
      <c r="J1295" s="235"/>
      <c r="K1295" s="235"/>
      <c r="L1295" s="241"/>
      <c r="M1295" s="242"/>
      <c r="N1295" s="243"/>
      <c r="O1295" s="243"/>
      <c r="P1295" s="243"/>
      <c r="Q1295" s="243"/>
      <c r="R1295" s="243"/>
      <c r="S1295" s="243"/>
      <c r="T1295" s="244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45" t="s">
        <v>191</v>
      </c>
      <c r="AU1295" s="245" t="s">
        <v>88</v>
      </c>
      <c r="AV1295" s="13" t="s">
        <v>88</v>
      </c>
      <c r="AW1295" s="13" t="s">
        <v>34</v>
      </c>
      <c r="AX1295" s="13" t="s">
        <v>78</v>
      </c>
      <c r="AY1295" s="245" t="s">
        <v>182</v>
      </c>
    </row>
    <row r="1296" spans="1:51" s="13" customFormat="1" ht="12">
      <c r="A1296" s="13"/>
      <c r="B1296" s="234"/>
      <c r="C1296" s="235"/>
      <c r="D1296" s="236" t="s">
        <v>191</v>
      </c>
      <c r="E1296" s="237" t="s">
        <v>1</v>
      </c>
      <c r="F1296" s="238" t="s">
        <v>998</v>
      </c>
      <c r="G1296" s="235"/>
      <c r="H1296" s="239">
        <v>26.986</v>
      </c>
      <c r="I1296" s="240"/>
      <c r="J1296" s="235"/>
      <c r="K1296" s="235"/>
      <c r="L1296" s="241"/>
      <c r="M1296" s="242"/>
      <c r="N1296" s="243"/>
      <c r="O1296" s="243"/>
      <c r="P1296" s="243"/>
      <c r="Q1296" s="243"/>
      <c r="R1296" s="243"/>
      <c r="S1296" s="243"/>
      <c r="T1296" s="244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45" t="s">
        <v>191</v>
      </c>
      <c r="AU1296" s="245" t="s">
        <v>88</v>
      </c>
      <c r="AV1296" s="13" t="s">
        <v>88</v>
      </c>
      <c r="AW1296" s="13" t="s">
        <v>34</v>
      </c>
      <c r="AX1296" s="13" t="s">
        <v>78</v>
      </c>
      <c r="AY1296" s="245" t="s">
        <v>182</v>
      </c>
    </row>
    <row r="1297" spans="1:51" s="13" customFormat="1" ht="12">
      <c r="A1297" s="13"/>
      <c r="B1297" s="234"/>
      <c r="C1297" s="235"/>
      <c r="D1297" s="236" t="s">
        <v>191</v>
      </c>
      <c r="E1297" s="237" t="s">
        <v>1</v>
      </c>
      <c r="F1297" s="238" t="s">
        <v>1268</v>
      </c>
      <c r="G1297" s="235"/>
      <c r="H1297" s="239">
        <v>47.021</v>
      </c>
      <c r="I1297" s="240"/>
      <c r="J1297" s="235"/>
      <c r="K1297" s="235"/>
      <c r="L1297" s="241"/>
      <c r="M1297" s="242"/>
      <c r="N1297" s="243"/>
      <c r="O1297" s="243"/>
      <c r="P1297" s="243"/>
      <c r="Q1297" s="243"/>
      <c r="R1297" s="243"/>
      <c r="S1297" s="243"/>
      <c r="T1297" s="244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45" t="s">
        <v>191</v>
      </c>
      <c r="AU1297" s="245" t="s">
        <v>88</v>
      </c>
      <c r="AV1297" s="13" t="s">
        <v>88</v>
      </c>
      <c r="AW1297" s="13" t="s">
        <v>34</v>
      </c>
      <c r="AX1297" s="13" t="s">
        <v>78</v>
      </c>
      <c r="AY1297" s="245" t="s">
        <v>182</v>
      </c>
    </row>
    <row r="1298" spans="1:51" s="15" customFormat="1" ht="12">
      <c r="A1298" s="15"/>
      <c r="B1298" s="268"/>
      <c r="C1298" s="269"/>
      <c r="D1298" s="236" t="s">
        <v>191</v>
      </c>
      <c r="E1298" s="270" t="s">
        <v>1</v>
      </c>
      <c r="F1298" s="271" t="s">
        <v>269</v>
      </c>
      <c r="G1298" s="269"/>
      <c r="H1298" s="270" t="s">
        <v>1</v>
      </c>
      <c r="I1298" s="272"/>
      <c r="J1298" s="269"/>
      <c r="K1298" s="269"/>
      <c r="L1298" s="273"/>
      <c r="M1298" s="274"/>
      <c r="N1298" s="275"/>
      <c r="O1298" s="275"/>
      <c r="P1298" s="275"/>
      <c r="Q1298" s="275"/>
      <c r="R1298" s="275"/>
      <c r="S1298" s="275"/>
      <c r="T1298" s="276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T1298" s="277" t="s">
        <v>191</v>
      </c>
      <c r="AU1298" s="277" t="s">
        <v>88</v>
      </c>
      <c r="AV1298" s="15" t="s">
        <v>86</v>
      </c>
      <c r="AW1298" s="15" t="s">
        <v>34</v>
      </c>
      <c r="AX1298" s="15" t="s">
        <v>78</v>
      </c>
      <c r="AY1298" s="277" t="s">
        <v>182</v>
      </c>
    </row>
    <row r="1299" spans="1:51" s="13" customFormat="1" ht="12">
      <c r="A1299" s="13"/>
      <c r="B1299" s="234"/>
      <c r="C1299" s="235"/>
      <c r="D1299" s="236" t="s">
        <v>191</v>
      </c>
      <c r="E1299" s="237" t="s">
        <v>1</v>
      </c>
      <c r="F1299" s="238" t="s">
        <v>1000</v>
      </c>
      <c r="G1299" s="235"/>
      <c r="H1299" s="239">
        <v>62.789</v>
      </c>
      <c r="I1299" s="240"/>
      <c r="J1299" s="235"/>
      <c r="K1299" s="235"/>
      <c r="L1299" s="241"/>
      <c r="M1299" s="242"/>
      <c r="N1299" s="243"/>
      <c r="O1299" s="243"/>
      <c r="P1299" s="243"/>
      <c r="Q1299" s="243"/>
      <c r="R1299" s="243"/>
      <c r="S1299" s="243"/>
      <c r="T1299" s="244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45" t="s">
        <v>191</v>
      </c>
      <c r="AU1299" s="245" t="s">
        <v>88</v>
      </c>
      <c r="AV1299" s="13" t="s">
        <v>88</v>
      </c>
      <c r="AW1299" s="13" t="s">
        <v>34</v>
      </c>
      <c r="AX1299" s="13" t="s">
        <v>78</v>
      </c>
      <c r="AY1299" s="245" t="s">
        <v>182</v>
      </c>
    </row>
    <row r="1300" spans="1:51" s="13" customFormat="1" ht="12">
      <c r="A1300" s="13"/>
      <c r="B1300" s="234"/>
      <c r="C1300" s="235"/>
      <c r="D1300" s="236" t="s">
        <v>191</v>
      </c>
      <c r="E1300" s="237" t="s">
        <v>1</v>
      </c>
      <c r="F1300" s="238" t="s">
        <v>1001</v>
      </c>
      <c r="G1300" s="235"/>
      <c r="H1300" s="239">
        <v>36.432</v>
      </c>
      <c r="I1300" s="240"/>
      <c r="J1300" s="235"/>
      <c r="K1300" s="235"/>
      <c r="L1300" s="241"/>
      <c r="M1300" s="242"/>
      <c r="N1300" s="243"/>
      <c r="O1300" s="243"/>
      <c r="P1300" s="243"/>
      <c r="Q1300" s="243"/>
      <c r="R1300" s="243"/>
      <c r="S1300" s="243"/>
      <c r="T1300" s="244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45" t="s">
        <v>191</v>
      </c>
      <c r="AU1300" s="245" t="s">
        <v>88</v>
      </c>
      <c r="AV1300" s="13" t="s">
        <v>88</v>
      </c>
      <c r="AW1300" s="13" t="s">
        <v>34</v>
      </c>
      <c r="AX1300" s="13" t="s">
        <v>78</v>
      </c>
      <c r="AY1300" s="245" t="s">
        <v>182</v>
      </c>
    </row>
    <row r="1301" spans="1:51" s="13" customFormat="1" ht="12">
      <c r="A1301" s="13"/>
      <c r="B1301" s="234"/>
      <c r="C1301" s="235"/>
      <c r="D1301" s="236" t="s">
        <v>191</v>
      </c>
      <c r="E1301" s="237" t="s">
        <v>1</v>
      </c>
      <c r="F1301" s="238" t="s">
        <v>1002</v>
      </c>
      <c r="G1301" s="235"/>
      <c r="H1301" s="239">
        <v>1.52</v>
      </c>
      <c r="I1301" s="240"/>
      <c r="J1301" s="235"/>
      <c r="K1301" s="235"/>
      <c r="L1301" s="241"/>
      <c r="M1301" s="242"/>
      <c r="N1301" s="243"/>
      <c r="O1301" s="243"/>
      <c r="P1301" s="243"/>
      <c r="Q1301" s="243"/>
      <c r="R1301" s="243"/>
      <c r="S1301" s="243"/>
      <c r="T1301" s="244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45" t="s">
        <v>191</v>
      </c>
      <c r="AU1301" s="245" t="s">
        <v>88</v>
      </c>
      <c r="AV1301" s="13" t="s">
        <v>88</v>
      </c>
      <c r="AW1301" s="13" t="s">
        <v>34</v>
      </c>
      <c r="AX1301" s="13" t="s">
        <v>78</v>
      </c>
      <c r="AY1301" s="245" t="s">
        <v>182</v>
      </c>
    </row>
    <row r="1302" spans="1:51" s="14" customFormat="1" ht="12">
      <c r="A1302" s="14"/>
      <c r="B1302" s="246"/>
      <c r="C1302" s="247"/>
      <c r="D1302" s="236" t="s">
        <v>191</v>
      </c>
      <c r="E1302" s="248" t="s">
        <v>1</v>
      </c>
      <c r="F1302" s="249" t="s">
        <v>195</v>
      </c>
      <c r="G1302" s="247"/>
      <c r="H1302" s="250">
        <v>221.76900000000003</v>
      </c>
      <c r="I1302" s="251"/>
      <c r="J1302" s="247"/>
      <c r="K1302" s="247"/>
      <c r="L1302" s="252"/>
      <c r="M1302" s="253"/>
      <c r="N1302" s="254"/>
      <c r="O1302" s="254"/>
      <c r="P1302" s="254"/>
      <c r="Q1302" s="254"/>
      <c r="R1302" s="254"/>
      <c r="S1302" s="254"/>
      <c r="T1302" s="255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56" t="s">
        <v>191</v>
      </c>
      <c r="AU1302" s="256" t="s">
        <v>88</v>
      </c>
      <c r="AV1302" s="14" t="s">
        <v>189</v>
      </c>
      <c r="AW1302" s="14" t="s">
        <v>34</v>
      </c>
      <c r="AX1302" s="14" t="s">
        <v>86</v>
      </c>
      <c r="AY1302" s="256" t="s">
        <v>182</v>
      </c>
    </row>
    <row r="1303" spans="1:65" s="2" customFormat="1" ht="21.75" customHeight="1">
      <c r="A1303" s="39"/>
      <c r="B1303" s="40"/>
      <c r="C1303" s="257" t="s">
        <v>1269</v>
      </c>
      <c r="D1303" s="257" t="s">
        <v>204</v>
      </c>
      <c r="E1303" s="258" t="s">
        <v>1270</v>
      </c>
      <c r="F1303" s="259" t="s">
        <v>1271</v>
      </c>
      <c r="G1303" s="260" t="s">
        <v>1272</v>
      </c>
      <c r="H1303" s="261">
        <v>12895.879</v>
      </c>
      <c r="I1303" s="262"/>
      <c r="J1303" s="263">
        <f>ROUND(I1303*H1303,2)</f>
        <v>0</v>
      </c>
      <c r="K1303" s="264"/>
      <c r="L1303" s="265"/>
      <c r="M1303" s="266" t="s">
        <v>1</v>
      </c>
      <c r="N1303" s="267" t="s">
        <v>43</v>
      </c>
      <c r="O1303" s="92"/>
      <c r="P1303" s="230">
        <f>O1303*H1303</f>
        <v>0</v>
      </c>
      <c r="Q1303" s="230">
        <v>0.0005</v>
      </c>
      <c r="R1303" s="230">
        <f>Q1303*H1303</f>
        <v>6.4479395</v>
      </c>
      <c r="S1303" s="230">
        <v>0</v>
      </c>
      <c r="T1303" s="231">
        <f>S1303*H1303</f>
        <v>0</v>
      </c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R1303" s="232" t="s">
        <v>563</v>
      </c>
      <c r="AT1303" s="232" t="s">
        <v>204</v>
      </c>
      <c r="AU1303" s="232" t="s">
        <v>88</v>
      </c>
      <c r="AY1303" s="18" t="s">
        <v>182</v>
      </c>
      <c r="BE1303" s="233">
        <f>IF(N1303="základní",J1303,0)</f>
        <v>0</v>
      </c>
      <c r="BF1303" s="233">
        <f>IF(N1303="snížená",J1303,0)</f>
        <v>0</v>
      </c>
      <c r="BG1303" s="233">
        <f>IF(N1303="zákl. přenesená",J1303,0)</f>
        <v>0</v>
      </c>
      <c r="BH1303" s="233">
        <f>IF(N1303="sníž. přenesená",J1303,0)</f>
        <v>0</v>
      </c>
      <c r="BI1303" s="233">
        <f>IF(N1303="nulová",J1303,0)</f>
        <v>0</v>
      </c>
      <c r="BJ1303" s="18" t="s">
        <v>86</v>
      </c>
      <c r="BK1303" s="233">
        <f>ROUND(I1303*H1303,2)</f>
        <v>0</v>
      </c>
      <c r="BL1303" s="18" t="s">
        <v>351</v>
      </c>
      <c r="BM1303" s="232" t="s">
        <v>1273</v>
      </c>
    </row>
    <row r="1304" spans="1:51" s="13" customFormat="1" ht="12">
      <c r="A1304" s="13"/>
      <c r="B1304" s="234"/>
      <c r="C1304" s="235"/>
      <c r="D1304" s="236" t="s">
        <v>191</v>
      </c>
      <c r="E1304" s="237" t="s">
        <v>1</v>
      </c>
      <c r="F1304" s="238" t="s">
        <v>1274</v>
      </c>
      <c r="G1304" s="235"/>
      <c r="H1304" s="239">
        <v>13173.079</v>
      </c>
      <c r="I1304" s="240"/>
      <c r="J1304" s="235"/>
      <c r="K1304" s="235"/>
      <c r="L1304" s="241"/>
      <c r="M1304" s="242"/>
      <c r="N1304" s="243"/>
      <c r="O1304" s="243"/>
      <c r="P1304" s="243"/>
      <c r="Q1304" s="243"/>
      <c r="R1304" s="243"/>
      <c r="S1304" s="243"/>
      <c r="T1304" s="244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45" t="s">
        <v>191</v>
      </c>
      <c r="AU1304" s="245" t="s">
        <v>88</v>
      </c>
      <c r="AV1304" s="13" t="s">
        <v>88</v>
      </c>
      <c r="AW1304" s="13" t="s">
        <v>34</v>
      </c>
      <c r="AX1304" s="13" t="s">
        <v>78</v>
      </c>
      <c r="AY1304" s="245" t="s">
        <v>182</v>
      </c>
    </row>
    <row r="1305" spans="1:51" s="13" customFormat="1" ht="12">
      <c r="A1305" s="13"/>
      <c r="B1305" s="234"/>
      <c r="C1305" s="235"/>
      <c r="D1305" s="236" t="s">
        <v>191</v>
      </c>
      <c r="E1305" s="237" t="s">
        <v>1</v>
      </c>
      <c r="F1305" s="238" t="s">
        <v>1275</v>
      </c>
      <c r="G1305" s="235"/>
      <c r="H1305" s="239">
        <v>-277.2</v>
      </c>
      <c r="I1305" s="240"/>
      <c r="J1305" s="235"/>
      <c r="K1305" s="235"/>
      <c r="L1305" s="241"/>
      <c r="M1305" s="242"/>
      <c r="N1305" s="243"/>
      <c r="O1305" s="243"/>
      <c r="P1305" s="243"/>
      <c r="Q1305" s="243"/>
      <c r="R1305" s="243"/>
      <c r="S1305" s="243"/>
      <c r="T1305" s="244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45" t="s">
        <v>191</v>
      </c>
      <c r="AU1305" s="245" t="s">
        <v>88</v>
      </c>
      <c r="AV1305" s="13" t="s">
        <v>88</v>
      </c>
      <c r="AW1305" s="13" t="s">
        <v>34</v>
      </c>
      <c r="AX1305" s="13" t="s">
        <v>78</v>
      </c>
      <c r="AY1305" s="245" t="s">
        <v>182</v>
      </c>
    </row>
    <row r="1306" spans="1:51" s="14" customFormat="1" ht="12">
      <c r="A1306" s="14"/>
      <c r="B1306" s="246"/>
      <c r="C1306" s="247"/>
      <c r="D1306" s="236" t="s">
        <v>191</v>
      </c>
      <c r="E1306" s="248" t="s">
        <v>1</v>
      </c>
      <c r="F1306" s="249" t="s">
        <v>195</v>
      </c>
      <c r="G1306" s="247"/>
      <c r="H1306" s="250">
        <v>12895.878999999999</v>
      </c>
      <c r="I1306" s="251"/>
      <c r="J1306" s="247"/>
      <c r="K1306" s="247"/>
      <c r="L1306" s="252"/>
      <c r="M1306" s="253"/>
      <c r="N1306" s="254"/>
      <c r="O1306" s="254"/>
      <c r="P1306" s="254"/>
      <c r="Q1306" s="254"/>
      <c r="R1306" s="254"/>
      <c r="S1306" s="254"/>
      <c r="T1306" s="255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56" t="s">
        <v>191</v>
      </c>
      <c r="AU1306" s="256" t="s">
        <v>88</v>
      </c>
      <c r="AV1306" s="14" t="s">
        <v>189</v>
      </c>
      <c r="AW1306" s="14" t="s">
        <v>34</v>
      </c>
      <c r="AX1306" s="14" t="s">
        <v>86</v>
      </c>
      <c r="AY1306" s="256" t="s">
        <v>182</v>
      </c>
    </row>
    <row r="1307" spans="1:65" s="2" customFormat="1" ht="24.15" customHeight="1">
      <c r="A1307" s="39"/>
      <c r="B1307" s="40"/>
      <c r="C1307" s="257" t="s">
        <v>1276</v>
      </c>
      <c r="D1307" s="257" t="s">
        <v>204</v>
      </c>
      <c r="E1307" s="258" t="s">
        <v>1277</v>
      </c>
      <c r="F1307" s="259" t="s">
        <v>1278</v>
      </c>
      <c r="G1307" s="260" t="s">
        <v>1272</v>
      </c>
      <c r="H1307" s="261">
        <v>277.2</v>
      </c>
      <c r="I1307" s="262"/>
      <c r="J1307" s="263">
        <f>ROUND(I1307*H1307,2)</f>
        <v>0</v>
      </c>
      <c r="K1307" s="264"/>
      <c r="L1307" s="265"/>
      <c r="M1307" s="266" t="s">
        <v>1</v>
      </c>
      <c r="N1307" s="267" t="s">
        <v>43</v>
      </c>
      <c r="O1307" s="92"/>
      <c r="P1307" s="230">
        <f>O1307*H1307</f>
        <v>0</v>
      </c>
      <c r="Q1307" s="230">
        <v>0.0008</v>
      </c>
      <c r="R1307" s="230">
        <f>Q1307*H1307</f>
        <v>0.22176</v>
      </c>
      <c r="S1307" s="230">
        <v>0</v>
      </c>
      <c r="T1307" s="231">
        <f>S1307*H1307</f>
        <v>0</v>
      </c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R1307" s="232" t="s">
        <v>563</v>
      </c>
      <c r="AT1307" s="232" t="s">
        <v>204</v>
      </c>
      <c r="AU1307" s="232" t="s">
        <v>88</v>
      </c>
      <c r="AY1307" s="18" t="s">
        <v>182</v>
      </c>
      <c r="BE1307" s="233">
        <f>IF(N1307="základní",J1307,0)</f>
        <v>0</v>
      </c>
      <c r="BF1307" s="233">
        <f>IF(N1307="snížená",J1307,0)</f>
        <v>0</v>
      </c>
      <c r="BG1307" s="233">
        <f>IF(N1307="zákl. přenesená",J1307,0)</f>
        <v>0</v>
      </c>
      <c r="BH1307" s="233">
        <f>IF(N1307="sníž. přenesená",J1307,0)</f>
        <v>0</v>
      </c>
      <c r="BI1307" s="233">
        <f>IF(N1307="nulová",J1307,0)</f>
        <v>0</v>
      </c>
      <c r="BJ1307" s="18" t="s">
        <v>86</v>
      </c>
      <c r="BK1307" s="233">
        <f>ROUND(I1307*H1307,2)</f>
        <v>0</v>
      </c>
      <c r="BL1307" s="18" t="s">
        <v>351</v>
      </c>
      <c r="BM1307" s="232" t="s">
        <v>1279</v>
      </c>
    </row>
    <row r="1308" spans="1:51" s="13" customFormat="1" ht="12">
      <c r="A1308" s="13"/>
      <c r="B1308" s="234"/>
      <c r="C1308" s="235"/>
      <c r="D1308" s="236" t="s">
        <v>191</v>
      </c>
      <c r="E1308" s="237" t="s">
        <v>1</v>
      </c>
      <c r="F1308" s="238" t="s">
        <v>1280</v>
      </c>
      <c r="G1308" s="235"/>
      <c r="H1308" s="239">
        <v>277.2</v>
      </c>
      <c r="I1308" s="240"/>
      <c r="J1308" s="235"/>
      <c r="K1308" s="235"/>
      <c r="L1308" s="241"/>
      <c r="M1308" s="242"/>
      <c r="N1308" s="243"/>
      <c r="O1308" s="243"/>
      <c r="P1308" s="243"/>
      <c r="Q1308" s="243"/>
      <c r="R1308" s="243"/>
      <c r="S1308" s="243"/>
      <c r="T1308" s="244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45" t="s">
        <v>191</v>
      </c>
      <c r="AU1308" s="245" t="s">
        <v>88</v>
      </c>
      <c r="AV1308" s="13" t="s">
        <v>88</v>
      </c>
      <c r="AW1308" s="13" t="s">
        <v>34</v>
      </c>
      <c r="AX1308" s="13" t="s">
        <v>78</v>
      </c>
      <c r="AY1308" s="245" t="s">
        <v>182</v>
      </c>
    </row>
    <row r="1309" spans="1:51" s="14" customFormat="1" ht="12">
      <c r="A1309" s="14"/>
      <c r="B1309" s="246"/>
      <c r="C1309" s="247"/>
      <c r="D1309" s="236" t="s">
        <v>191</v>
      </c>
      <c r="E1309" s="248" t="s">
        <v>1</v>
      </c>
      <c r="F1309" s="249" t="s">
        <v>195</v>
      </c>
      <c r="G1309" s="247"/>
      <c r="H1309" s="250">
        <v>277.2</v>
      </c>
      <c r="I1309" s="251"/>
      <c r="J1309" s="247"/>
      <c r="K1309" s="247"/>
      <c r="L1309" s="252"/>
      <c r="M1309" s="253"/>
      <c r="N1309" s="254"/>
      <c r="O1309" s="254"/>
      <c r="P1309" s="254"/>
      <c r="Q1309" s="254"/>
      <c r="R1309" s="254"/>
      <c r="S1309" s="254"/>
      <c r="T1309" s="255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56" t="s">
        <v>191</v>
      </c>
      <c r="AU1309" s="256" t="s">
        <v>88</v>
      </c>
      <c r="AV1309" s="14" t="s">
        <v>189</v>
      </c>
      <c r="AW1309" s="14" t="s">
        <v>34</v>
      </c>
      <c r="AX1309" s="14" t="s">
        <v>86</v>
      </c>
      <c r="AY1309" s="256" t="s">
        <v>182</v>
      </c>
    </row>
    <row r="1310" spans="1:65" s="2" customFormat="1" ht="24.15" customHeight="1">
      <c r="A1310" s="39"/>
      <c r="B1310" s="40"/>
      <c r="C1310" s="220" t="s">
        <v>1281</v>
      </c>
      <c r="D1310" s="220" t="s">
        <v>185</v>
      </c>
      <c r="E1310" s="221" t="s">
        <v>1282</v>
      </c>
      <c r="F1310" s="222" t="s">
        <v>1283</v>
      </c>
      <c r="G1310" s="223" t="s">
        <v>188</v>
      </c>
      <c r="H1310" s="224">
        <v>11.376</v>
      </c>
      <c r="I1310" s="225"/>
      <c r="J1310" s="226">
        <f>ROUND(I1310*H1310,2)</f>
        <v>0</v>
      </c>
      <c r="K1310" s="227"/>
      <c r="L1310" s="45"/>
      <c r="M1310" s="228" t="s">
        <v>1</v>
      </c>
      <c r="N1310" s="229" t="s">
        <v>43</v>
      </c>
      <c r="O1310" s="92"/>
      <c r="P1310" s="230">
        <f>O1310*H1310</f>
        <v>0</v>
      </c>
      <c r="Q1310" s="230">
        <v>0</v>
      </c>
      <c r="R1310" s="230">
        <f>Q1310*H1310</f>
        <v>0</v>
      </c>
      <c r="S1310" s="230">
        <v>0</v>
      </c>
      <c r="T1310" s="231">
        <f>S1310*H1310</f>
        <v>0</v>
      </c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R1310" s="232" t="s">
        <v>351</v>
      </c>
      <c r="AT1310" s="232" t="s">
        <v>185</v>
      </c>
      <c r="AU1310" s="232" t="s">
        <v>88</v>
      </c>
      <c r="AY1310" s="18" t="s">
        <v>182</v>
      </c>
      <c r="BE1310" s="233">
        <f>IF(N1310="základní",J1310,0)</f>
        <v>0</v>
      </c>
      <c r="BF1310" s="233">
        <f>IF(N1310="snížená",J1310,0)</f>
        <v>0</v>
      </c>
      <c r="BG1310" s="233">
        <f>IF(N1310="zákl. přenesená",J1310,0)</f>
        <v>0</v>
      </c>
      <c r="BH1310" s="233">
        <f>IF(N1310="sníž. přenesená",J1310,0)</f>
        <v>0</v>
      </c>
      <c r="BI1310" s="233">
        <f>IF(N1310="nulová",J1310,0)</f>
        <v>0</v>
      </c>
      <c r="BJ1310" s="18" t="s">
        <v>86</v>
      </c>
      <c r="BK1310" s="233">
        <f>ROUND(I1310*H1310,2)</f>
        <v>0</v>
      </c>
      <c r="BL1310" s="18" t="s">
        <v>351</v>
      </c>
      <c r="BM1310" s="232" t="s">
        <v>1284</v>
      </c>
    </row>
    <row r="1311" spans="1:51" s="13" customFormat="1" ht="12">
      <c r="A1311" s="13"/>
      <c r="B1311" s="234"/>
      <c r="C1311" s="235"/>
      <c r="D1311" s="236" t="s">
        <v>191</v>
      </c>
      <c r="E1311" s="237" t="s">
        <v>1</v>
      </c>
      <c r="F1311" s="238" t="s">
        <v>1285</v>
      </c>
      <c r="G1311" s="235"/>
      <c r="H1311" s="239">
        <v>5.688</v>
      </c>
      <c r="I1311" s="240"/>
      <c r="J1311" s="235"/>
      <c r="K1311" s="235"/>
      <c r="L1311" s="241"/>
      <c r="M1311" s="242"/>
      <c r="N1311" s="243"/>
      <c r="O1311" s="243"/>
      <c r="P1311" s="243"/>
      <c r="Q1311" s="243"/>
      <c r="R1311" s="243"/>
      <c r="S1311" s="243"/>
      <c r="T1311" s="244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45" t="s">
        <v>191</v>
      </c>
      <c r="AU1311" s="245" t="s">
        <v>88</v>
      </c>
      <c r="AV1311" s="13" t="s">
        <v>88</v>
      </c>
      <c r="AW1311" s="13" t="s">
        <v>34</v>
      </c>
      <c r="AX1311" s="13" t="s">
        <v>78</v>
      </c>
      <c r="AY1311" s="245" t="s">
        <v>182</v>
      </c>
    </row>
    <row r="1312" spans="1:51" s="13" customFormat="1" ht="12">
      <c r="A1312" s="13"/>
      <c r="B1312" s="234"/>
      <c r="C1312" s="235"/>
      <c r="D1312" s="236" t="s">
        <v>191</v>
      </c>
      <c r="E1312" s="237" t="s">
        <v>1</v>
      </c>
      <c r="F1312" s="238" t="s">
        <v>1286</v>
      </c>
      <c r="G1312" s="235"/>
      <c r="H1312" s="239">
        <v>5.688</v>
      </c>
      <c r="I1312" s="240"/>
      <c r="J1312" s="235"/>
      <c r="K1312" s="235"/>
      <c r="L1312" s="241"/>
      <c r="M1312" s="242"/>
      <c r="N1312" s="243"/>
      <c r="O1312" s="243"/>
      <c r="P1312" s="243"/>
      <c r="Q1312" s="243"/>
      <c r="R1312" s="243"/>
      <c r="S1312" s="243"/>
      <c r="T1312" s="244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45" t="s">
        <v>191</v>
      </c>
      <c r="AU1312" s="245" t="s">
        <v>88</v>
      </c>
      <c r="AV1312" s="13" t="s">
        <v>88</v>
      </c>
      <c r="AW1312" s="13" t="s">
        <v>34</v>
      </c>
      <c r="AX1312" s="13" t="s">
        <v>78</v>
      </c>
      <c r="AY1312" s="245" t="s">
        <v>182</v>
      </c>
    </row>
    <row r="1313" spans="1:51" s="14" customFormat="1" ht="12">
      <c r="A1313" s="14"/>
      <c r="B1313" s="246"/>
      <c r="C1313" s="247"/>
      <c r="D1313" s="236" t="s">
        <v>191</v>
      </c>
      <c r="E1313" s="248" t="s">
        <v>1</v>
      </c>
      <c r="F1313" s="249" t="s">
        <v>195</v>
      </c>
      <c r="G1313" s="247"/>
      <c r="H1313" s="250">
        <v>11.376</v>
      </c>
      <c r="I1313" s="251"/>
      <c r="J1313" s="247"/>
      <c r="K1313" s="247"/>
      <c r="L1313" s="252"/>
      <c r="M1313" s="253"/>
      <c r="N1313" s="254"/>
      <c r="O1313" s="254"/>
      <c r="P1313" s="254"/>
      <c r="Q1313" s="254"/>
      <c r="R1313" s="254"/>
      <c r="S1313" s="254"/>
      <c r="T1313" s="255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56" t="s">
        <v>191</v>
      </c>
      <c r="AU1313" s="256" t="s">
        <v>88</v>
      </c>
      <c r="AV1313" s="14" t="s">
        <v>189</v>
      </c>
      <c r="AW1313" s="14" t="s">
        <v>34</v>
      </c>
      <c r="AX1313" s="14" t="s">
        <v>86</v>
      </c>
      <c r="AY1313" s="256" t="s">
        <v>182</v>
      </c>
    </row>
    <row r="1314" spans="1:65" s="2" customFormat="1" ht="24.15" customHeight="1">
      <c r="A1314" s="39"/>
      <c r="B1314" s="40"/>
      <c r="C1314" s="220" t="s">
        <v>1287</v>
      </c>
      <c r="D1314" s="220" t="s">
        <v>185</v>
      </c>
      <c r="E1314" s="221" t="s">
        <v>1288</v>
      </c>
      <c r="F1314" s="222" t="s">
        <v>1289</v>
      </c>
      <c r="G1314" s="223" t="s">
        <v>570</v>
      </c>
      <c r="H1314" s="224">
        <v>7.779</v>
      </c>
      <c r="I1314" s="225"/>
      <c r="J1314" s="226">
        <f>ROUND(I1314*H1314,2)</f>
        <v>0</v>
      </c>
      <c r="K1314" s="227"/>
      <c r="L1314" s="45"/>
      <c r="M1314" s="228" t="s">
        <v>1</v>
      </c>
      <c r="N1314" s="229" t="s">
        <v>43</v>
      </c>
      <c r="O1314" s="92"/>
      <c r="P1314" s="230">
        <f>O1314*H1314</f>
        <v>0</v>
      </c>
      <c r="Q1314" s="230">
        <v>0</v>
      </c>
      <c r="R1314" s="230">
        <f>Q1314*H1314</f>
        <v>0</v>
      </c>
      <c r="S1314" s="230">
        <v>0</v>
      </c>
      <c r="T1314" s="231">
        <f>S1314*H1314</f>
        <v>0</v>
      </c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R1314" s="232" t="s">
        <v>351</v>
      </c>
      <c r="AT1314" s="232" t="s">
        <v>185</v>
      </c>
      <c r="AU1314" s="232" t="s">
        <v>88</v>
      </c>
      <c r="AY1314" s="18" t="s">
        <v>182</v>
      </c>
      <c r="BE1314" s="233">
        <f>IF(N1314="základní",J1314,0)</f>
        <v>0</v>
      </c>
      <c r="BF1314" s="233">
        <f>IF(N1314="snížená",J1314,0)</f>
        <v>0</v>
      </c>
      <c r="BG1314" s="233">
        <f>IF(N1314="zákl. přenesená",J1314,0)</f>
        <v>0</v>
      </c>
      <c r="BH1314" s="233">
        <f>IF(N1314="sníž. přenesená",J1314,0)</f>
        <v>0</v>
      </c>
      <c r="BI1314" s="233">
        <f>IF(N1314="nulová",J1314,0)</f>
        <v>0</v>
      </c>
      <c r="BJ1314" s="18" t="s">
        <v>86</v>
      </c>
      <c r="BK1314" s="233">
        <f>ROUND(I1314*H1314,2)</f>
        <v>0</v>
      </c>
      <c r="BL1314" s="18" t="s">
        <v>351</v>
      </c>
      <c r="BM1314" s="232" t="s">
        <v>1290</v>
      </c>
    </row>
    <row r="1315" spans="1:63" s="12" customFormat="1" ht="22.8" customHeight="1">
      <c r="A1315" s="12"/>
      <c r="B1315" s="204"/>
      <c r="C1315" s="205"/>
      <c r="D1315" s="206" t="s">
        <v>77</v>
      </c>
      <c r="E1315" s="218" t="s">
        <v>1291</v>
      </c>
      <c r="F1315" s="218" t="s">
        <v>1292</v>
      </c>
      <c r="G1315" s="205"/>
      <c r="H1315" s="205"/>
      <c r="I1315" s="208"/>
      <c r="J1315" s="219">
        <f>BK1315</f>
        <v>0</v>
      </c>
      <c r="K1315" s="205"/>
      <c r="L1315" s="210"/>
      <c r="M1315" s="211"/>
      <c r="N1315" s="212"/>
      <c r="O1315" s="212"/>
      <c r="P1315" s="213">
        <f>SUM(P1316:P1323)</f>
        <v>0</v>
      </c>
      <c r="Q1315" s="212"/>
      <c r="R1315" s="213">
        <f>SUM(R1316:R1323)</f>
        <v>0.27885735</v>
      </c>
      <c r="S1315" s="212"/>
      <c r="T1315" s="214">
        <f>SUM(T1316:T1323)</f>
        <v>0.041025400000000004</v>
      </c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R1315" s="215" t="s">
        <v>88</v>
      </c>
      <c r="AT1315" s="216" t="s">
        <v>77</v>
      </c>
      <c r="AU1315" s="216" t="s">
        <v>86</v>
      </c>
      <c r="AY1315" s="215" t="s">
        <v>182</v>
      </c>
      <c r="BK1315" s="217">
        <f>SUM(BK1316:BK1323)</f>
        <v>0</v>
      </c>
    </row>
    <row r="1316" spans="1:65" s="2" customFormat="1" ht="16.5" customHeight="1">
      <c r="A1316" s="39"/>
      <c r="B1316" s="40"/>
      <c r="C1316" s="220" t="s">
        <v>1293</v>
      </c>
      <c r="D1316" s="220" t="s">
        <v>185</v>
      </c>
      <c r="E1316" s="221" t="s">
        <v>1294</v>
      </c>
      <c r="F1316" s="222" t="s">
        <v>1295</v>
      </c>
      <c r="G1316" s="223" t="s">
        <v>188</v>
      </c>
      <c r="H1316" s="224">
        <v>132.34</v>
      </c>
      <c r="I1316" s="225"/>
      <c r="J1316" s="226">
        <f>ROUND(I1316*H1316,2)</f>
        <v>0</v>
      </c>
      <c r="K1316" s="227"/>
      <c r="L1316" s="45"/>
      <c r="M1316" s="228" t="s">
        <v>1</v>
      </c>
      <c r="N1316" s="229" t="s">
        <v>43</v>
      </c>
      <c r="O1316" s="92"/>
      <c r="P1316" s="230">
        <f>O1316*H1316</f>
        <v>0</v>
      </c>
      <c r="Q1316" s="230">
        <v>0.001</v>
      </c>
      <c r="R1316" s="230">
        <f>Q1316*H1316</f>
        <v>0.13234</v>
      </c>
      <c r="S1316" s="230">
        <v>0.00031</v>
      </c>
      <c r="T1316" s="231">
        <f>S1316*H1316</f>
        <v>0.041025400000000004</v>
      </c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R1316" s="232" t="s">
        <v>351</v>
      </c>
      <c r="AT1316" s="232" t="s">
        <v>185</v>
      </c>
      <c r="AU1316" s="232" t="s">
        <v>88</v>
      </c>
      <c r="AY1316" s="18" t="s">
        <v>182</v>
      </c>
      <c r="BE1316" s="233">
        <f>IF(N1316="základní",J1316,0)</f>
        <v>0</v>
      </c>
      <c r="BF1316" s="233">
        <f>IF(N1316="snížená",J1316,0)</f>
        <v>0</v>
      </c>
      <c r="BG1316" s="233">
        <f>IF(N1316="zákl. přenesená",J1316,0)</f>
        <v>0</v>
      </c>
      <c r="BH1316" s="233">
        <f>IF(N1316="sníž. přenesená",J1316,0)</f>
        <v>0</v>
      </c>
      <c r="BI1316" s="233">
        <f>IF(N1316="nulová",J1316,0)</f>
        <v>0</v>
      </c>
      <c r="BJ1316" s="18" t="s">
        <v>86</v>
      </c>
      <c r="BK1316" s="233">
        <f>ROUND(I1316*H1316,2)</f>
        <v>0</v>
      </c>
      <c r="BL1316" s="18" t="s">
        <v>351</v>
      </c>
      <c r="BM1316" s="232" t="s">
        <v>1296</v>
      </c>
    </row>
    <row r="1317" spans="1:51" s="13" customFormat="1" ht="12">
      <c r="A1317" s="13"/>
      <c r="B1317" s="234"/>
      <c r="C1317" s="235"/>
      <c r="D1317" s="236" t="s">
        <v>191</v>
      </c>
      <c r="E1317" s="237" t="s">
        <v>1</v>
      </c>
      <c r="F1317" s="238" t="s">
        <v>1297</v>
      </c>
      <c r="G1317" s="235"/>
      <c r="H1317" s="239">
        <v>132.34</v>
      </c>
      <c r="I1317" s="240"/>
      <c r="J1317" s="235"/>
      <c r="K1317" s="235"/>
      <c r="L1317" s="241"/>
      <c r="M1317" s="242"/>
      <c r="N1317" s="243"/>
      <c r="O1317" s="243"/>
      <c r="P1317" s="243"/>
      <c r="Q1317" s="243"/>
      <c r="R1317" s="243"/>
      <c r="S1317" s="243"/>
      <c r="T1317" s="244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45" t="s">
        <v>191</v>
      </c>
      <c r="AU1317" s="245" t="s">
        <v>88</v>
      </c>
      <c r="AV1317" s="13" t="s">
        <v>88</v>
      </c>
      <c r="AW1317" s="13" t="s">
        <v>34</v>
      </c>
      <c r="AX1317" s="13" t="s">
        <v>78</v>
      </c>
      <c r="AY1317" s="245" t="s">
        <v>182</v>
      </c>
    </row>
    <row r="1318" spans="1:51" s="14" customFormat="1" ht="12">
      <c r="A1318" s="14"/>
      <c r="B1318" s="246"/>
      <c r="C1318" s="247"/>
      <c r="D1318" s="236" t="s">
        <v>191</v>
      </c>
      <c r="E1318" s="248" t="s">
        <v>1</v>
      </c>
      <c r="F1318" s="249" t="s">
        <v>195</v>
      </c>
      <c r="G1318" s="247"/>
      <c r="H1318" s="250">
        <v>132.34</v>
      </c>
      <c r="I1318" s="251"/>
      <c r="J1318" s="247"/>
      <c r="K1318" s="247"/>
      <c r="L1318" s="252"/>
      <c r="M1318" s="253"/>
      <c r="N1318" s="254"/>
      <c r="O1318" s="254"/>
      <c r="P1318" s="254"/>
      <c r="Q1318" s="254"/>
      <c r="R1318" s="254"/>
      <c r="S1318" s="254"/>
      <c r="T1318" s="255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56" t="s">
        <v>191</v>
      </c>
      <c r="AU1318" s="256" t="s">
        <v>88</v>
      </c>
      <c r="AV1318" s="14" t="s">
        <v>189</v>
      </c>
      <c r="AW1318" s="14" t="s">
        <v>34</v>
      </c>
      <c r="AX1318" s="14" t="s">
        <v>86</v>
      </c>
      <c r="AY1318" s="256" t="s">
        <v>182</v>
      </c>
    </row>
    <row r="1319" spans="1:65" s="2" customFormat="1" ht="24.15" customHeight="1">
      <c r="A1319" s="39"/>
      <c r="B1319" s="40"/>
      <c r="C1319" s="220" t="s">
        <v>1298</v>
      </c>
      <c r="D1319" s="220" t="s">
        <v>185</v>
      </c>
      <c r="E1319" s="221" t="s">
        <v>1299</v>
      </c>
      <c r="F1319" s="222" t="s">
        <v>1300</v>
      </c>
      <c r="G1319" s="223" t="s">
        <v>188</v>
      </c>
      <c r="H1319" s="224">
        <v>299.015</v>
      </c>
      <c r="I1319" s="225"/>
      <c r="J1319" s="226">
        <f>ROUND(I1319*H1319,2)</f>
        <v>0</v>
      </c>
      <c r="K1319" s="227"/>
      <c r="L1319" s="45"/>
      <c r="M1319" s="228" t="s">
        <v>1</v>
      </c>
      <c r="N1319" s="229" t="s">
        <v>43</v>
      </c>
      <c r="O1319" s="92"/>
      <c r="P1319" s="230">
        <f>O1319*H1319</f>
        <v>0</v>
      </c>
      <c r="Q1319" s="230">
        <v>0.0002</v>
      </c>
      <c r="R1319" s="230">
        <f>Q1319*H1319</f>
        <v>0.059803</v>
      </c>
      <c r="S1319" s="230">
        <v>0</v>
      </c>
      <c r="T1319" s="231">
        <f>S1319*H1319</f>
        <v>0</v>
      </c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R1319" s="232" t="s">
        <v>351</v>
      </c>
      <c r="AT1319" s="232" t="s">
        <v>185</v>
      </c>
      <c r="AU1319" s="232" t="s">
        <v>88</v>
      </c>
      <c r="AY1319" s="18" t="s">
        <v>182</v>
      </c>
      <c r="BE1319" s="233">
        <f>IF(N1319="základní",J1319,0)</f>
        <v>0</v>
      </c>
      <c r="BF1319" s="233">
        <f>IF(N1319="snížená",J1319,0)</f>
        <v>0</v>
      </c>
      <c r="BG1319" s="233">
        <f>IF(N1319="zákl. přenesená",J1319,0)</f>
        <v>0</v>
      </c>
      <c r="BH1319" s="233">
        <f>IF(N1319="sníž. přenesená",J1319,0)</f>
        <v>0</v>
      </c>
      <c r="BI1319" s="233">
        <f>IF(N1319="nulová",J1319,0)</f>
        <v>0</v>
      </c>
      <c r="BJ1319" s="18" t="s">
        <v>86</v>
      </c>
      <c r="BK1319" s="233">
        <f>ROUND(I1319*H1319,2)</f>
        <v>0</v>
      </c>
      <c r="BL1319" s="18" t="s">
        <v>351</v>
      </c>
      <c r="BM1319" s="232" t="s">
        <v>1301</v>
      </c>
    </row>
    <row r="1320" spans="1:51" s="13" customFormat="1" ht="12">
      <c r="A1320" s="13"/>
      <c r="B1320" s="234"/>
      <c r="C1320" s="235"/>
      <c r="D1320" s="236" t="s">
        <v>191</v>
      </c>
      <c r="E1320" s="237" t="s">
        <v>1</v>
      </c>
      <c r="F1320" s="238" t="s">
        <v>1302</v>
      </c>
      <c r="G1320" s="235"/>
      <c r="H1320" s="239">
        <v>132.34</v>
      </c>
      <c r="I1320" s="240"/>
      <c r="J1320" s="235"/>
      <c r="K1320" s="235"/>
      <c r="L1320" s="241"/>
      <c r="M1320" s="242"/>
      <c r="N1320" s="243"/>
      <c r="O1320" s="243"/>
      <c r="P1320" s="243"/>
      <c r="Q1320" s="243"/>
      <c r="R1320" s="243"/>
      <c r="S1320" s="243"/>
      <c r="T1320" s="244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45" t="s">
        <v>191</v>
      </c>
      <c r="AU1320" s="245" t="s">
        <v>88</v>
      </c>
      <c r="AV1320" s="13" t="s">
        <v>88</v>
      </c>
      <c r="AW1320" s="13" t="s">
        <v>34</v>
      </c>
      <c r="AX1320" s="13" t="s">
        <v>78</v>
      </c>
      <c r="AY1320" s="245" t="s">
        <v>182</v>
      </c>
    </row>
    <row r="1321" spans="1:51" s="13" customFormat="1" ht="12">
      <c r="A1321" s="13"/>
      <c r="B1321" s="234"/>
      <c r="C1321" s="235"/>
      <c r="D1321" s="236" t="s">
        <v>191</v>
      </c>
      <c r="E1321" s="237" t="s">
        <v>1</v>
      </c>
      <c r="F1321" s="238" t="s">
        <v>1303</v>
      </c>
      <c r="G1321" s="235"/>
      <c r="H1321" s="239">
        <v>166.675</v>
      </c>
      <c r="I1321" s="240"/>
      <c r="J1321" s="235"/>
      <c r="K1321" s="235"/>
      <c r="L1321" s="241"/>
      <c r="M1321" s="242"/>
      <c r="N1321" s="243"/>
      <c r="O1321" s="243"/>
      <c r="P1321" s="243"/>
      <c r="Q1321" s="243"/>
      <c r="R1321" s="243"/>
      <c r="S1321" s="243"/>
      <c r="T1321" s="244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45" t="s">
        <v>191</v>
      </c>
      <c r="AU1321" s="245" t="s">
        <v>88</v>
      </c>
      <c r="AV1321" s="13" t="s">
        <v>88</v>
      </c>
      <c r="AW1321" s="13" t="s">
        <v>34</v>
      </c>
      <c r="AX1321" s="13" t="s">
        <v>78</v>
      </c>
      <c r="AY1321" s="245" t="s">
        <v>182</v>
      </c>
    </row>
    <row r="1322" spans="1:51" s="14" customFormat="1" ht="12">
      <c r="A1322" s="14"/>
      <c r="B1322" s="246"/>
      <c r="C1322" s="247"/>
      <c r="D1322" s="236" t="s">
        <v>191</v>
      </c>
      <c r="E1322" s="248" t="s">
        <v>1</v>
      </c>
      <c r="F1322" s="249" t="s">
        <v>195</v>
      </c>
      <c r="G1322" s="247"/>
      <c r="H1322" s="250">
        <v>299.015</v>
      </c>
      <c r="I1322" s="251"/>
      <c r="J1322" s="247"/>
      <c r="K1322" s="247"/>
      <c r="L1322" s="252"/>
      <c r="M1322" s="253"/>
      <c r="N1322" s="254"/>
      <c r="O1322" s="254"/>
      <c r="P1322" s="254"/>
      <c r="Q1322" s="254"/>
      <c r="R1322" s="254"/>
      <c r="S1322" s="254"/>
      <c r="T1322" s="255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56" t="s">
        <v>191</v>
      </c>
      <c r="AU1322" s="256" t="s">
        <v>88</v>
      </c>
      <c r="AV1322" s="14" t="s">
        <v>189</v>
      </c>
      <c r="AW1322" s="14" t="s">
        <v>34</v>
      </c>
      <c r="AX1322" s="14" t="s">
        <v>86</v>
      </c>
      <c r="AY1322" s="256" t="s">
        <v>182</v>
      </c>
    </row>
    <row r="1323" spans="1:65" s="2" customFormat="1" ht="24.15" customHeight="1">
      <c r="A1323" s="39"/>
      <c r="B1323" s="40"/>
      <c r="C1323" s="220" t="s">
        <v>1304</v>
      </c>
      <c r="D1323" s="220" t="s">
        <v>185</v>
      </c>
      <c r="E1323" s="221" t="s">
        <v>1305</v>
      </c>
      <c r="F1323" s="222" t="s">
        <v>1306</v>
      </c>
      <c r="G1323" s="223" t="s">
        <v>188</v>
      </c>
      <c r="H1323" s="224">
        <v>299.015</v>
      </c>
      <c r="I1323" s="225"/>
      <c r="J1323" s="226">
        <f>ROUND(I1323*H1323,2)</f>
        <v>0</v>
      </c>
      <c r="K1323" s="227"/>
      <c r="L1323" s="45"/>
      <c r="M1323" s="289" t="s">
        <v>1</v>
      </c>
      <c r="N1323" s="290" t="s">
        <v>43</v>
      </c>
      <c r="O1323" s="291"/>
      <c r="P1323" s="292">
        <f>O1323*H1323</f>
        <v>0</v>
      </c>
      <c r="Q1323" s="292">
        <v>0.00029</v>
      </c>
      <c r="R1323" s="292">
        <f>Q1323*H1323</f>
        <v>0.08671435</v>
      </c>
      <c r="S1323" s="292">
        <v>0</v>
      </c>
      <c r="T1323" s="293">
        <f>S1323*H1323</f>
        <v>0</v>
      </c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R1323" s="232" t="s">
        <v>351</v>
      </c>
      <c r="AT1323" s="232" t="s">
        <v>185</v>
      </c>
      <c r="AU1323" s="232" t="s">
        <v>88</v>
      </c>
      <c r="AY1323" s="18" t="s">
        <v>182</v>
      </c>
      <c r="BE1323" s="233">
        <f>IF(N1323="základní",J1323,0)</f>
        <v>0</v>
      </c>
      <c r="BF1323" s="233">
        <f>IF(N1323="snížená",J1323,0)</f>
        <v>0</v>
      </c>
      <c r="BG1323" s="233">
        <f>IF(N1323="zákl. přenesená",J1323,0)</f>
        <v>0</v>
      </c>
      <c r="BH1323" s="233">
        <f>IF(N1323="sníž. přenesená",J1323,0)</f>
        <v>0</v>
      </c>
      <c r="BI1323" s="233">
        <f>IF(N1323="nulová",J1323,0)</f>
        <v>0</v>
      </c>
      <c r="BJ1323" s="18" t="s">
        <v>86</v>
      </c>
      <c r="BK1323" s="233">
        <f>ROUND(I1323*H1323,2)</f>
        <v>0</v>
      </c>
      <c r="BL1323" s="18" t="s">
        <v>351</v>
      </c>
      <c r="BM1323" s="232" t="s">
        <v>1307</v>
      </c>
    </row>
    <row r="1324" spans="1:31" s="2" customFormat="1" ht="6.95" customHeight="1">
      <c r="A1324" s="39"/>
      <c r="B1324" s="67"/>
      <c r="C1324" s="68"/>
      <c r="D1324" s="68"/>
      <c r="E1324" s="68"/>
      <c r="F1324" s="68"/>
      <c r="G1324" s="68"/>
      <c r="H1324" s="68"/>
      <c r="I1324" s="68"/>
      <c r="J1324" s="68"/>
      <c r="K1324" s="68"/>
      <c r="L1324" s="45"/>
      <c r="M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</row>
  </sheetData>
  <sheetProtection password="CC35" sheet="1" objects="1" scenarios="1" formatColumns="0" formatRows="0" autoFilter="0"/>
  <autoFilter ref="C131:K1323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3608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ROUND((SUM(BE120:BE141)),2)</f>
        <v>0</v>
      </c>
      <c r="G33" s="39"/>
      <c r="H33" s="39"/>
      <c r="I33" s="156">
        <v>0.21</v>
      </c>
      <c r="J33" s="155">
        <f>ROUND(((SUM(BE120:BE141))*I33),2)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ROUND((SUM(BF120:BF141)),2)</f>
        <v>0</v>
      </c>
      <c r="G34" s="39"/>
      <c r="H34" s="39"/>
      <c r="I34" s="156">
        <v>0.12</v>
      </c>
      <c r="J34" s="155">
        <f>ROUND(((SUM(BF120:BF141))*I34),2)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ROUND((SUM(BG120:BG141)),2)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ROUND((SUM(BH120:BH141)),2)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ROUND((SUM(BI120:BI141)),2)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04770009.1 - Dešťová kanalizace - položky mimo soustavu URS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151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3396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0"/>
      <c r="C99" s="181"/>
      <c r="D99" s="182" t="s">
        <v>157</v>
      </c>
      <c r="E99" s="183"/>
      <c r="F99" s="183"/>
      <c r="G99" s="183"/>
      <c r="H99" s="183"/>
      <c r="I99" s="183"/>
      <c r="J99" s="184">
        <f>J136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6"/>
      <c r="C100" s="187"/>
      <c r="D100" s="188" t="s">
        <v>3397</v>
      </c>
      <c r="E100" s="189"/>
      <c r="F100" s="189"/>
      <c r="G100" s="189"/>
      <c r="H100" s="189"/>
      <c r="I100" s="189"/>
      <c r="J100" s="190">
        <f>J137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167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6.25" customHeight="1">
      <c r="A110" s="39"/>
      <c r="B110" s="40"/>
      <c r="C110" s="41"/>
      <c r="D110" s="41"/>
      <c r="E110" s="175" t="str">
        <f>E7</f>
        <v>Střešní dostavba a stavební úpravy objektu denního stacionáře Jasněnka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144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30" customHeight="1">
      <c r="A112" s="39"/>
      <c r="B112" s="40"/>
      <c r="C112" s="41"/>
      <c r="D112" s="41"/>
      <c r="E112" s="77" t="str">
        <f>E9</f>
        <v>04770009.1 - Dešťová kanalizace - položky mimo soustavu URS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Uničov</v>
      </c>
      <c r="G114" s="41"/>
      <c r="H114" s="41"/>
      <c r="I114" s="33" t="s">
        <v>22</v>
      </c>
      <c r="J114" s="80" t="str">
        <f>IF(J12="","",J12)</f>
        <v>6. 2. 2024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>spolek Jasněnka, o.z.</v>
      </c>
      <c r="G116" s="41"/>
      <c r="H116" s="41"/>
      <c r="I116" s="33" t="s">
        <v>31</v>
      </c>
      <c r="J116" s="37" t="str">
        <f>E21</f>
        <v xml:space="preserve"> SPZ DESIGN s.r.o.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29</v>
      </c>
      <c r="D117" s="41"/>
      <c r="E117" s="41"/>
      <c r="F117" s="28" t="str">
        <f>IF(E18="","",E18)</f>
        <v>Vyplň údaj</v>
      </c>
      <c r="G117" s="41"/>
      <c r="H117" s="41"/>
      <c r="I117" s="33" t="s">
        <v>35</v>
      </c>
      <c r="J117" s="37" t="str">
        <f>E24</f>
        <v xml:space="preserve"> Ing. Petr Zavadil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168</v>
      </c>
      <c r="D119" s="195" t="s">
        <v>63</v>
      </c>
      <c r="E119" s="195" t="s">
        <v>59</v>
      </c>
      <c r="F119" s="195" t="s">
        <v>60</v>
      </c>
      <c r="G119" s="195" t="s">
        <v>169</v>
      </c>
      <c r="H119" s="195" t="s">
        <v>170</v>
      </c>
      <c r="I119" s="195" t="s">
        <v>171</v>
      </c>
      <c r="J119" s="196" t="s">
        <v>148</v>
      </c>
      <c r="K119" s="197" t="s">
        <v>172</v>
      </c>
      <c r="L119" s="198"/>
      <c r="M119" s="101" t="s">
        <v>1</v>
      </c>
      <c r="N119" s="102" t="s">
        <v>42</v>
      </c>
      <c r="O119" s="102" t="s">
        <v>173</v>
      </c>
      <c r="P119" s="102" t="s">
        <v>174</v>
      </c>
      <c r="Q119" s="102" t="s">
        <v>175</v>
      </c>
      <c r="R119" s="102" t="s">
        <v>176</v>
      </c>
      <c r="S119" s="102" t="s">
        <v>177</v>
      </c>
      <c r="T119" s="103" t="s">
        <v>178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179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P121+P136</f>
        <v>0</v>
      </c>
      <c r="Q120" s="105"/>
      <c r="R120" s="201">
        <f>R121+R136</f>
        <v>0.1236</v>
      </c>
      <c r="S120" s="105"/>
      <c r="T120" s="202">
        <f>T121+T136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77</v>
      </c>
      <c r="AU120" s="18" t="s">
        <v>150</v>
      </c>
      <c r="BK120" s="203">
        <f>BK121+BK136</f>
        <v>0</v>
      </c>
    </row>
    <row r="121" spans="1:63" s="12" customFormat="1" ht="25.9" customHeight="1">
      <c r="A121" s="12"/>
      <c r="B121" s="204"/>
      <c r="C121" s="205"/>
      <c r="D121" s="206" t="s">
        <v>77</v>
      </c>
      <c r="E121" s="207" t="s">
        <v>180</v>
      </c>
      <c r="F121" s="207" t="s">
        <v>181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</f>
        <v>0</v>
      </c>
      <c r="Q121" s="212"/>
      <c r="R121" s="213">
        <f>R122</f>
        <v>0</v>
      </c>
      <c r="S121" s="212"/>
      <c r="T121" s="214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86</v>
      </c>
      <c r="AT121" s="216" t="s">
        <v>77</v>
      </c>
      <c r="AU121" s="216" t="s">
        <v>78</v>
      </c>
      <c r="AY121" s="215" t="s">
        <v>182</v>
      </c>
      <c r="BK121" s="217">
        <f>BK122</f>
        <v>0</v>
      </c>
    </row>
    <row r="122" spans="1:63" s="12" customFormat="1" ht="22.8" customHeight="1">
      <c r="A122" s="12"/>
      <c r="B122" s="204"/>
      <c r="C122" s="205"/>
      <c r="D122" s="206" t="s">
        <v>77</v>
      </c>
      <c r="E122" s="218" t="s">
        <v>207</v>
      </c>
      <c r="F122" s="218" t="s">
        <v>3545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SUM(P123:P135)</f>
        <v>0</v>
      </c>
      <c r="Q122" s="212"/>
      <c r="R122" s="213">
        <f>SUM(R123:R135)</f>
        <v>0</v>
      </c>
      <c r="S122" s="212"/>
      <c r="T122" s="214">
        <f>SUM(T123:T135)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86</v>
      </c>
      <c r="AT122" s="216" t="s">
        <v>77</v>
      </c>
      <c r="AU122" s="216" t="s">
        <v>86</v>
      </c>
      <c r="AY122" s="215" t="s">
        <v>182</v>
      </c>
      <c r="BK122" s="217">
        <f>SUM(BK123:BK135)</f>
        <v>0</v>
      </c>
    </row>
    <row r="123" spans="1:65" s="2" customFormat="1" ht="62.7" customHeight="1">
      <c r="A123" s="39"/>
      <c r="B123" s="40"/>
      <c r="C123" s="220" t="s">
        <v>86</v>
      </c>
      <c r="D123" s="220" t="s">
        <v>185</v>
      </c>
      <c r="E123" s="221" t="s">
        <v>3609</v>
      </c>
      <c r="F123" s="222" t="s">
        <v>3610</v>
      </c>
      <c r="G123" s="223" t="s">
        <v>2405</v>
      </c>
      <c r="H123" s="224">
        <v>2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43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189</v>
      </c>
      <c r="AT123" s="232" t="s">
        <v>185</v>
      </c>
      <c r="AU123" s="232" t="s">
        <v>88</v>
      </c>
      <c r="AY123" s="18" t="s">
        <v>182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86</v>
      </c>
      <c r="BK123" s="233">
        <f>ROUND(I123*H123,2)</f>
        <v>0</v>
      </c>
      <c r="BL123" s="18" t="s">
        <v>189</v>
      </c>
      <c r="BM123" s="232" t="s">
        <v>3611</v>
      </c>
    </row>
    <row r="124" spans="1:51" s="13" customFormat="1" ht="12">
      <c r="A124" s="13"/>
      <c r="B124" s="234"/>
      <c r="C124" s="235"/>
      <c r="D124" s="236" t="s">
        <v>191</v>
      </c>
      <c r="E124" s="237" t="s">
        <v>1</v>
      </c>
      <c r="F124" s="238" t="s">
        <v>88</v>
      </c>
      <c r="G124" s="235"/>
      <c r="H124" s="239">
        <v>2</v>
      </c>
      <c r="I124" s="240"/>
      <c r="J124" s="235"/>
      <c r="K124" s="235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191</v>
      </c>
      <c r="AU124" s="245" t="s">
        <v>88</v>
      </c>
      <c r="AV124" s="13" t="s">
        <v>88</v>
      </c>
      <c r="AW124" s="13" t="s">
        <v>34</v>
      </c>
      <c r="AX124" s="13" t="s">
        <v>78</v>
      </c>
      <c r="AY124" s="245" t="s">
        <v>182</v>
      </c>
    </row>
    <row r="125" spans="1:51" s="14" customFormat="1" ht="12">
      <c r="A125" s="14"/>
      <c r="B125" s="246"/>
      <c r="C125" s="247"/>
      <c r="D125" s="236" t="s">
        <v>191</v>
      </c>
      <c r="E125" s="248" t="s">
        <v>1</v>
      </c>
      <c r="F125" s="249" t="s">
        <v>195</v>
      </c>
      <c r="G125" s="247"/>
      <c r="H125" s="250">
        <v>2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6" t="s">
        <v>191</v>
      </c>
      <c r="AU125" s="256" t="s">
        <v>88</v>
      </c>
      <c r="AV125" s="14" t="s">
        <v>189</v>
      </c>
      <c r="AW125" s="14" t="s">
        <v>34</v>
      </c>
      <c r="AX125" s="14" t="s">
        <v>86</v>
      </c>
      <c r="AY125" s="256" t="s">
        <v>182</v>
      </c>
    </row>
    <row r="126" spans="1:65" s="2" customFormat="1" ht="21.75" customHeight="1">
      <c r="A126" s="39"/>
      <c r="B126" s="40"/>
      <c r="C126" s="220" t="s">
        <v>88</v>
      </c>
      <c r="D126" s="220" t="s">
        <v>185</v>
      </c>
      <c r="E126" s="221" t="s">
        <v>3612</v>
      </c>
      <c r="F126" s="222" t="s">
        <v>3613</v>
      </c>
      <c r="G126" s="223" t="s">
        <v>2405</v>
      </c>
      <c r="H126" s="224">
        <v>1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43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189</v>
      </c>
      <c r="AT126" s="232" t="s">
        <v>185</v>
      </c>
      <c r="AU126" s="232" t="s">
        <v>88</v>
      </c>
      <c r="AY126" s="18" t="s">
        <v>182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86</v>
      </c>
      <c r="BK126" s="233">
        <f>ROUND(I126*H126,2)</f>
        <v>0</v>
      </c>
      <c r="BL126" s="18" t="s">
        <v>189</v>
      </c>
      <c r="BM126" s="232" t="s">
        <v>3614</v>
      </c>
    </row>
    <row r="127" spans="1:51" s="13" customFormat="1" ht="12">
      <c r="A127" s="13"/>
      <c r="B127" s="234"/>
      <c r="C127" s="235"/>
      <c r="D127" s="236" t="s">
        <v>191</v>
      </c>
      <c r="E127" s="237" t="s">
        <v>1</v>
      </c>
      <c r="F127" s="238" t="s">
        <v>86</v>
      </c>
      <c r="G127" s="235"/>
      <c r="H127" s="239">
        <v>1</v>
      </c>
      <c r="I127" s="240"/>
      <c r="J127" s="235"/>
      <c r="K127" s="235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191</v>
      </c>
      <c r="AU127" s="245" t="s">
        <v>88</v>
      </c>
      <c r="AV127" s="13" t="s">
        <v>88</v>
      </c>
      <c r="AW127" s="13" t="s">
        <v>34</v>
      </c>
      <c r="AX127" s="13" t="s">
        <v>78</v>
      </c>
      <c r="AY127" s="245" t="s">
        <v>182</v>
      </c>
    </row>
    <row r="128" spans="1:51" s="14" customFormat="1" ht="12">
      <c r="A128" s="14"/>
      <c r="B128" s="246"/>
      <c r="C128" s="247"/>
      <c r="D128" s="236" t="s">
        <v>191</v>
      </c>
      <c r="E128" s="248" t="s">
        <v>1</v>
      </c>
      <c r="F128" s="249" t="s">
        <v>195</v>
      </c>
      <c r="G128" s="247"/>
      <c r="H128" s="250">
        <v>1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6" t="s">
        <v>191</v>
      </c>
      <c r="AU128" s="256" t="s">
        <v>88</v>
      </c>
      <c r="AV128" s="14" t="s">
        <v>189</v>
      </c>
      <c r="AW128" s="14" t="s">
        <v>34</v>
      </c>
      <c r="AX128" s="14" t="s">
        <v>86</v>
      </c>
      <c r="AY128" s="256" t="s">
        <v>182</v>
      </c>
    </row>
    <row r="129" spans="1:65" s="2" customFormat="1" ht="21.75" customHeight="1">
      <c r="A129" s="39"/>
      <c r="B129" s="40"/>
      <c r="C129" s="220" t="s">
        <v>200</v>
      </c>
      <c r="D129" s="220" t="s">
        <v>185</v>
      </c>
      <c r="E129" s="221" t="s">
        <v>3615</v>
      </c>
      <c r="F129" s="222" t="s">
        <v>3616</v>
      </c>
      <c r="G129" s="223" t="s">
        <v>2405</v>
      </c>
      <c r="H129" s="224">
        <v>3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43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189</v>
      </c>
      <c r="AT129" s="232" t="s">
        <v>185</v>
      </c>
      <c r="AU129" s="232" t="s">
        <v>88</v>
      </c>
      <c r="AY129" s="18" t="s">
        <v>182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86</v>
      </c>
      <c r="BK129" s="233">
        <f>ROUND(I129*H129,2)</f>
        <v>0</v>
      </c>
      <c r="BL129" s="18" t="s">
        <v>189</v>
      </c>
      <c r="BM129" s="232" t="s">
        <v>3617</v>
      </c>
    </row>
    <row r="130" spans="1:51" s="13" customFormat="1" ht="12">
      <c r="A130" s="13"/>
      <c r="B130" s="234"/>
      <c r="C130" s="235"/>
      <c r="D130" s="236" t="s">
        <v>191</v>
      </c>
      <c r="E130" s="237" t="s">
        <v>1</v>
      </c>
      <c r="F130" s="238" t="s">
        <v>200</v>
      </c>
      <c r="G130" s="235"/>
      <c r="H130" s="239">
        <v>3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191</v>
      </c>
      <c r="AU130" s="245" t="s">
        <v>88</v>
      </c>
      <c r="AV130" s="13" t="s">
        <v>88</v>
      </c>
      <c r="AW130" s="13" t="s">
        <v>34</v>
      </c>
      <c r="AX130" s="13" t="s">
        <v>78</v>
      </c>
      <c r="AY130" s="245" t="s">
        <v>182</v>
      </c>
    </row>
    <row r="131" spans="1:51" s="14" customFormat="1" ht="12">
      <c r="A131" s="14"/>
      <c r="B131" s="246"/>
      <c r="C131" s="247"/>
      <c r="D131" s="236" t="s">
        <v>191</v>
      </c>
      <c r="E131" s="248" t="s">
        <v>1</v>
      </c>
      <c r="F131" s="249" t="s">
        <v>195</v>
      </c>
      <c r="G131" s="247"/>
      <c r="H131" s="250">
        <v>3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191</v>
      </c>
      <c r="AU131" s="256" t="s">
        <v>88</v>
      </c>
      <c r="AV131" s="14" t="s">
        <v>189</v>
      </c>
      <c r="AW131" s="14" t="s">
        <v>34</v>
      </c>
      <c r="AX131" s="14" t="s">
        <v>86</v>
      </c>
      <c r="AY131" s="256" t="s">
        <v>182</v>
      </c>
    </row>
    <row r="132" spans="1:65" s="2" customFormat="1" ht="24.15" customHeight="1">
      <c r="A132" s="39"/>
      <c r="B132" s="40"/>
      <c r="C132" s="220" t="s">
        <v>189</v>
      </c>
      <c r="D132" s="220" t="s">
        <v>185</v>
      </c>
      <c r="E132" s="221" t="s">
        <v>3618</v>
      </c>
      <c r="F132" s="222" t="s">
        <v>3619</v>
      </c>
      <c r="G132" s="223" t="s">
        <v>2405</v>
      </c>
      <c r="H132" s="224">
        <v>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43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189</v>
      </c>
      <c r="AT132" s="232" t="s">
        <v>185</v>
      </c>
      <c r="AU132" s="232" t="s">
        <v>88</v>
      </c>
      <c r="AY132" s="18" t="s">
        <v>182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86</v>
      </c>
      <c r="BK132" s="233">
        <f>ROUND(I132*H132,2)</f>
        <v>0</v>
      </c>
      <c r="BL132" s="18" t="s">
        <v>189</v>
      </c>
      <c r="BM132" s="232" t="s">
        <v>3620</v>
      </c>
    </row>
    <row r="133" spans="1:65" s="2" customFormat="1" ht="49.05" customHeight="1">
      <c r="A133" s="39"/>
      <c r="B133" s="40"/>
      <c r="C133" s="220" t="s">
        <v>211</v>
      </c>
      <c r="D133" s="220" t="s">
        <v>185</v>
      </c>
      <c r="E133" s="221" t="s">
        <v>3621</v>
      </c>
      <c r="F133" s="222" t="s">
        <v>3622</v>
      </c>
      <c r="G133" s="223" t="s">
        <v>1543</v>
      </c>
      <c r="H133" s="224">
        <v>3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43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189</v>
      </c>
      <c r="AT133" s="232" t="s">
        <v>185</v>
      </c>
      <c r="AU133" s="232" t="s">
        <v>88</v>
      </c>
      <c r="AY133" s="18" t="s">
        <v>182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86</v>
      </c>
      <c r="BK133" s="233">
        <f>ROUND(I133*H133,2)</f>
        <v>0</v>
      </c>
      <c r="BL133" s="18" t="s">
        <v>189</v>
      </c>
      <c r="BM133" s="232" t="s">
        <v>3623</v>
      </c>
    </row>
    <row r="134" spans="1:51" s="13" customFormat="1" ht="12">
      <c r="A134" s="13"/>
      <c r="B134" s="234"/>
      <c r="C134" s="235"/>
      <c r="D134" s="236" t="s">
        <v>191</v>
      </c>
      <c r="E134" s="237" t="s">
        <v>1</v>
      </c>
      <c r="F134" s="238" t="s">
        <v>200</v>
      </c>
      <c r="G134" s="235"/>
      <c r="H134" s="239">
        <v>3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191</v>
      </c>
      <c r="AU134" s="245" t="s">
        <v>88</v>
      </c>
      <c r="AV134" s="13" t="s">
        <v>88</v>
      </c>
      <c r="AW134" s="13" t="s">
        <v>34</v>
      </c>
      <c r="AX134" s="13" t="s">
        <v>78</v>
      </c>
      <c r="AY134" s="245" t="s">
        <v>182</v>
      </c>
    </row>
    <row r="135" spans="1:51" s="14" customFormat="1" ht="12">
      <c r="A135" s="14"/>
      <c r="B135" s="246"/>
      <c r="C135" s="247"/>
      <c r="D135" s="236" t="s">
        <v>191</v>
      </c>
      <c r="E135" s="248" t="s">
        <v>1</v>
      </c>
      <c r="F135" s="249" t="s">
        <v>195</v>
      </c>
      <c r="G135" s="247"/>
      <c r="H135" s="250">
        <v>3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191</v>
      </c>
      <c r="AU135" s="256" t="s">
        <v>88</v>
      </c>
      <c r="AV135" s="14" t="s">
        <v>189</v>
      </c>
      <c r="AW135" s="14" t="s">
        <v>34</v>
      </c>
      <c r="AX135" s="14" t="s">
        <v>86</v>
      </c>
      <c r="AY135" s="256" t="s">
        <v>182</v>
      </c>
    </row>
    <row r="136" spans="1:63" s="12" customFormat="1" ht="25.9" customHeight="1">
      <c r="A136" s="12"/>
      <c r="B136" s="204"/>
      <c r="C136" s="205"/>
      <c r="D136" s="206" t="s">
        <v>77</v>
      </c>
      <c r="E136" s="207" t="s">
        <v>757</v>
      </c>
      <c r="F136" s="207" t="s">
        <v>758</v>
      </c>
      <c r="G136" s="205"/>
      <c r="H136" s="205"/>
      <c r="I136" s="208"/>
      <c r="J136" s="209">
        <f>BK136</f>
        <v>0</v>
      </c>
      <c r="K136" s="205"/>
      <c r="L136" s="210"/>
      <c r="M136" s="211"/>
      <c r="N136" s="212"/>
      <c r="O136" s="212"/>
      <c r="P136" s="213">
        <f>P137</f>
        <v>0</v>
      </c>
      <c r="Q136" s="212"/>
      <c r="R136" s="213">
        <f>R137</f>
        <v>0.1236</v>
      </c>
      <c r="S136" s="212"/>
      <c r="T136" s="214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88</v>
      </c>
      <c r="AT136" s="216" t="s">
        <v>77</v>
      </c>
      <c r="AU136" s="216" t="s">
        <v>78</v>
      </c>
      <c r="AY136" s="215" t="s">
        <v>182</v>
      </c>
      <c r="BK136" s="217">
        <f>BK137</f>
        <v>0</v>
      </c>
    </row>
    <row r="137" spans="1:63" s="12" customFormat="1" ht="22.8" customHeight="1">
      <c r="A137" s="12"/>
      <c r="B137" s="204"/>
      <c r="C137" s="205"/>
      <c r="D137" s="206" t="s">
        <v>77</v>
      </c>
      <c r="E137" s="218" t="s">
        <v>2401</v>
      </c>
      <c r="F137" s="218" t="s">
        <v>2402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SUM(P138:P141)</f>
        <v>0</v>
      </c>
      <c r="Q137" s="212"/>
      <c r="R137" s="213">
        <f>SUM(R138:R141)</f>
        <v>0.1236</v>
      </c>
      <c r="S137" s="212"/>
      <c r="T137" s="214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88</v>
      </c>
      <c r="AT137" s="216" t="s">
        <v>77</v>
      </c>
      <c r="AU137" s="216" t="s">
        <v>86</v>
      </c>
      <c r="AY137" s="215" t="s">
        <v>182</v>
      </c>
      <c r="BK137" s="217">
        <f>SUM(BK138:BK141)</f>
        <v>0</v>
      </c>
    </row>
    <row r="138" spans="1:65" s="2" customFormat="1" ht="16.5" customHeight="1">
      <c r="A138" s="39"/>
      <c r="B138" s="40"/>
      <c r="C138" s="220" t="s">
        <v>183</v>
      </c>
      <c r="D138" s="220" t="s">
        <v>185</v>
      </c>
      <c r="E138" s="221" t="s">
        <v>3602</v>
      </c>
      <c r="F138" s="222" t="s">
        <v>3603</v>
      </c>
      <c r="G138" s="223" t="s">
        <v>1272</v>
      </c>
      <c r="H138" s="224">
        <v>4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43</v>
      </c>
      <c r="O138" s="92"/>
      <c r="P138" s="230">
        <f>O138*H138</f>
        <v>0</v>
      </c>
      <c r="Q138" s="230">
        <v>0.0309</v>
      </c>
      <c r="R138" s="230">
        <f>Q138*H138</f>
        <v>0.1236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351</v>
      </c>
      <c r="AT138" s="232" t="s">
        <v>185</v>
      </c>
      <c r="AU138" s="232" t="s">
        <v>88</v>
      </c>
      <c r="AY138" s="18" t="s">
        <v>182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86</v>
      </c>
      <c r="BK138" s="233">
        <f>ROUND(I138*H138,2)</f>
        <v>0</v>
      </c>
      <c r="BL138" s="18" t="s">
        <v>351</v>
      </c>
      <c r="BM138" s="232" t="s">
        <v>3624</v>
      </c>
    </row>
    <row r="139" spans="1:51" s="13" customFormat="1" ht="12">
      <c r="A139" s="13"/>
      <c r="B139" s="234"/>
      <c r="C139" s="235"/>
      <c r="D139" s="236" t="s">
        <v>191</v>
      </c>
      <c r="E139" s="237" t="s">
        <v>1</v>
      </c>
      <c r="F139" s="238" t="s">
        <v>189</v>
      </c>
      <c r="G139" s="235"/>
      <c r="H139" s="239">
        <v>4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191</v>
      </c>
      <c r="AU139" s="245" t="s">
        <v>88</v>
      </c>
      <c r="AV139" s="13" t="s">
        <v>88</v>
      </c>
      <c r="AW139" s="13" t="s">
        <v>34</v>
      </c>
      <c r="AX139" s="13" t="s">
        <v>78</v>
      </c>
      <c r="AY139" s="245" t="s">
        <v>182</v>
      </c>
    </row>
    <row r="140" spans="1:51" s="14" customFormat="1" ht="12">
      <c r="A140" s="14"/>
      <c r="B140" s="246"/>
      <c r="C140" s="247"/>
      <c r="D140" s="236" t="s">
        <v>191</v>
      </c>
      <c r="E140" s="248" t="s">
        <v>1</v>
      </c>
      <c r="F140" s="249" t="s">
        <v>195</v>
      </c>
      <c r="G140" s="247"/>
      <c r="H140" s="250">
        <v>4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191</v>
      </c>
      <c r="AU140" s="256" t="s">
        <v>88</v>
      </c>
      <c r="AV140" s="14" t="s">
        <v>189</v>
      </c>
      <c r="AW140" s="14" t="s">
        <v>34</v>
      </c>
      <c r="AX140" s="14" t="s">
        <v>86</v>
      </c>
      <c r="AY140" s="256" t="s">
        <v>182</v>
      </c>
    </row>
    <row r="141" spans="1:65" s="2" customFormat="1" ht="24.15" customHeight="1">
      <c r="A141" s="39"/>
      <c r="B141" s="40"/>
      <c r="C141" s="220" t="s">
        <v>237</v>
      </c>
      <c r="D141" s="220" t="s">
        <v>185</v>
      </c>
      <c r="E141" s="221" t="s">
        <v>3605</v>
      </c>
      <c r="F141" s="222" t="s">
        <v>3606</v>
      </c>
      <c r="G141" s="223" t="s">
        <v>570</v>
      </c>
      <c r="H141" s="224">
        <v>0.124</v>
      </c>
      <c r="I141" s="225"/>
      <c r="J141" s="226">
        <f>ROUND(I141*H141,2)</f>
        <v>0</v>
      </c>
      <c r="K141" s="227"/>
      <c r="L141" s="45"/>
      <c r="M141" s="289" t="s">
        <v>1</v>
      </c>
      <c r="N141" s="290" t="s">
        <v>43</v>
      </c>
      <c r="O141" s="291"/>
      <c r="P141" s="292">
        <f>O141*H141</f>
        <v>0</v>
      </c>
      <c r="Q141" s="292">
        <v>0</v>
      </c>
      <c r="R141" s="292">
        <f>Q141*H141</f>
        <v>0</v>
      </c>
      <c r="S141" s="292">
        <v>0</v>
      </c>
      <c r="T141" s="29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351</v>
      </c>
      <c r="AT141" s="232" t="s">
        <v>185</v>
      </c>
      <c r="AU141" s="232" t="s">
        <v>88</v>
      </c>
      <c r="AY141" s="18" t="s">
        <v>182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86</v>
      </c>
      <c r="BK141" s="233">
        <f>ROUND(I141*H141,2)</f>
        <v>0</v>
      </c>
      <c r="BL141" s="18" t="s">
        <v>351</v>
      </c>
      <c r="BM141" s="232" t="s">
        <v>3625</v>
      </c>
    </row>
    <row r="142" spans="1:31" s="2" customFormat="1" ht="6.95" customHeight="1">
      <c r="A142" s="39"/>
      <c r="B142" s="67"/>
      <c r="C142" s="68"/>
      <c r="D142" s="68"/>
      <c r="E142" s="68"/>
      <c r="F142" s="68"/>
      <c r="G142" s="68"/>
      <c r="H142" s="68"/>
      <c r="I142" s="68"/>
      <c r="J142" s="68"/>
      <c r="K142" s="68"/>
      <c r="L142" s="45"/>
      <c r="M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</sheetData>
  <sheetProtection password="CC35" sheet="1" objects="1" scenarios="1" formatColumns="0" formatRows="0" autoFilter="0"/>
  <autoFilter ref="C119:K14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3626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ROUND((SUM(BE119:BE134)),2)</f>
        <v>0</v>
      </c>
      <c r="G33" s="39"/>
      <c r="H33" s="39"/>
      <c r="I33" s="156">
        <v>0.21</v>
      </c>
      <c r="J33" s="155">
        <f>ROUND(((SUM(BE119:BE134))*I33),2)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ROUND((SUM(BF119:BF134)),2)</f>
        <v>0</v>
      </c>
      <c r="G34" s="39"/>
      <c r="H34" s="39"/>
      <c r="I34" s="156">
        <v>0.12</v>
      </c>
      <c r="J34" s="155">
        <f>ROUND(((SUM(BF119:BF134))*I34),2)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ROUND((SUM(BG119:BG134)),2)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ROUND((SUM(BH119:BH134)),2)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ROUND((SUM(BI119:BI134)),2)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04770010 - VRN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3627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3628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3629</v>
      </c>
      <c r="E99" s="189"/>
      <c r="F99" s="189"/>
      <c r="G99" s="189"/>
      <c r="H99" s="189"/>
      <c r="I99" s="189"/>
      <c r="J99" s="190">
        <f>J125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167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6.25" customHeight="1">
      <c r="A109" s="39"/>
      <c r="B109" s="40"/>
      <c r="C109" s="41"/>
      <c r="D109" s="41"/>
      <c r="E109" s="175" t="str">
        <f>E7</f>
        <v>Střešní dostavba a stavební úpravy objektu denního stacionáře Jasněnka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144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04770010 - VRN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>Uničov</v>
      </c>
      <c r="G113" s="41"/>
      <c r="H113" s="41"/>
      <c r="I113" s="33" t="s">
        <v>22</v>
      </c>
      <c r="J113" s="80" t="str">
        <f>IF(J12="","",J12)</f>
        <v>6. 2. 2024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24</v>
      </c>
      <c r="D115" s="41"/>
      <c r="E115" s="41"/>
      <c r="F115" s="28" t="str">
        <f>E15</f>
        <v>spolek Jasněnka, o.z.</v>
      </c>
      <c r="G115" s="41"/>
      <c r="H115" s="41"/>
      <c r="I115" s="33" t="s">
        <v>31</v>
      </c>
      <c r="J115" s="37" t="str">
        <f>E21</f>
        <v xml:space="preserve"> SPZ DESIGN s.r.o.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29</v>
      </c>
      <c r="D116" s="41"/>
      <c r="E116" s="41"/>
      <c r="F116" s="28" t="str">
        <f>IF(E18="","",E18)</f>
        <v>Vyplň údaj</v>
      </c>
      <c r="G116" s="41"/>
      <c r="H116" s="41"/>
      <c r="I116" s="33" t="s">
        <v>35</v>
      </c>
      <c r="J116" s="37" t="str">
        <f>E24</f>
        <v xml:space="preserve"> Ing. Petr Zavadil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2"/>
      <c r="B118" s="193"/>
      <c r="C118" s="194" t="s">
        <v>168</v>
      </c>
      <c r="D118" s="195" t="s">
        <v>63</v>
      </c>
      <c r="E118" s="195" t="s">
        <v>59</v>
      </c>
      <c r="F118" s="195" t="s">
        <v>60</v>
      </c>
      <c r="G118" s="195" t="s">
        <v>169</v>
      </c>
      <c r="H118" s="195" t="s">
        <v>170</v>
      </c>
      <c r="I118" s="195" t="s">
        <v>171</v>
      </c>
      <c r="J118" s="196" t="s">
        <v>148</v>
      </c>
      <c r="K118" s="197" t="s">
        <v>172</v>
      </c>
      <c r="L118" s="198"/>
      <c r="M118" s="101" t="s">
        <v>1</v>
      </c>
      <c r="N118" s="102" t="s">
        <v>42</v>
      </c>
      <c r="O118" s="102" t="s">
        <v>173</v>
      </c>
      <c r="P118" s="102" t="s">
        <v>174</v>
      </c>
      <c r="Q118" s="102" t="s">
        <v>175</v>
      </c>
      <c r="R118" s="102" t="s">
        <v>176</v>
      </c>
      <c r="S118" s="102" t="s">
        <v>177</v>
      </c>
      <c r="T118" s="103" t="s">
        <v>178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9"/>
      <c r="B119" s="40"/>
      <c r="C119" s="108" t="s">
        <v>179</v>
      </c>
      <c r="D119" s="41"/>
      <c r="E119" s="41"/>
      <c r="F119" s="41"/>
      <c r="G119" s="41"/>
      <c r="H119" s="41"/>
      <c r="I119" s="41"/>
      <c r="J119" s="199">
        <f>BK119</f>
        <v>0</v>
      </c>
      <c r="K119" s="41"/>
      <c r="L119" s="45"/>
      <c r="M119" s="104"/>
      <c r="N119" s="200"/>
      <c r="O119" s="105"/>
      <c r="P119" s="201">
        <f>P120</f>
        <v>0</v>
      </c>
      <c r="Q119" s="105"/>
      <c r="R119" s="201">
        <f>R120</f>
        <v>0</v>
      </c>
      <c r="S119" s="105"/>
      <c r="T119" s="202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77</v>
      </c>
      <c r="AU119" s="18" t="s">
        <v>150</v>
      </c>
      <c r="BK119" s="203">
        <f>BK120</f>
        <v>0</v>
      </c>
    </row>
    <row r="120" spans="1:63" s="12" customFormat="1" ht="25.9" customHeight="1">
      <c r="A120" s="12"/>
      <c r="B120" s="204"/>
      <c r="C120" s="205"/>
      <c r="D120" s="206" t="s">
        <v>77</v>
      </c>
      <c r="E120" s="207" t="s">
        <v>141</v>
      </c>
      <c r="F120" s="207" t="s">
        <v>3630</v>
      </c>
      <c r="G120" s="205"/>
      <c r="H120" s="205"/>
      <c r="I120" s="208"/>
      <c r="J120" s="209">
        <f>BK120</f>
        <v>0</v>
      </c>
      <c r="K120" s="205"/>
      <c r="L120" s="210"/>
      <c r="M120" s="211"/>
      <c r="N120" s="212"/>
      <c r="O120" s="212"/>
      <c r="P120" s="213">
        <f>P121+P125</f>
        <v>0</v>
      </c>
      <c r="Q120" s="212"/>
      <c r="R120" s="213">
        <f>R121+R125</f>
        <v>0</v>
      </c>
      <c r="S120" s="212"/>
      <c r="T120" s="214">
        <f>T121+T125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211</v>
      </c>
      <c r="AT120" s="216" t="s">
        <v>77</v>
      </c>
      <c r="AU120" s="216" t="s">
        <v>78</v>
      </c>
      <c r="AY120" s="215" t="s">
        <v>182</v>
      </c>
      <c r="BK120" s="217">
        <f>BK121+BK125</f>
        <v>0</v>
      </c>
    </row>
    <row r="121" spans="1:63" s="12" customFormat="1" ht="22.8" customHeight="1">
      <c r="A121" s="12"/>
      <c r="B121" s="204"/>
      <c r="C121" s="205"/>
      <c r="D121" s="206" t="s">
        <v>77</v>
      </c>
      <c r="E121" s="218" t="s">
        <v>3631</v>
      </c>
      <c r="F121" s="218" t="s">
        <v>3632</v>
      </c>
      <c r="G121" s="205"/>
      <c r="H121" s="205"/>
      <c r="I121" s="208"/>
      <c r="J121" s="219">
        <f>BK121</f>
        <v>0</v>
      </c>
      <c r="K121" s="205"/>
      <c r="L121" s="210"/>
      <c r="M121" s="211"/>
      <c r="N121" s="212"/>
      <c r="O121" s="212"/>
      <c r="P121" s="213">
        <f>SUM(P122:P124)</f>
        <v>0</v>
      </c>
      <c r="Q121" s="212"/>
      <c r="R121" s="213">
        <f>SUM(R122:R124)</f>
        <v>0</v>
      </c>
      <c r="S121" s="212"/>
      <c r="T121" s="214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211</v>
      </c>
      <c r="AT121" s="216" t="s">
        <v>77</v>
      </c>
      <c r="AU121" s="216" t="s">
        <v>86</v>
      </c>
      <c r="AY121" s="215" t="s">
        <v>182</v>
      </c>
      <c r="BK121" s="217">
        <f>SUM(BK122:BK124)</f>
        <v>0</v>
      </c>
    </row>
    <row r="122" spans="1:65" s="2" customFormat="1" ht="21.75" customHeight="1">
      <c r="A122" s="39"/>
      <c r="B122" s="40"/>
      <c r="C122" s="220" t="s">
        <v>86</v>
      </c>
      <c r="D122" s="220" t="s">
        <v>185</v>
      </c>
      <c r="E122" s="221" t="s">
        <v>3633</v>
      </c>
      <c r="F122" s="222" t="s">
        <v>3634</v>
      </c>
      <c r="G122" s="223" t="s">
        <v>3635</v>
      </c>
      <c r="H122" s="224">
        <v>1</v>
      </c>
      <c r="I122" s="225"/>
      <c r="J122" s="226">
        <f>ROUND(I122*H122,2)</f>
        <v>0</v>
      </c>
      <c r="K122" s="227"/>
      <c r="L122" s="45"/>
      <c r="M122" s="228" t="s">
        <v>1</v>
      </c>
      <c r="N122" s="229" t="s">
        <v>43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3636</v>
      </c>
      <c r="AT122" s="232" t="s">
        <v>185</v>
      </c>
      <c r="AU122" s="232" t="s">
        <v>88</v>
      </c>
      <c r="AY122" s="18" t="s">
        <v>182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86</v>
      </c>
      <c r="BK122" s="233">
        <f>ROUND(I122*H122,2)</f>
        <v>0</v>
      </c>
      <c r="BL122" s="18" t="s">
        <v>3636</v>
      </c>
      <c r="BM122" s="232" t="s">
        <v>3637</v>
      </c>
    </row>
    <row r="123" spans="1:65" s="2" customFormat="1" ht="37.8" customHeight="1">
      <c r="A123" s="39"/>
      <c r="B123" s="40"/>
      <c r="C123" s="220" t="s">
        <v>88</v>
      </c>
      <c r="D123" s="220" t="s">
        <v>185</v>
      </c>
      <c r="E123" s="221" t="s">
        <v>3638</v>
      </c>
      <c r="F123" s="222" t="s">
        <v>3639</v>
      </c>
      <c r="G123" s="223" t="s">
        <v>2405</v>
      </c>
      <c r="H123" s="224">
        <v>1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43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3636</v>
      </c>
      <c r="AT123" s="232" t="s">
        <v>185</v>
      </c>
      <c r="AU123" s="232" t="s">
        <v>88</v>
      </c>
      <c r="AY123" s="18" t="s">
        <v>182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86</v>
      </c>
      <c r="BK123" s="233">
        <f>ROUND(I123*H123,2)</f>
        <v>0</v>
      </c>
      <c r="BL123" s="18" t="s">
        <v>3636</v>
      </c>
      <c r="BM123" s="232" t="s">
        <v>3640</v>
      </c>
    </row>
    <row r="124" spans="1:65" s="2" customFormat="1" ht="16.5" customHeight="1">
      <c r="A124" s="39"/>
      <c r="B124" s="40"/>
      <c r="C124" s="220" t="s">
        <v>200</v>
      </c>
      <c r="D124" s="220" t="s">
        <v>185</v>
      </c>
      <c r="E124" s="221" t="s">
        <v>3641</v>
      </c>
      <c r="F124" s="222" t="s">
        <v>3642</v>
      </c>
      <c r="G124" s="223" t="s">
        <v>2405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43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3636</v>
      </c>
      <c r="AT124" s="232" t="s">
        <v>185</v>
      </c>
      <c r="AU124" s="232" t="s">
        <v>88</v>
      </c>
      <c r="AY124" s="18" t="s">
        <v>182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86</v>
      </c>
      <c r="BK124" s="233">
        <f>ROUND(I124*H124,2)</f>
        <v>0</v>
      </c>
      <c r="BL124" s="18" t="s">
        <v>3636</v>
      </c>
      <c r="BM124" s="232" t="s">
        <v>3643</v>
      </c>
    </row>
    <row r="125" spans="1:63" s="12" customFormat="1" ht="22.8" customHeight="1">
      <c r="A125" s="12"/>
      <c r="B125" s="204"/>
      <c r="C125" s="205"/>
      <c r="D125" s="206" t="s">
        <v>77</v>
      </c>
      <c r="E125" s="218" t="s">
        <v>3644</v>
      </c>
      <c r="F125" s="218" t="s">
        <v>3645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SUM(P126:P134)</f>
        <v>0</v>
      </c>
      <c r="Q125" s="212"/>
      <c r="R125" s="213">
        <f>SUM(R126:R134)</f>
        <v>0</v>
      </c>
      <c r="S125" s="212"/>
      <c r="T125" s="214">
        <f>SUM(T126:T134)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211</v>
      </c>
      <c r="AT125" s="216" t="s">
        <v>77</v>
      </c>
      <c r="AU125" s="216" t="s">
        <v>86</v>
      </c>
      <c r="AY125" s="215" t="s">
        <v>182</v>
      </c>
      <c r="BK125" s="217">
        <f>SUM(BK126:BK134)</f>
        <v>0</v>
      </c>
    </row>
    <row r="126" spans="1:65" s="2" customFormat="1" ht="24.15" customHeight="1">
      <c r="A126" s="39"/>
      <c r="B126" s="40"/>
      <c r="C126" s="220" t="s">
        <v>189</v>
      </c>
      <c r="D126" s="220" t="s">
        <v>185</v>
      </c>
      <c r="E126" s="221" t="s">
        <v>3646</v>
      </c>
      <c r="F126" s="222" t="s">
        <v>3647</v>
      </c>
      <c r="G126" s="223" t="s">
        <v>2405</v>
      </c>
      <c r="H126" s="224">
        <v>1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43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3636</v>
      </c>
      <c r="AT126" s="232" t="s">
        <v>185</v>
      </c>
      <c r="AU126" s="232" t="s">
        <v>88</v>
      </c>
      <c r="AY126" s="18" t="s">
        <v>182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86</v>
      </c>
      <c r="BK126" s="233">
        <f>ROUND(I126*H126,2)</f>
        <v>0</v>
      </c>
      <c r="BL126" s="18" t="s">
        <v>3636</v>
      </c>
      <c r="BM126" s="232" t="s">
        <v>3648</v>
      </c>
    </row>
    <row r="127" spans="1:65" s="2" customFormat="1" ht="16.5" customHeight="1">
      <c r="A127" s="39"/>
      <c r="B127" s="40"/>
      <c r="C127" s="220" t="s">
        <v>211</v>
      </c>
      <c r="D127" s="220" t="s">
        <v>185</v>
      </c>
      <c r="E127" s="221" t="s">
        <v>3649</v>
      </c>
      <c r="F127" s="222" t="s">
        <v>3650</v>
      </c>
      <c r="G127" s="223" t="s">
        <v>2405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43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3636</v>
      </c>
      <c r="AT127" s="232" t="s">
        <v>185</v>
      </c>
      <c r="AU127" s="232" t="s">
        <v>88</v>
      </c>
      <c r="AY127" s="18" t="s">
        <v>182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86</v>
      </c>
      <c r="BK127" s="233">
        <f>ROUND(I127*H127,2)</f>
        <v>0</v>
      </c>
      <c r="BL127" s="18" t="s">
        <v>3636</v>
      </c>
      <c r="BM127" s="232" t="s">
        <v>3651</v>
      </c>
    </row>
    <row r="128" spans="1:65" s="2" customFormat="1" ht="16.5" customHeight="1">
      <c r="A128" s="39"/>
      <c r="B128" s="40"/>
      <c r="C128" s="220" t="s">
        <v>183</v>
      </c>
      <c r="D128" s="220" t="s">
        <v>185</v>
      </c>
      <c r="E128" s="221" t="s">
        <v>3652</v>
      </c>
      <c r="F128" s="222" t="s">
        <v>3653</v>
      </c>
      <c r="G128" s="223" t="s">
        <v>2405</v>
      </c>
      <c r="H128" s="224">
        <v>1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43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3636</v>
      </c>
      <c r="AT128" s="232" t="s">
        <v>185</v>
      </c>
      <c r="AU128" s="232" t="s">
        <v>88</v>
      </c>
      <c r="AY128" s="18" t="s">
        <v>182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86</v>
      </c>
      <c r="BK128" s="233">
        <f>ROUND(I128*H128,2)</f>
        <v>0</v>
      </c>
      <c r="BL128" s="18" t="s">
        <v>3636</v>
      </c>
      <c r="BM128" s="232" t="s">
        <v>3654</v>
      </c>
    </row>
    <row r="129" spans="1:65" s="2" customFormat="1" ht="16.5" customHeight="1">
      <c r="A129" s="39"/>
      <c r="B129" s="40"/>
      <c r="C129" s="220" t="s">
        <v>237</v>
      </c>
      <c r="D129" s="220" t="s">
        <v>185</v>
      </c>
      <c r="E129" s="221" t="s">
        <v>3655</v>
      </c>
      <c r="F129" s="222" t="s">
        <v>3656</v>
      </c>
      <c r="G129" s="223" t="s">
        <v>2405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43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3636</v>
      </c>
      <c r="AT129" s="232" t="s">
        <v>185</v>
      </c>
      <c r="AU129" s="232" t="s">
        <v>88</v>
      </c>
      <c r="AY129" s="18" t="s">
        <v>182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86</v>
      </c>
      <c r="BK129" s="233">
        <f>ROUND(I129*H129,2)</f>
        <v>0</v>
      </c>
      <c r="BL129" s="18" t="s">
        <v>3636</v>
      </c>
      <c r="BM129" s="232" t="s">
        <v>3657</v>
      </c>
    </row>
    <row r="130" spans="1:65" s="2" customFormat="1" ht="16.5" customHeight="1">
      <c r="A130" s="39"/>
      <c r="B130" s="40"/>
      <c r="C130" s="220" t="s">
        <v>207</v>
      </c>
      <c r="D130" s="220" t="s">
        <v>185</v>
      </c>
      <c r="E130" s="221" t="s">
        <v>3658</v>
      </c>
      <c r="F130" s="222" t="s">
        <v>3659</v>
      </c>
      <c r="G130" s="223" t="s">
        <v>2405</v>
      </c>
      <c r="H130" s="224">
        <v>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43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3636</v>
      </c>
      <c r="AT130" s="232" t="s">
        <v>185</v>
      </c>
      <c r="AU130" s="232" t="s">
        <v>88</v>
      </c>
      <c r="AY130" s="18" t="s">
        <v>182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86</v>
      </c>
      <c r="BK130" s="233">
        <f>ROUND(I130*H130,2)</f>
        <v>0</v>
      </c>
      <c r="BL130" s="18" t="s">
        <v>3636</v>
      </c>
      <c r="BM130" s="232" t="s">
        <v>3660</v>
      </c>
    </row>
    <row r="131" spans="1:65" s="2" customFormat="1" ht="16.5" customHeight="1">
      <c r="A131" s="39"/>
      <c r="B131" s="40"/>
      <c r="C131" s="220" t="s">
        <v>271</v>
      </c>
      <c r="D131" s="220" t="s">
        <v>185</v>
      </c>
      <c r="E131" s="221" t="s">
        <v>3661</v>
      </c>
      <c r="F131" s="222" t="s">
        <v>3662</v>
      </c>
      <c r="G131" s="223" t="s">
        <v>2405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43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3636</v>
      </c>
      <c r="AT131" s="232" t="s">
        <v>185</v>
      </c>
      <c r="AU131" s="232" t="s">
        <v>88</v>
      </c>
      <c r="AY131" s="18" t="s">
        <v>182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86</v>
      </c>
      <c r="BK131" s="233">
        <f>ROUND(I131*H131,2)</f>
        <v>0</v>
      </c>
      <c r="BL131" s="18" t="s">
        <v>3636</v>
      </c>
      <c r="BM131" s="232" t="s">
        <v>3663</v>
      </c>
    </row>
    <row r="132" spans="1:65" s="2" customFormat="1" ht="16.5" customHeight="1">
      <c r="A132" s="39"/>
      <c r="B132" s="40"/>
      <c r="C132" s="220" t="s">
        <v>275</v>
      </c>
      <c r="D132" s="220" t="s">
        <v>185</v>
      </c>
      <c r="E132" s="221" t="s">
        <v>3664</v>
      </c>
      <c r="F132" s="222" t="s">
        <v>3665</v>
      </c>
      <c r="G132" s="223" t="s">
        <v>2405</v>
      </c>
      <c r="H132" s="224">
        <v>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43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3636</v>
      </c>
      <c r="AT132" s="232" t="s">
        <v>185</v>
      </c>
      <c r="AU132" s="232" t="s">
        <v>88</v>
      </c>
      <c r="AY132" s="18" t="s">
        <v>182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86</v>
      </c>
      <c r="BK132" s="233">
        <f>ROUND(I132*H132,2)</f>
        <v>0</v>
      </c>
      <c r="BL132" s="18" t="s">
        <v>3636</v>
      </c>
      <c r="BM132" s="232" t="s">
        <v>3666</v>
      </c>
    </row>
    <row r="133" spans="1:65" s="2" customFormat="1" ht="16.5" customHeight="1">
      <c r="A133" s="39"/>
      <c r="B133" s="40"/>
      <c r="C133" s="220" t="s">
        <v>280</v>
      </c>
      <c r="D133" s="220" t="s">
        <v>185</v>
      </c>
      <c r="E133" s="221" t="s">
        <v>3667</v>
      </c>
      <c r="F133" s="222" t="s">
        <v>3668</v>
      </c>
      <c r="G133" s="223" t="s">
        <v>2405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43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3636</v>
      </c>
      <c r="AT133" s="232" t="s">
        <v>185</v>
      </c>
      <c r="AU133" s="232" t="s">
        <v>88</v>
      </c>
      <c r="AY133" s="18" t="s">
        <v>182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86</v>
      </c>
      <c r="BK133" s="233">
        <f>ROUND(I133*H133,2)</f>
        <v>0</v>
      </c>
      <c r="BL133" s="18" t="s">
        <v>3636</v>
      </c>
      <c r="BM133" s="232" t="s">
        <v>3669</v>
      </c>
    </row>
    <row r="134" spans="1:65" s="2" customFormat="1" ht="16.5" customHeight="1">
      <c r="A134" s="39"/>
      <c r="B134" s="40"/>
      <c r="C134" s="220" t="s">
        <v>8</v>
      </c>
      <c r="D134" s="220" t="s">
        <v>185</v>
      </c>
      <c r="E134" s="221" t="s">
        <v>3670</v>
      </c>
      <c r="F134" s="222" t="s">
        <v>3671</v>
      </c>
      <c r="G134" s="223" t="s">
        <v>2405</v>
      </c>
      <c r="H134" s="224">
        <v>1</v>
      </c>
      <c r="I134" s="225"/>
      <c r="J134" s="226">
        <f>ROUND(I134*H134,2)</f>
        <v>0</v>
      </c>
      <c r="K134" s="227"/>
      <c r="L134" s="45"/>
      <c r="M134" s="289" t="s">
        <v>1</v>
      </c>
      <c r="N134" s="290" t="s">
        <v>43</v>
      </c>
      <c r="O134" s="291"/>
      <c r="P134" s="292">
        <f>O134*H134</f>
        <v>0</v>
      </c>
      <c r="Q134" s="292">
        <v>0</v>
      </c>
      <c r="R134" s="292">
        <f>Q134*H134</f>
        <v>0</v>
      </c>
      <c r="S134" s="292">
        <v>0</v>
      </c>
      <c r="T134" s="29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3636</v>
      </c>
      <c r="AT134" s="232" t="s">
        <v>185</v>
      </c>
      <c r="AU134" s="232" t="s">
        <v>88</v>
      </c>
      <c r="AY134" s="18" t="s">
        <v>182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86</v>
      </c>
      <c r="BK134" s="233">
        <f>ROUND(I134*H134,2)</f>
        <v>0</v>
      </c>
      <c r="BL134" s="18" t="s">
        <v>3636</v>
      </c>
      <c r="BM134" s="232" t="s">
        <v>3672</v>
      </c>
    </row>
    <row r="135" spans="1:31" s="2" customFormat="1" ht="6.95" customHeight="1">
      <c r="A135" s="39"/>
      <c r="B135" s="67"/>
      <c r="C135" s="68"/>
      <c r="D135" s="68"/>
      <c r="E135" s="68"/>
      <c r="F135" s="68"/>
      <c r="G135" s="68"/>
      <c r="H135" s="68"/>
      <c r="I135" s="68"/>
      <c r="J135" s="68"/>
      <c r="K135" s="68"/>
      <c r="L135" s="45"/>
      <c r="M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</sheetData>
  <sheetProtection password="CC35" sheet="1" objects="1" scenarios="1" formatColumns="0" formatRows="0" autoFilter="0"/>
  <autoFilter ref="C118:K13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45" customHeight="1">
      <c r="A9" s="39"/>
      <c r="B9" s="45"/>
      <c r="C9" s="39"/>
      <c r="D9" s="39"/>
      <c r="E9" s="143" t="s">
        <v>1308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ROUND((SUM(BE120:BE217)),2)</f>
        <v>0</v>
      </c>
      <c r="G33" s="39"/>
      <c r="H33" s="39"/>
      <c r="I33" s="156">
        <v>0.21</v>
      </c>
      <c r="J33" s="155">
        <f>ROUND(((SUM(BE120:BE217))*I33),2)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ROUND((SUM(BF120:BF217)),2)</f>
        <v>0</v>
      </c>
      <c r="G34" s="39"/>
      <c r="H34" s="39"/>
      <c r="I34" s="156">
        <v>0.12</v>
      </c>
      <c r="J34" s="155">
        <f>ROUND(((SUM(BF120:BF217))*I34),2)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ROUND((SUM(BG120:BG217)),2)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ROUND((SUM(BH120:BH217)),2)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ROUND((SUM(BI120:BI217)),2)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45" customHeight="1">
      <c r="A87" s="39"/>
      <c r="B87" s="40"/>
      <c r="C87" s="41"/>
      <c r="D87" s="41"/>
      <c r="E87" s="77" t="str">
        <f>E9</f>
        <v>04770001.1 - Střešní dostavba a stavební úpravy objektu denního stacionáře Jasněnka - energetická zóna - mimo URS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157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161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163</v>
      </c>
      <c r="E99" s="189"/>
      <c r="F99" s="189"/>
      <c r="G99" s="189"/>
      <c r="H99" s="189"/>
      <c r="I99" s="189"/>
      <c r="J99" s="190">
        <f>J153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1309</v>
      </c>
      <c r="E100" s="189"/>
      <c r="F100" s="189"/>
      <c r="G100" s="189"/>
      <c r="H100" s="189"/>
      <c r="I100" s="189"/>
      <c r="J100" s="190">
        <f>J208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167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6.25" customHeight="1">
      <c r="A110" s="39"/>
      <c r="B110" s="40"/>
      <c r="C110" s="41"/>
      <c r="D110" s="41"/>
      <c r="E110" s="175" t="str">
        <f>E7</f>
        <v>Střešní dostavba a stavební úpravy objektu denního stacionáře Jasněnka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144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45" customHeight="1">
      <c r="A112" s="39"/>
      <c r="B112" s="40"/>
      <c r="C112" s="41"/>
      <c r="D112" s="41"/>
      <c r="E112" s="77" t="str">
        <f>E9</f>
        <v>04770001.1 - Střešní dostavba a stavební úpravy objektu denního stacionáře Jasněnka - energetická zóna - mimo URS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Uničov</v>
      </c>
      <c r="G114" s="41"/>
      <c r="H114" s="41"/>
      <c r="I114" s="33" t="s">
        <v>22</v>
      </c>
      <c r="J114" s="80" t="str">
        <f>IF(J12="","",J12)</f>
        <v>6. 2. 2024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>spolek Jasněnka, o.z.</v>
      </c>
      <c r="G116" s="41"/>
      <c r="H116" s="41"/>
      <c r="I116" s="33" t="s">
        <v>31</v>
      </c>
      <c r="J116" s="37" t="str">
        <f>E21</f>
        <v xml:space="preserve"> SPZ DESIGN s.r.o.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29</v>
      </c>
      <c r="D117" s="41"/>
      <c r="E117" s="41"/>
      <c r="F117" s="28" t="str">
        <f>IF(E18="","",E18)</f>
        <v>Vyplň údaj</v>
      </c>
      <c r="G117" s="41"/>
      <c r="H117" s="41"/>
      <c r="I117" s="33" t="s">
        <v>35</v>
      </c>
      <c r="J117" s="37" t="str">
        <f>E24</f>
        <v xml:space="preserve"> Ing. Petr Zavadil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168</v>
      </c>
      <c r="D119" s="195" t="s">
        <v>63</v>
      </c>
      <c r="E119" s="195" t="s">
        <v>59</v>
      </c>
      <c r="F119" s="195" t="s">
        <v>60</v>
      </c>
      <c r="G119" s="195" t="s">
        <v>169</v>
      </c>
      <c r="H119" s="195" t="s">
        <v>170</v>
      </c>
      <c r="I119" s="195" t="s">
        <v>171</v>
      </c>
      <c r="J119" s="196" t="s">
        <v>148</v>
      </c>
      <c r="K119" s="197" t="s">
        <v>172</v>
      </c>
      <c r="L119" s="198"/>
      <c r="M119" s="101" t="s">
        <v>1</v>
      </c>
      <c r="N119" s="102" t="s">
        <v>42</v>
      </c>
      <c r="O119" s="102" t="s">
        <v>173</v>
      </c>
      <c r="P119" s="102" t="s">
        <v>174</v>
      </c>
      <c r="Q119" s="102" t="s">
        <v>175</v>
      </c>
      <c r="R119" s="102" t="s">
        <v>176</v>
      </c>
      <c r="S119" s="102" t="s">
        <v>177</v>
      </c>
      <c r="T119" s="103" t="s">
        <v>178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179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2.937767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77</v>
      </c>
      <c r="AU120" s="18" t="s">
        <v>150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77</v>
      </c>
      <c r="E121" s="207" t="s">
        <v>757</v>
      </c>
      <c r="F121" s="207" t="s">
        <v>758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P122+P153+P208</f>
        <v>0</v>
      </c>
      <c r="Q121" s="212"/>
      <c r="R121" s="213">
        <f>R122+R153+R208</f>
        <v>2.937767</v>
      </c>
      <c r="S121" s="212"/>
      <c r="T121" s="214">
        <f>T122+T153+T208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88</v>
      </c>
      <c r="AT121" s="216" t="s">
        <v>77</v>
      </c>
      <c r="AU121" s="216" t="s">
        <v>78</v>
      </c>
      <c r="AY121" s="215" t="s">
        <v>182</v>
      </c>
      <c r="BK121" s="217">
        <f>BK122+BK153+BK208</f>
        <v>0</v>
      </c>
    </row>
    <row r="122" spans="1:63" s="12" customFormat="1" ht="22.8" customHeight="1">
      <c r="A122" s="12"/>
      <c r="B122" s="204"/>
      <c r="C122" s="205"/>
      <c r="D122" s="206" t="s">
        <v>77</v>
      </c>
      <c r="E122" s="218" t="s">
        <v>1034</v>
      </c>
      <c r="F122" s="218" t="s">
        <v>1035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SUM(P123:P152)</f>
        <v>0</v>
      </c>
      <c r="Q122" s="212"/>
      <c r="R122" s="213">
        <f>SUM(R123:R152)</f>
        <v>2.937767</v>
      </c>
      <c r="S122" s="212"/>
      <c r="T122" s="214">
        <f>SUM(T123:T152)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88</v>
      </c>
      <c r="AT122" s="216" t="s">
        <v>77</v>
      </c>
      <c r="AU122" s="216" t="s">
        <v>86</v>
      </c>
      <c r="AY122" s="215" t="s">
        <v>182</v>
      </c>
      <c r="BK122" s="217">
        <f>SUM(BK123:BK152)</f>
        <v>0</v>
      </c>
    </row>
    <row r="123" spans="1:65" s="2" customFormat="1" ht="62.7" customHeight="1">
      <c r="A123" s="39"/>
      <c r="B123" s="40"/>
      <c r="C123" s="220" t="s">
        <v>88</v>
      </c>
      <c r="D123" s="220" t="s">
        <v>185</v>
      </c>
      <c r="E123" s="221" t="s">
        <v>1310</v>
      </c>
      <c r="F123" s="222" t="s">
        <v>1311</v>
      </c>
      <c r="G123" s="223" t="s">
        <v>188</v>
      </c>
      <c r="H123" s="224">
        <v>415.456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43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351</v>
      </c>
      <c r="AT123" s="232" t="s">
        <v>185</v>
      </c>
      <c r="AU123" s="232" t="s">
        <v>88</v>
      </c>
      <c r="AY123" s="18" t="s">
        <v>182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86</v>
      </c>
      <c r="BK123" s="233">
        <f>ROUND(I123*H123,2)</f>
        <v>0</v>
      </c>
      <c r="BL123" s="18" t="s">
        <v>351</v>
      </c>
      <c r="BM123" s="232" t="s">
        <v>1312</v>
      </c>
    </row>
    <row r="124" spans="1:51" s="13" customFormat="1" ht="12">
      <c r="A124" s="13"/>
      <c r="B124" s="234"/>
      <c r="C124" s="235"/>
      <c r="D124" s="236" t="s">
        <v>191</v>
      </c>
      <c r="E124" s="237" t="s">
        <v>1</v>
      </c>
      <c r="F124" s="238" t="s">
        <v>1313</v>
      </c>
      <c r="G124" s="235"/>
      <c r="H124" s="239">
        <v>408.509</v>
      </c>
      <c r="I124" s="240"/>
      <c r="J124" s="235"/>
      <c r="K124" s="235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191</v>
      </c>
      <c r="AU124" s="245" t="s">
        <v>88</v>
      </c>
      <c r="AV124" s="13" t="s">
        <v>88</v>
      </c>
      <c r="AW124" s="13" t="s">
        <v>34</v>
      </c>
      <c r="AX124" s="13" t="s">
        <v>78</v>
      </c>
      <c r="AY124" s="245" t="s">
        <v>182</v>
      </c>
    </row>
    <row r="125" spans="1:51" s="13" customFormat="1" ht="12">
      <c r="A125" s="13"/>
      <c r="B125" s="234"/>
      <c r="C125" s="235"/>
      <c r="D125" s="236" t="s">
        <v>191</v>
      </c>
      <c r="E125" s="237" t="s">
        <v>1</v>
      </c>
      <c r="F125" s="238" t="s">
        <v>1314</v>
      </c>
      <c r="G125" s="235"/>
      <c r="H125" s="239">
        <v>10.455</v>
      </c>
      <c r="I125" s="240"/>
      <c r="J125" s="235"/>
      <c r="K125" s="235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191</v>
      </c>
      <c r="AU125" s="245" t="s">
        <v>88</v>
      </c>
      <c r="AV125" s="13" t="s">
        <v>88</v>
      </c>
      <c r="AW125" s="13" t="s">
        <v>34</v>
      </c>
      <c r="AX125" s="13" t="s">
        <v>78</v>
      </c>
      <c r="AY125" s="245" t="s">
        <v>182</v>
      </c>
    </row>
    <row r="126" spans="1:51" s="13" customFormat="1" ht="12">
      <c r="A126" s="13"/>
      <c r="B126" s="234"/>
      <c r="C126" s="235"/>
      <c r="D126" s="236" t="s">
        <v>191</v>
      </c>
      <c r="E126" s="237" t="s">
        <v>1</v>
      </c>
      <c r="F126" s="238" t="s">
        <v>1315</v>
      </c>
      <c r="G126" s="235"/>
      <c r="H126" s="239">
        <v>17.85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191</v>
      </c>
      <c r="AU126" s="245" t="s">
        <v>88</v>
      </c>
      <c r="AV126" s="13" t="s">
        <v>88</v>
      </c>
      <c r="AW126" s="13" t="s">
        <v>34</v>
      </c>
      <c r="AX126" s="13" t="s">
        <v>78</v>
      </c>
      <c r="AY126" s="245" t="s">
        <v>182</v>
      </c>
    </row>
    <row r="127" spans="1:51" s="13" customFormat="1" ht="12">
      <c r="A127" s="13"/>
      <c r="B127" s="234"/>
      <c r="C127" s="235"/>
      <c r="D127" s="236" t="s">
        <v>191</v>
      </c>
      <c r="E127" s="237" t="s">
        <v>1</v>
      </c>
      <c r="F127" s="238" t="s">
        <v>1316</v>
      </c>
      <c r="G127" s="235"/>
      <c r="H127" s="239">
        <v>45.2</v>
      </c>
      <c r="I127" s="240"/>
      <c r="J127" s="235"/>
      <c r="K127" s="235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191</v>
      </c>
      <c r="AU127" s="245" t="s">
        <v>88</v>
      </c>
      <c r="AV127" s="13" t="s">
        <v>88</v>
      </c>
      <c r="AW127" s="13" t="s">
        <v>34</v>
      </c>
      <c r="AX127" s="13" t="s">
        <v>78</v>
      </c>
      <c r="AY127" s="245" t="s">
        <v>182</v>
      </c>
    </row>
    <row r="128" spans="1:51" s="13" customFormat="1" ht="12">
      <c r="A128" s="13"/>
      <c r="B128" s="234"/>
      <c r="C128" s="235"/>
      <c r="D128" s="236" t="s">
        <v>191</v>
      </c>
      <c r="E128" s="237" t="s">
        <v>1</v>
      </c>
      <c r="F128" s="238" t="s">
        <v>1317</v>
      </c>
      <c r="G128" s="235"/>
      <c r="H128" s="239">
        <v>-18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191</v>
      </c>
      <c r="AU128" s="245" t="s">
        <v>88</v>
      </c>
      <c r="AV128" s="13" t="s">
        <v>88</v>
      </c>
      <c r="AW128" s="13" t="s">
        <v>34</v>
      </c>
      <c r="AX128" s="13" t="s">
        <v>78</v>
      </c>
      <c r="AY128" s="245" t="s">
        <v>182</v>
      </c>
    </row>
    <row r="129" spans="1:51" s="13" customFormat="1" ht="12">
      <c r="A129" s="13"/>
      <c r="B129" s="234"/>
      <c r="C129" s="235"/>
      <c r="D129" s="236" t="s">
        <v>191</v>
      </c>
      <c r="E129" s="237" t="s">
        <v>1</v>
      </c>
      <c r="F129" s="238" t="s">
        <v>1318</v>
      </c>
      <c r="G129" s="235"/>
      <c r="H129" s="239">
        <v>-6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191</v>
      </c>
      <c r="AU129" s="245" t="s">
        <v>88</v>
      </c>
      <c r="AV129" s="13" t="s">
        <v>88</v>
      </c>
      <c r="AW129" s="13" t="s">
        <v>34</v>
      </c>
      <c r="AX129" s="13" t="s">
        <v>78</v>
      </c>
      <c r="AY129" s="245" t="s">
        <v>182</v>
      </c>
    </row>
    <row r="130" spans="1:51" s="13" customFormat="1" ht="12">
      <c r="A130" s="13"/>
      <c r="B130" s="234"/>
      <c r="C130" s="235"/>
      <c r="D130" s="236" t="s">
        <v>191</v>
      </c>
      <c r="E130" s="237" t="s">
        <v>1</v>
      </c>
      <c r="F130" s="238" t="s">
        <v>1319</v>
      </c>
      <c r="G130" s="235"/>
      <c r="H130" s="239">
        <v>-8.1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191</v>
      </c>
      <c r="AU130" s="245" t="s">
        <v>88</v>
      </c>
      <c r="AV130" s="13" t="s">
        <v>88</v>
      </c>
      <c r="AW130" s="13" t="s">
        <v>34</v>
      </c>
      <c r="AX130" s="13" t="s">
        <v>78</v>
      </c>
      <c r="AY130" s="245" t="s">
        <v>182</v>
      </c>
    </row>
    <row r="131" spans="1:51" s="13" customFormat="1" ht="12">
      <c r="A131" s="13"/>
      <c r="B131" s="234"/>
      <c r="C131" s="235"/>
      <c r="D131" s="236" t="s">
        <v>191</v>
      </c>
      <c r="E131" s="237" t="s">
        <v>1</v>
      </c>
      <c r="F131" s="238" t="s">
        <v>1320</v>
      </c>
      <c r="G131" s="235"/>
      <c r="H131" s="239">
        <v>-22.275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191</v>
      </c>
      <c r="AU131" s="245" t="s">
        <v>88</v>
      </c>
      <c r="AV131" s="13" t="s">
        <v>88</v>
      </c>
      <c r="AW131" s="13" t="s">
        <v>34</v>
      </c>
      <c r="AX131" s="13" t="s">
        <v>78</v>
      </c>
      <c r="AY131" s="245" t="s">
        <v>182</v>
      </c>
    </row>
    <row r="132" spans="1:51" s="13" customFormat="1" ht="12">
      <c r="A132" s="13"/>
      <c r="B132" s="234"/>
      <c r="C132" s="235"/>
      <c r="D132" s="236" t="s">
        <v>191</v>
      </c>
      <c r="E132" s="237" t="s">
        <v>1</v>
      </c>
      <c r="F132" s="238" t="s">
        <v>1321</v>
      </c>
      <c r="G132" s="235"/>
      <c r="H132" s="239">
        <v>-0.938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191</v>
      </c>
      <c r="AU132" s="245" t="s">
        <v>88</v>
      </c>
      <c r="AV132" s="13" t="s">
        <v>88</v>
      </c>
      <c r="AW132" s="13" t="s">
        <v>34</v>
      </c>
      <c r="AX132" s="13" t="s">
        <v>78</v>
      </c>
      <c r="AY132" s="245" t="s">
        <v>182</v>
      </c>
    </row>
    <row r="133" spans="1:51" s="13" customFormat="1" ht="12">
      <c r="A133" s="13"/>
      <c r="B133" s="234"/>
      <c r="C133" s="235"/>
      <c r="D133" s="236" t="s">
        <v>191</v>
      </c>
      <c r="E133" s="237" t="s">
        <v>1</v>
      </c>
      <c r="F133" s="238" t="s">
        <v>1322</v>
      </c>
      <c r="G133" s="235"/>
      <c r="H133" s="239">
        <v>-2.695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191</v>
      </c>
      <c r="AU133" s="245" t="s">
        <v>88</v>
      </c>
      <c r="AV133" s="13" t="s">
        <v>88</v>
      </c>
      <c r="AW133" s="13" t="s">
        <v>34</v>
      </c>
      <c r="AX133" s="13" t="s">
        <v>78</v>
      </c>
      <c r="AY133" s="245" t="s">
        <v>182</v>
      </c>
    </row>
    <row r="134" spans="1:51" s="13" customFormat="1" ht="12">
      <c r="A134" s="13"/>
      <c r="B134" s="234"/>
      <c r="C134" s="235"/>
      <c r="D134" s="236" t="s">
        <v>191</v>
      </c>
      <c r="E134" s="237" t="s">
        <v>1</v>
      </c>
      <c r="F134" s="238" t="s">
        <v>1323</v>
      </c>
      <c r="G134" s="235"/>
      <c r="H134" s="239">
        <v>-8.55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191</v>
      </c>
      <c r="AU134" s="245" t="s">
        <v>88</v>
      </c>
      <c r="AV134" s="13" t="s">
        <v>88</v>
      </c>
      <c r="AW134" s="13" t="s">
        <v>34</v>
      </c>
      <c r="AX134" s="13" t="s">
        <v>78</v>
      </c>
      <c r="AY134" s="245" t="s">
        <v>182</v>
      </c>
    </row>
    <row r="135" spans="1:51" s="14" customFormat="1" ht="12">
      <c r="A135" s="14"/>
      <c r="B135" s="246"/>
      <c r="C135" s="247"/>
      <c r="D135" s="236" t="s">
        <v>191</v>
      </c>
      <c r="E135" s="248" t="s">
        <v>1</v>
      </c>
      <c r="F135" s="249" t="s">
        <v>195</v>
      </c>
      <c r="G135" s="247"/>
      <c r="H135" s="250">
        <v>415.456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191</v>
      </c>
      <c r="AU135" s="256" t="s">
        <v>88</v>
      </c>
      <c r="AV135" s="14" t="s">
        <v>189</v>
      </c>
      <c r="AW135" s="14" t="s">
        <v>34</v>
      </c>
      <c r="AX135" s="14" t="s">
        <v>86</v>
      </c>
      <c r="AY135" s="256" t="s">
        <v>182</v>
      </c>
    </row>
    <row r="136" spans="1:65" s="2" customFormat="1" ht="49.05" customHeight="1">
      <c r="A136" s="39"/>
      <c r="B136" s="40"/>
      <c r="C136" s="220" t="s">
        <v>200</v>
      </c>
      <c r="D136" s="220" t="s">
        <v>185</v>
      </c>
      <c r="E136" s="221" t="s">
        <v>1324</v>
      </c>
      <c r="F136" s="222" t="s">
        <v>1325</v>
      </c>
      <c r="G136" s="223" t="s">
        <v>188</v>
      </c>
      <c r="H136" s="224">
        <v>40.94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43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351</v>
      </c>
      <c r="AT136" s="232" t="s">
        <v>185</v>
      </c>
      <c r="AU136" s="232" t="s">
        <v>88</v>
      </c>
      <c r="AY136" s="18" t="s">
        <v>182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86</v>
      </c>
      <c r="BK136" s="233">
        <f>ROUND(I136*H136,2)</f>
        <v>0</v>
      </c>
      <c r="BL136" s="18" t="s">
        <v>351</v>
      </c>
      <c r="BM136" s="232" t="s">
        <v>1326</v>
      </c>
    </row>
    <row r="137" spans="1:51" s="13" customFormat="1" ht="12">
      <c r="A137" s="13"/>
      <c r="B137" s="234"/>
      <c r="C137" s="235"/>
      <c r="D137" s="236" t="s">
        <v>191</v>
      </c>
      <c r="E137" s="237" t="s">
        <v>1</v>
      </c>
      <c r="F137" s="238" t="s">
        <v>1327</v>
      </c>
      <c r="G137" s="235"/>
      <c r="H137" s="239">
        <v>31.205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191</v>
      </c>
      <c r="AU137" s="245" t="s">
        <v>88</v>
      </c>
      <c r="AV137" s="13" t="s">
        <v>88</v>
      </c>
      <c r="AW137" s="13" t="s">
        <v>34</v>
      </c>
      <c r="AX137" s="13" t="s">
        <v>78</v>
      </c>
      <c r="AY137" s="245" t="s">
        <v>182</v>
      </c>
    </row>
    <row r="138" spans="1:51" s="13" customFormat="1" ht="12">
      <c r="A138" s="13"/>
      <c r="B138" s="234"/>
      <c r="C138" s="235"/>
      <c r="D138" s="236" t="s">
        <v>191</v>
      </c>
      <c r="E138" s="237" t="s">
        <v>1</v>
      </c>
      <c r="F138" s="238" t="s">
        <v>1328</v>
      </c>
      <c r="G138" s="235"/>
      <c r="H138" s="239">
        <v>16.985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191</v>
      </c>
      <c r="AU138" s="245" t="s">
        <v>88</v>
      </c>
      <c r="AV138" s="13" t="s">
        <v>88</v>
      </c>
      <c r="AW138" s="13" t="s">
        <v>34</v>
      </c>
      <c r="AX138" s="13" t="s">
        <v>78</v>
      </c>
      <c r="AY138" s="245" t="s">
        <v>182</v>
      </c>
    </row>
    <row r="139" spans="1:51" s="13" customFormat="1" ht="12">
      <c r="A139" s="13"/>
      <c r="B139" s="234"/>
      <c r="C139" s="235"/>
      <c r="D139" s="236" t="s">
        <v>191</v>
      </c>
      <c r="E139" s="237" t="s">
        <v>1</v>
      </c>
      <c r="F139" s="238" t="s">
        <v>1329</v>
      </c>
      <c r="G139" s="235"/>
      <c r="H139" s="239">
        <v>-7.25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191</v>
      </c>
      <c r="AU139" s="245" t="s">
        <v>88</v>
      </c>
      <c r="AV139" s="13" t="s">
        <v>88</v>
      </c>
      <c r="AW139" s="13" t="s">
        <v>34</v>
      </c>
      <c r="AX139" s="13" t="s">
        <v>78</v>
      </c>
      <c r="AY139" s="245" t="s">
        <v>182</v>
      </c>
    </row>
    <row r="140" spans="1:51" s="14" customFormat="1" ht="12">
      <c r="A140" s="14"/>
      <c r="B140" s="246"/>
      <c r="C140" s="247"/>
      <c r="D140" s="236" t="s">
        <v>191</v>
      </c>
      <c r="E140" s="248" t="s">
        <v>1</v>
      </c>
      <c r="F140" s="249" t="s">
        <v>195</v>
      </c>
      <c r="G140" s="247"/>
      <c r="H140" s="250">
        <v>40.94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191</v>
      </c>
      <c r="AU140" s="256" t="s">
        <v>88</v>
      </c>
      <c r="AV140" s="14" t="s">
        <v>189</v>
      </c>
      <c r="AW140" s="14" t="s">
        <v>34</v>
      </c>
      <c r="AX140" s="14" t="s">
        <v>86</v>
      </c>
      <c r="AY140" s="256" t="s">
        <v>182</v>
      </c>
    </row>
    <row r="141" spans="1:65" s="2" customFormat="1" ht="24.15" customHeight="1">
      <c r="A141" s="39"/>
      <c r="B141" s="40"/>
      <c r="C141" s="220" t="s">
        <v>86</v>
      </c>
      <c r="D141" s="220" t="s">
        <v>185</v>
      </c>
      <c r="E141" s="221" t="s">
        <v>1330</v>
      </c>
      <c r="F141" s="222" t="s">
        <v>1331</v>
      </c>
      <c r="G141" s="223" t="s">
        <v>188</v>
      </c>
      <c r="H141" s="224">
        <v>206.885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43</v>
      </c>
      <c r="O141" s="92"/>
      <c r="P141" s="230">
        <f>O141*H141</f>
        <v>0</v>
      </c>
      <c r="Q141" s="230">
        <v>0.0142</v>
      </c>
      <c r="R141" s="230">
        <f>Q141*H141</f>
        <v>2.937767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351</v>
      </c>
      <c r="AT141" s="232" t="s">
        <v>185</v>
      </c>
      <c r="AU141" s="232" t="s">
        <v>88</v>
      </c>
      <c r="AY141" s="18" t="s">
        <v>182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86</v>
      </c>
      <c r="BK141" s="233">
        <f>ROUND(I141*H141,2)</f>
        <v>0</v>
      </c>
      <c r="BL141" s="18" t="s">
        <v>351</v>
      </c>
      <c r="BM141" s="232" t="s">
        <v>1332</v>
      </c>
    </row>
    <row r="142" spans="1:51" s="15" customFormat="1" ht="12">
      <c r="A142" s="15"/>
      <c r="B142" s="268"/>
      <c r="C142" s="269"/>
      <c r="D142" s="236" t="s">
        <v>191</v>
      </c>
      <c r="E142" s="270" t="s">
        <v>1</v>
      </c>
      <c r="F142" s="271" t="s">
        <v>1073</v>
      </c>
      <c r="G142" s="269"/>
      <c r="H142" s="270" t="s">
        <v>1</v>
      </c>
      <c r="I142" s="272"/>
      <c r="J142" s="269"/>
      <c r="K142" s="269"/>
      <c r="L142" s="273"/>
      <c r="M142" s="274"/>
      <c r="N142" s="275"/>
      <c r="O142" s="275"/>
      <c r="P142" s="275"/>
      <c r="Q142" s="275"/>
      <c r="R142" s="275"/>
      <c r="S142" s="275"/>
      <c r="T142" s="27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7" t="s">
        <v>191</v>
      </c>
      <c r="AU142" s="277" t="s">
        <v>88</v>
      </c>
      <c r="AV142" s="15" t="s">
        <v>86</v>
      </c>
      <c r="AW142" s="15" t="s">
        <v>34</v>
      </c>
      <c r="AX142" s="15" t="s">
        <v>78</v>
      </c>
      <c r="AY142" s="277" t="s">
        <v>182</v>
      </c>
    </row>
    <row r="143" spans="1:51" s="13" customFormat="1" ht="12">
      <c r="A143" s="13"/>
      <c r="B143" s="234"/>
      <c r="C143" s="235"/>
      <c r="D143" s="236" t="s">
        <v>191</v>
      </c>
      <c r="E143" s="237" t="s">
        <v>1</v>
      </c>
      <c r="F143" s="238" t="s">
        <v>997</v>
      </c>
      <c r="G143" s="235"/>
      <c r="H143" s="239">
        <v>46.673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191</v>
      </c>
      <c r="AU143" s="245" t="s">
        <v>88</v>
      </c>
      <c r="AV143" s="13" t="s">
        <v>88</v>
      </c>
      <c r="AW143" s="13" t="s">
        <v>34</v>
      </c>
      <c r="AX143" s="13" t="s">
        <v>78</v>
      </c>
      <c r="AY143" s="245" t="s">
        <v>182</v>
      </c>
    </row>
    <row r="144" spans="1:51" s="13" customFormat="1" ht="12">
      <c r="A144" s="13"/>
      <c r="B144" s="234"/>
      <c r="C144" s="235"/>
      <c r="D144" s="236" t="s">
        <v>191</v>
      </c>
      <c r="E144" s="237" t="s">
        <v>1</v>
      </c>
      <c r="F144" s="238" t="s">
        <v>1333</v>
      </c>
      <c r="G144" s="235"/>
      <c r="H144" s="239">
        <v>11.262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191</v>
      </c>
      <c r="AU144" s="245" t="s">
        <v>88</v>
      </c>
      <c r="AV144" s="13" t="s">
        <v>88</v>
      </c>
      <c r="AW144" s="13" t="s">
        <v>34</v>
      </c>
      <c r="AX144" s="13" t="s">
        <v>78</v>
      </c>
      <c r="AY144" s="245" t="s">
        <v>182</v>
      </c>
    </row>
    <row r="145" spans="1:51" s="13" customFormat="1" ht="12">
      <c r="A145" s="13"/>
      <c r="B145" s="234"/>
      <c r="C145" s="235"/>
      <c r="D145" s="236" t="s">
        <v>191</v>
      </c>
      <c r="E145" s="237" t="s">
        <v>1</v>
      </c>
      <c r="F145" s="238" t="s">
        <v>999</v>
      </c>
      <c r="G145" s="235"/>
      <c r="H145" s="239">
        <v>46.673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191</v>
      </c>
      <c r="AU145" s="245" t="s">
        <v>88</v>
      </c>
      <c r="AV145" s="13" t="s">
        <v>88</v>
      </c>
      <c r="AW145" s="13" t="s">
        <v>34</v>
      </c>
      <c r="AX145" s="13" t="s">
        <v>78</v>
      </c>
      <c r="AY145" s="245" t="s">
        <v>182</v>
      </c>
    </row>
    <row r="146" spans="1:51" s="15" customFormat="1" ht="12">
      <c r="A146" s="15"/>
      <c r="B146" s="268"/>
      <c r="C146" s="269"/>
      <c r="D146" s="236" t="s">
        <v>191</v>
      </c>
      <c r="E146" s="270" t="s">
        <v>1</v>
      </c>
      <c r="F146" s="271" t="s">
        <v>269</v>
      </c>
      <c r="G146" s="269"/>
      <c r="H146" s="270" t="s">
        <v>1</v>
      </c>
      <c r="I146" s="272"/>
      <c r="J146" s="269"/>
      <c r="K146" s="269"/>
      <c r="L146" s="273"/>
      <c r="M146" s="274"/>
      <c r="N146" s="275"/>
      <c r="O146" s="275"/>
      <c r="P146" s="275"/>
      <c r="Q146" s="275"/>
      <c r="R146" s="275"/>
      <c r="S146" s="275"/>
      <c r="T146" s="27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7" t="s">
        <v>191</v>
      </c>
      <c r="AU146" s="277" t="s">
        <v>88</v>
      </c>
      <c r="AV146" s="15" t="s">
        <v>86</v>
      </c>
      <c r="AW146" s="15" t="s">
        <v>34</v>
      </c>
      <c r="AX146" s="15" t="s">
        <v>78</v>
      </c>
      <c r="AY146" s="277" t="s">
        <v>182</v>
      </c>
    </row>
    <row r="147" spans="1:51" s="13" customFormat="1" ht="12">
      <c r="A147" s="13"/>
      <c r="B147" s="234"/>
      <c r="C147" s="235"/>
      <c r="D147" s="236" t="s">
        <v>191</v>
      </c>
      <c r="E147" s="237" t="s">
        <v>1</v>
      </c>
      <c r="F147" s="238" t="s">
        <v>1000</v>
      </c>
      <c r="G147" s="235"/>
      <c r="H147" s="239">
        <v>62.789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191</v>
      </c>
      <c r="AU147" s="245" t="s">
        <v>88</v>
      </c>
      <c r="AV147" s="13" t="s">
        <v>88</v>
      </c>
      <c r="AW147" s="13" t="s">
        <v>34</v>
      </c>
      <c r="AX147" s="13" t="s">
        <v>78</v>
      </c>
      <c r="AY147" s="245" t="s">
        <v>182</v>
      </c>
    </row>
    <row r="148" spans="1:51" s="13" customFormat="1" ht="12">
      <c r="A148" s="13"/>
      <c r="B148" s="234"/>
      <c r="C148" s="235"/>
      <c r="D148" s="236" t="s">
        <v>191</v>
      </c>
      <c r="E148" s="237" t="s">
        <v>1</v>
      </c>
      <c r="F148" s="238" t="s">
        <v>1001</v>
      </c>
      <c r="G148" s="235"/>
      <c r="H148" s="239">
        <v>36.432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191</v>
      </c>
      <c r="AU148" s="245" t="s">
        <v>88</v>
      </c>
      <c r="AV148" s="13" t="s">
        <v>88</v>
      </c>
      <c r="AW148" s="13" t="s">
        <v>34</v>
      </c>
      <c r="AX148" s="13" t="s">
        <v>78</v>
      </c>
      <c r="AY148" s="245" t="s">
        <v>182</v>
      </c>
    </row>
    <row r="149" spans="1:51" s="13" customFormat="1" ht="12">
      <c r="A149" s="13"/>
      <c r="B149" s="234"/>
      <c r="C149" s="235"/>
      <c r="D149" s="236" t="s">
        <v>191</v>
      </c>
      <c r="E149" s="237" t="s">
        <v>1</v>
      </c>
      <c r="F149" s="238" t="s">
        <v>1002</v>
      </c>
      <c r="G149" s="235"/>
      <c r="H149" s="239">
        <v>1.52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191</v>
      </c>
      <c r="AU149" s="245" t="s">
        <v>88</v>
      </c>
      <c r="AV149" s="13" t="s">
        <v>88</v>
      </c>
      <c r="AW149" s="13" t="s">
        <v>34</v>
      </c>
      <c r="AX149" s="13" t="s">
        <v>78</v>
      </c>
      <c r="AY149" s="245" t="s">
        <v>182</v>
      </c>
    </row>
    <row r="150" spans="1:51" s="15" customFormat="1" ht="12">
      <c r="A150" s="15"/>
      <c r="B150" s="268"/>
      <c r="C150" s="269"/>
      <c r="D150" s="236" t="s">
        <v>191</v>
      </c>
      <c r="E150" s="270" t="s">
        <v>1</v>
      </c>
      <c r="F150" s="271" t="s">
        <v>1003</v>
      </c>
      <c r="G150" s="269"/>
      <c r="H150" s="270" t="s">
        <v>1</v>
      </c>
      <c r="I150" s="272"/>
      <c r="J150" s="269"/>
      <c r="K150" s="269"/>
      <c r="L150" s="273"/>
      <c r="M150" s="274"/>
      <c r="N150" s="275"/>
      <c r="O150" s="275"/>
      <c r="P150" s="275"/>
      <c r="Q150" s="275"/>
      <c r="R150" s="275"/>
      <c r="S150" s="275"/>
      <c r="T150" s="27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7" t="s">
        <v>191</v>
      </c>
      <c r="AU150" s="277" t="s">
        <v>88</v>
      </c>
      <c r="AV150" s="15" t="s">
        <v>86</v>
      </c>
      <c r="AW150" s="15" t="s">
        <v>34</v>
      </c>
      <c r="AX150" s="15" t="s">
        <v>78</v>
      </c>
      <c r="AY150" s="277" t="s">
        <v>182</v>
      </c>
    </row>
    <row r="151" spans="1:51" s="13" customFormat="1" ht="12">
      <c r="A151" s="13"/>
      <c r="B151" s="234"/>
      <c r="C151" s="235"/>
      <c r="D151" s="236" t="s">
        <v>191</v>
      </c>
      <c r="E151" s="237" t="s">
        <v>1</v>
      </c>
      <c r="F151" s="238" t="s">
        <v>1074</v>
      </c>
      <c r="G151" s="235"/>
      <c r="H151" s="239">
        <v>1.536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191</v>
      </c>
      <c r="AU151" s="245" t="s">
        <v>88</v>
      </c>
      <c r="AV151" s="13" t="s">
        <v>88</v>
      </c>
      <c r="AW151" s="13" t="s">
        <v>34</v>
      </c>
      <c r="AX151" s="13" t="s">
        <v>78</v>
      </c>
      <c r="AY151" s="245" t="s">
        <v>182</v>
      </c>
    </row>
    <row r="152" spans="1:51" s="14" customFormat="1" ht="12">
      <c r="A152" s="14"/>
      <c r="B152" s="246"/>
      <c r="C152" s="247"/>
      <c r="D152" s="236" t="s">
        <v>191</v>
      </c>
      <c r="E152" s="248" t="s">
        <v>1</v>
      </c>
      <c r="F152" s="249" t="s">
        <v>195</v>
      </c>
      <c r="G152" s="247"/>
      <c r="H152" s="250">
        <v>206.88500000000002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191</v>
      </c>
      <c r="AU152" s="256" t="s">
        <v>88</v>
      </c>
      <c r="AV152" s="14" t="s">
        <v>189</v>
      </c>
      <c r="AW152" s="14" t="s">
        <v>34</v>
      </c>
      <c r="AX152" s="14" t="s">
        <v>86</v>
      </c>
      <c r="AY152" s="256" t="s">
        <v>182</v>
      </c>
    </row>
    <row r="153" spans="1:63" s="12" customFormat="1" ht="22.8" customHeight="1">
      <c r="A153" s="12"/>
      <c r="B153" s="204"/>
      <c r="C153" s="205"/>
      <c r="D153" s="206" t="s">
        <v>77</v>
      </c>
      <c r="E153" s="218" t="s">
        <v>1159</v>
      </c>
      <c r="F153" s="218" t="s">
        <v>1160</v>
      </c>
      <c r="G153" s="205"/>
      <c r="H153" s="205"/>
      <c r="I153" s="208"/>
      <c r="J153" s="219">
        <f>BK153</f>
        <v>0</v>
      </c>
      <c r="K153" s="205"/>
      <c r="L153" s="210"/>
      <c r="M153" s="211"/>
      <c r="N153" s="212"/>
      <c r="O153" s="212"/>
      <c r="P153" s="213">
        <f>SUM(P154:P207)</f>
        <v>0</v>
      </c>
      <c r="Q153" s="212"/>
      <c r="R153" s="213">
        <f>SUM(R154:R207)</f>
        <v>0</v>
      </c>
      <c r="S153" s="212"/>
      <c r="T153" s="214">
        <f>SUM(T154:T207)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5" t="s">
        <v>88</v>
      </c>
      <c r="AT153" s="216" t="s">
        <v>77</v>
      </c>
      <c r="AU153" s="216" t="s">
        <v>86</v>
      </c>
      <c r="AY153" s="215" t="s">
        <v>182</v>
      </c>
      <c r="BK153" s="217">
        <f>SUM(BK154:BK207)</f>
        <v>0</v>
      </c>
    </row>
    <row r="154" spans="1:65" s="2" customFormat="1" ht="49.05" customHeight="1">
      <c r="A154" s="39"/>
      <c r="B154" s="40"/>
      <c r="C154" s="220" t="s">
        <v>189</v>
      </c>
      <c r="D154" s="220" t="s">
        <v>185</v>
      </c>
      <c r="E154" s="221" t="s">
        <v>1334</v>
      </c>
      <c r="F154" s="222" t="s">
        <v>1335</v>
      </c>
      <c r="G154" s="223" t="s">
        <v>1272</v>
      </c>
      <c r="H154" s="224">
        <v>12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43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351</v>
      </c>
      <c r="AT154" s="232" t="s">
        <v>185</v>
      </c>
      <c r="AU154" s="232" t="s">
        <v>88</v>
      </c>
      <c r="AY154" s="18" t="s">
        <v>182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86</v>
      </c>
      <c r="BK154" s="233">
        <f>ROUND(I154*H154,2)</f>
        <v>0</v>
      </c>
      <c r="BL154" s="18" t="s">
        <v>351</v>
      </c>
      <c r="BM154" s="232" t="s">
        <v>1336</v>
      </c>
    </row>
    <row r="155" spans="1:51" s="13" customFormat="1" ht="12">
      <c r="A155" s="13"/>
      <c r="B155" s="234"/>
      <c r="C155" s="235"/>
      <c r="D155" s="236" t="s">
        <v>191</v>
      </c>
      <c r="E155" s="237" t="s">
        <v>1</v>
      </c>
      <c r="F155" s="238" t="s">
        <v>8</v>
      </c>
      <c r="G155" s="235"/>
      <c r="H155" s="239">
        <v>12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191</v>
      </c>
      <c r="AU155" s="245" t="s">
        <v>88</v>
      </c>
      <c r="AV155" s="13" t="s">
        <v>88</v>
      </c>
      <c r="AW155" s="13" t="s">
        <v>34</v>
      </c>
      <c r="AX155" s="13" t="s">
        <v>78</v>
      </c>
      <c r="AY155" s="245" t="s">
        <v>182</v>
      </c>
    </row>
    <row r="156" spans="1:51" s="14" customFormat="1" ht="12">
      <c r="A156" s="14"/>
      <c r="B156" s="246"/>
      <c r="C156" s="247"/>
      <c r="D156" s="236" t="s">
        <v>191</v>
      </c>
      <c r="E156" s="248" t="s">
        <v>1</v>
      </c>
      <c r="F156" s="249" t="s">
        <v>195</v>
      </c>
      <c r="G156" s="247"/>
      <c r="H156" s="250">
        <v>12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191</v>
      </c>
      <c r="AU156" s="256" t="s">
        <v>88</v>
      </c>
      <c r="AV156" s="14" t="s">
        <v>189</v>
      </c>
      <c r="AW156" s="14" t="s">
        <v>34</v>
      </c>
      <c r="AX156" s="14" t="s">
        <v>86</v>
      </c>
      <c r="AY156" s="256" t="s">
        <v>182</v>
      </c>
    </row>
    <row r="157" spans="1:65" s="2" customFormat="1" ht="49.05" customHeight="1">
      <c r="A157" s="39"/>
      <c r="B157" s="40"/>
      <c r="C157" s="220" t="s">
        <v>211</v>
      </c>
      <c r="D157" s="220" t="s">
        <v>185</v>
      </c>
      <c r="E157" s="221" t="s">
        <v>1337</v>
      </c>
      <c r="F157" s="222" t="s">
        <v>1338</v>
      </c>
      <c r="G157" s="223" t="s">
        <v>1272</v>
      </c>
      <c r="H157" s="224">
        <v>19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43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351</v>
      </c>
      <c r="AT157" s="232" t="s">
        <v>185</v>
      </c>
      <c r="AU157" s="232" t="s">
        <v>88</v>
      </c>
      <c r="AY157" s="18" t="s">
        <v>182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86</v>
      </c>
      <c r="BK157" s="233">
        <f>ROUND(I157*H157,2)</f>
        <v>0</v>
      </c>
      <c r="BL157" s="18" t="s">
        <v>351</v>
      </c>
      <c r="BM157" s="232" t="s">
        <v>1339</v>
      </c>
    </row>
    <row r="158" spans="1:51" s="13" customFormat="1" ht="12">
      <c r="A158" s="13"/>
      <c r="B158" s="234"/>
      <c r="C158" s="235"/>
      <c r="D158" s="236" t="s">
        <v>191</v>
      </c>
      <c r="E158" s="237" t="s">
        <v>1</v>
      </c>
      <c r="F158" s="238" t="s">
        <v>384</v>
      </c>
      <c r="G158" s="235"/>
      <c r="H158" s="239">
        <v>19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191</v>
      </c>
      <c r="AU158" s="245" t="s">
        <v>88</v>
      </c>
      <c r="AV158" s="13" t="s">
        <v>88</v>
      </c>
      <c r="AW158" s="13" t="s">
        <v>34</v>
      </c>
      <c r="AX158" s="13" t="s">
        <v>78</v>
      </c>
      <c r="AY158" s="245" t="s">
        <v>182</v>
      </c>
    </row>
    <row r="159" spans="1:51" s="14" customFormat="1" ht="12">
      <c r="A159" s="14"/>
      <c r="B159" s="246"/>
      <c r="C159" s="247"/>
      <c r="D159" s="236" t="s">
        <v>191</v>
      </c>
      <c r="E159" s="248" t="s">
        <v>1</v>
      </c>
      <c r="F159" s="249" t="s">
        <v>195</v>
      </c>
      <c r="G159" s="247"/>
      <c r="H159" s="250">
        <v>19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191</v>
      </c>
      <c r="AU159" s="256" t="s">
        <v>88</v>
      </c>
      <c r="AV159" s="14" t="s">
        <v>189</v>
      </c>
      <c r="AW159" s="14" t="s">
        <v>34</v>
      </c>
      <c r="AX159" s="14" t="s">
        <v>86</v>
      </c>
      <c r="AY159" s="256" t="s">
        <v>182</v>
      </c>
    </row>
    <row r="160" spans="1:65" s="2" customFormat="1" ht="49.05" customHeight="1">
      <c r="A160" s="39"/>
      <c r="B160" s="40"/>
      <c r="C160" s="220" t="s">
        <v>183</v>
      </c>
      <c r="D160" s="220" t="s">
        <v>185</v>
      </c>
      <c r="E160" s="221" t="s">
        <v>1340</v>
      </c>
      <c r="F160" s="222" t="s">
        <v>1341</v>
      </c>
      <c r="G160" s="223" t="s">
        <v>1272</v>
      </c>
      <c r="H160" s="224">
        <v>2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43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351</v>
      </c>
      <c r="AT160" s="232" t="s">
        <v>185</v>
      </c>
      <c r="AU160" s="232" t="s">
        <v>88</v>
      </c>
      <c r="AY160" s="18" t="s">
        <v>182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86</v>
      </c>
      <c r="BK160" s="233">
        <f>ROUND(I160*H160,2)</f>
        <v>0</v>
      </c>
      <c r="BL160" s="18" t="s">
        <v>351</v>
      </c>
      <c r="BM160" s="232" t="s">
        <v>1342</v>
      </c>
    </row>
    <row r="161" spans="1:51" s="13" customFormat="1" ht="12">
      <c r="A161" s="13"/>
      <c r="B161" s="234"/>
      <c r="C161" s="235"/>
      <c r="D161" s="236" t="s">
        <v>191</v>
      </c>
      <c r="E161" s="237" t="s">
        <v>1</v>
      </c>
      <c r="F161" s="238" t="s">
        <v>88</v>
      </c>
      <c r="G161" s="235"/>
      <c r="H161" s="239">
        <v>2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191</v>
      </c>
      <c r="AU161" s="245" t="s">
        <v>88</v>
      </c>
      <c r="AV161" s="13" t="s">
        <v>88</v>
      </c>
      <c r="AW161" s="13" t="s">
        <v>34</v>
      </c>
      <c r="AX161" s="13" t="s">
        <v>78</v>
      </c>
      <c r="AY161" s="245" t="s">
        <v>182</v>
      </c>
    </row>
    <row r="162" spans="1:51" s="14" customFormat="1" ht="12">
      <c r="A162" s="14"/>
      <c r="B162" s="246"/>
      <c r="C162" s="247"/>
      <c r="D162" s="236" t="s">
        <v>191</v>
      </c>
      <c r="E162" s="248" t="s">
        <v>1</v>
      </c>
      <c r="F162" s="249" t="s">
        <v>195</v>
      </c>
      <c r="G162" s="247"/>
      <c r="H162" s="250">
        <v>2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191</v>
      </c>
      <c r="AU162" s="256" t="s">
        <v>88</v>
      </c>
      <c r="AV162" s="14" t="s">
        <v>189</v>
      </c>
      <c r="AW162" s="14" t="s">
        <v>34</v>
      </c>
      <c r="AX162" s="14" t="s">
        <v>86</v>
      </c>
      <c r="AY162" s="256" t="s">
        <v>182</v>
      </c>
    </row>
    <row r="163" spans="1:65" s="2" customFormat="1" ht="49.05" customHeight="1">
      <c r="A163" s="39"/>
      <c r="B163" s="40"/>
      <c r="C163" s="220" t="s">
        <v>237</v>
      </c>
      <c r="D163" s="220" t="s">
        <v>185</v>
      </c>
      <c r="E163" s="221" t="s">
        <v>1343</v>
      </c>
      <c r="F163" s="222" t="s">
        <v>1344</v>
      </c>
      <c r="G163" s="223" t="s">
        <v>1272</v>
      </c>
      <c r="H163" s="224">
        <v>4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43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351</v>
      </c>
      <c r="AT163" s="232" t="s">
        <v>185</v>
      </c>
      <c r="AU163" s="232" t="s">
        <v>88</v>
      </c>
      <c r="AY163" s="18" t="s">
        <v>182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86</v>
      </c>
      <c r="BK163" s="233">
        <f>ROUND(I163*H163,2)</f>
        <v>0</v>
      </c>
      <c r="BL163" s="18" t="s">
        <v>351</v>
      </c>
      <c r="BM163" s="232" t="s">
        <v>1345</v>
      </c>
    </row>
    <row r="164" spans="1:51" s="13" customFormat="1" ht="12">
      <c r="A164" s="13"/>
      <c r="B164" s="234"/>
      <c r="C164" s="235"/>
      <c r="D164" s="236" t="s">
        <v>191</v>
      </c>
      <c r="E164" s="237" t="s">
        <v>1</v>
      </c>
      <c r="F164" s="238" t="s">
        <v>189</v>
      </c>
      <c r="G164" s="235"/>
      <c r="H164" s="239">
        <v>4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191</v>
      </c>
      <c r="AU164" s="245" t="s">
        <v>88</v>
      </c>
      <c r="AV164" s="13" t="s">
        <v>88</v>
      </c>
      <c r="AW164" s="13" t="s">
        <v>34</v>
      </c>
      <c r="AX164" s="13" t="s">
        <v>78</v>
      </c>
      <c r="AY164" s="245" t="s">
        <v>182</v>
      </c>
    </row>
    <row r="165" spans="1:51" s="14" customFormat="1" ht="12">
      <c r="A165" s="14"/>
      <c r="B165" s="246"/>
      <c r="C165" s="247"/>
      <c r="D165" s="236" t="s">
        <v>191</v>
      </c>
      <c r="E165" s="248" t="s">
        <v>1</v>
      </c>
      <c r="F165" s="249" t="s">
        <v>195</v>
      </c>
      <c r="G165" s="247"/>
      <c r="H165" s="250">
        <v>4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191</v>
      </c>
      <c r="AU165" s="256" t="s">
        <v>88</v>
      </c>
      <c r="AV165" s="14" t="s">
        <v>189</v>
      </c>
      <c r="AW165" s="14" t="s">
        <v>34</v>
      </c>
      <c r="AX165" s="14" t="s">
        <v>86</v>
      </c>
      <c r="AY165" s="256" t="s">
        <v>182</v>
      </c>
    </row>
    <row r="166" spans="1:65" s="2" customFormat="1" ht="49.05" customHeight="1">
      <c r="A166" s="39"/>
      <c r="B166" s="40"/>
      <c r="C166" s="220" t="s">
        <v>207</v>
      </c>
      <c r="D166" s="220" t="s">
        <v>185</v>
      </c>
      <c r="E166" s="221" t="s">
        <v>1346</v>
      </c>
      <c r="F166" s="222" t="s">
        <v>1347</v>
      </c>
      <c r="G166" s="223" t="s">
        <v>1272</v>
      </c>
      <c r="H166" s="224">
        <v>18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43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351</v>
      </c>
      <c r="AT166" s="232" t="s">
        <v>185</v>
      </c>
      <c r="AU166" s="232" t="s">
        <v>88</v>
      </c>
      <c r="AY166" s="18" t="s">
        <v>182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86</v>
      </c>
      <c r="BK166" s="233">
        <f>ROUND(I166*H166,2)</f>
        <v>0</v>
      </c>
      <c r="BL166" s="18" t="s">
        <v>351</v>
      </c>
      <c r="BM166" s="232" t="s">
        <v>1348</v>
      </c>
    </row>
    <row r="167" spans="1:51" s="13" customFormat="1" ht="12">
      <c r="A167" s="13"/>
      <c r="B167" s="234"/>
      <c r="C167" s="235"/>
      <c r="D167" s="236" t="s">
        <v>191</v>
      </c>
      <c r="E167" s="237" t="s">
        <v>1</v>
      </c>
      <c r="F167" s="238" t="s">
        <v>362</v>
      </c>
      <c r="G167" s="235"/>
      <c r="H167" s="239">
        <v>18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191</v>
      </c>
      <c r="AU167" s="245" t="s">
        <v>88</v>
      </c>
      <c r="AV167" s="13" t="s">
        <v>88</v>
      </c>
      <c r="AW167" s="13" t="s">
        <v>34</v>
      </c>
      <c r="AX167" s="13" t="s">
        <v>78</v>
      </c>
      <c r="AY167" s="245" t="s">
        <v>182</v>
      </c>
    </row>
    <row r="168" spans="1:51" s="14" customFormat="1" ht="12">
      <c r="A168" s="14"/>
      <c r="B168" s="246"/>
      <c r="C168" s="247"/>
      <c r="D168" s="236" t="s">
        <v>191</v>
      </c>
      <c r="E168" s="248" t="s">
        <v>1</v>
      </c>
      <c r="F168" s="249" t="s">
        <v>195</v>
      </c>
      <c r="G168" s="247"/>
      <c r="H168" s="250">
        <v>18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191</v>
      </c>
      <c r="AU168" s="256" t="s">
        <v>88</v>
      </c>
      <c r="AV168" s="14" t="s">
        <v>189</v>
      </c>
      <c r="AW168" s="14" t="s">
        <v>34</v>
      </c>
      <c r="AX168" s="14" t="s">
        <v>86</v>
      </c>
      <c r="AY168" s="256" t="s">
        <v>182</v>
      </c>
    </row>
    <row r="169" spans="1:65" s="2" customFormat="1" ht="49.05" customHeight="1">
      <c r="A169" s="39"/>
      <c r="B169" s="40"/>
      <c r="C169" s="220" t="s">
        <v>271</v>
      </c>
      <c r="D169" s="220" t="s">
        <v>185</v>
      </c>
      <c r="E169" s="221" t="s">
        <v>1349</v>
      </c>
      <c r="F169" s="222" t="s">
        <v>1350</v>
      </c>
      <c r="G169" s="223" t="s">
        <v>1272</v>
      </c>
      <c r="H169" s="224">
        <v>2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43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351</v>
      </c>
      <c r="AT169" s="232" t="s">
        <v>185</v>
      </c>
      <c r="AU169" s="232" t="s">
        <v>88</v>
      </c>
      <c r="AY169" s="18" t="s">
        <v>182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86</v>
      </c>
      <c r="BK169" s="233">
        <f>ROUND(I169*H169,2)</f>
        <v>0</v>
      </c>
      <c r="BL169" s="18" t="s">
        <v>351</v>
      </c>
      <c r="BM169" s="232" t="s">
        <v>1351</v>
      </c>
    </row>
    <row r="170" spans="1:51" s="13" customFormat="1" ht="12">
      <c r="A170" s="13"/>
      <c r="B170" s="234"/>
      <c r="C170" s="235"/>
      <c r="D170" s="236" t="s">
        <v>191</v>
      </c>
      <c r="E170" s="237" t="s">
        <v>1</v>
      </c>
      <c r="F170" s="238" t="s">
        <v>88</v>
      </c>
      <c r="G170" s="235"/>
      <c r="H170" s="239">
        <v>2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191</v>
      </c>
      <c r="AU170" s="245" t="s">
        <v>88</v>
      </c>
      <c r="AV170" s="13" t="s">
        <v>88</v>
      </c>
      <c r="AW170" s="13" t="s">
        <v>34</v>
      </c>
      <c r="AX170" s="13" t="s">
        <v>78</v>
      </c>
      <c r="AY170" s="245" t="s">
        <v>182</v>
      </c>
    </row>
    <row r="171" spans="1:51" s="14" customFormat="1" ht="12">
      <c r="A171" s="14"/>
      <c r="B171" s="246"/>
      <c r="C171" s="247"/>
      <c r="D171" s="236" t="s">
        <v>191</v>
      </c>
      <c r="E171" s="248" t="s">
        <v>1</v>
      </c>
      <c r="F171" s="249" t="s">
        <v>195</v>
      </c>
      <c r="G171" s="247"/>
      <c r="H171" s="250">
        <v>2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191</v>
      </c>
      <c r="AU171" s="256" t="s">
        <v>88</v>
      </c>
      <c r="AV171" s="14" t="s">
        <v>189</v>
      </c>
      <c r="AW171" s="14" t="s">
        <v>34</v>
      </c>
      <c r="AX171" s="14" t="s">
        <v>86</v>
      </c>
      <c r="AY171" s="256" t="s">
        <v>182</v>
      </c>
    </row>
    <row r="172" spans="1:65" s="2" customFormat="1" ht="49.05" customHeight="1">
      <c r="A172" s="39"/>
      <c r="B172" s="40"/>
      <c r="C172" s="220" t="s">
        <v>275</v>
      </c>
      <c r="D172" s="220" t="s">
        <v>185</v>
      </c>
      <c r="E172" s="221" t="s">
        <v>1352</v>
      </c>
      <c r="F172" s="222" t="s">
        <v>1353</v>
      </c>
      <c r="G172" s="223" t="s">
        <v>1272</v>
      </c>
      <c r="H172" s="224">
        <v>4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43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351</v>
      </c>
      <c r="AT172" s="232" t="s">
        <v>185</v>
      </c>
      <c r="AU172" s="232" t="s">
        <v>88</v>
      </c>
      <c r="AY172" s="18" t="s">
        <v>182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86</v>
      </c>
      <c r="BK172" s="233">
        <f>ROUND(I172*H172,2)</f>
        <v>0</v>
      </c>
      <c r="BL172" s="18" t="s">
        <v>351</v>
      </c>
      <c r="BM172" s="232" t="s">
        <v>1354</v>
      </c>
    </row>
    <row r="173" spans="1:51" s="13" customFormat="1" ht="12">
      <c r="A173" s="13"/>
      <c r="B173" s="234"/>
      <c r="C173" s="235"/>
      <c r="D173" s="236" t="s">
        <v>191</v>
      </c>
      <c r="E173" s="237" t="s">
        <v>1</v>
      </c>
      <c r="F173" s="238" t="s">
        <v>189</v>
      </c>
      <c r="G173" s="235"/>
      <c r="H173" s="239">
        <v>4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191</v>
      </c>
      <c r="AU173" s="245" t="s">
        <v>88</v>
      </c>
      <c r="AV173" s="13" t="s">
        <v>88</v>
      </c>
      <c r="AW173" s="13" t="s">
        <v>34</v>
      </c>
      <c r="AX173" s="13" t="s">
        <v>78</v>
      </c>
      <c r="AY173" s="245" t="s">
        <v>182</v>
      </c>
    </row>
    <row r="174" spans="1:51" s="14" customFormat="1" ht="12">
      <c r="A174" s="14"/>
      <c r="B174" s="246"/>
      <c r="C174" s="247"/>
      <c r="D174" s="236" t="s">
        <v>191</v>
      </c>
      <c r="E174" s="248" t="s">
        <v>1</v>
      </c>
      <c r="F174" s="249" t="s">
        <v>195</v>
      </c>
      <c r="G174" s="247"/>
      <c r="H174" s="250">
        <v>4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191</v>
      </c>
      <c r="AU174" s="256" t="s">
        <v>88</v>
      </c>
      <c r="AV174" s="14" t="s">
        <v>189</v>
      </c>
      <c r="AW174" s="14" t="s">
        <v>34</v>
      </c>
      <c r="AX174" s="14" t="s">
        <v>86</v>
      </c>
      <c r="AY174" s="256" t="s">
        <v>182</v>
      </c>
    </row>
    <row r="175" spans="1:65" s="2" customFormat="1" ht="49.05" customHeight="1">
      <c r="A175" s="39"/>
      <c r="B175" s="40"/>
      <c r="C175" s="220" t="s">
        <v>280</v>
      </c>
      <c r="D175" s="220" t="s">
        <v>185</v>
      </c>
      <c r="E175" s="221" t="s">
        <v>1355</v>
      </c>
      <c r="F175" s="222" t="s">
        <v>1356</v>
      </c>
      <c r="G175" s="223" t="s">
        <v>1272</v>
      </c>
      <c r="H175" s="224">
        <v>4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43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351</v>
      </c>
      <c r="AT175" s="232" t="s">
        <v>185</v>
      </c>
      <c r="AU175" s="232" t="s">
        <v>88</v>
      </c>
      <c r="AY175" s="18" t="s">
        <v>182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86</v>
      </c>
      <c r="BK175" s="233">
        <f>ROUND(I175*H175,2)</f>
        <v>0</v>
      </c>
      <c r="BL175" s="18" t="s">
        <v>351</v>
      </c>
      <c r="BM175" s="232" t="s">
        <v>1357</v>
      </c>
    </row>
    <row r="176" spans="1:51" s="13" customFormat="1" ht="12">
      <c r="A176" s="13"/>
      <c r="B176" s="234"/>
      <c r="C176" s="235"/>
      <c r="D176" s="236" t="s">
        <v>191</v>
      </c>
      <c r="E176" s="237" t="s">
        <v>1</v>
      </c>
      <c r="F176" s="238" t="s">
        <v>189</v>
      </c>
      <c r="G176" s="235"/>
      <c r="H176" s="239">
        <v>4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191</v>
      </c>
      <c r="AU176" s="245" t="s">
        <v>88</v>
      </c>
      <c r="AV176" s="13" t="s">
        <v>88</v>
      </c>
      <c r="AW176" s="13" t="s">
        <v>34</v>
      </c>
      <c r="AX176" s="13" t="s">
        <v>78</v>
      </c>
      <c r="AY176" s="245" t="s">
        <v>182</v>
      </c>
    </row>
    <row r="177" spans="1:51" s="14" customFormat="1" ht="12">
      <c r="A177" s="14"/>
      <c r="B177" s="246"/>
      <c r="C177" s="247"/>
      <c r="D177" s="236" t="s">
        <v>191</v>
      </c>
      <c r="E177" s="248" t="s">
        <v>1</v>
      </c>
      <c r="F177" s="249" t="s">
        <v>195</v>
      </c>
      <c r="G177" s="247"/>
      <c r="H177" s="250">
        <v>4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191</v>
      </c>
      <c r="AU177" s="256" t="s">
        <v>88</v>
      </c>
      <c r="AV177" s="14" t="s">
        <v>189</v>
      </c>
      <c r="AW177" s="14" t="s">
        <v>34</v>
      </c>
      <c r="AX177" s="14" t="s">
        <v>86</v>
      </c>
      <c r="AY177" s="256" t="s">
        <v>182</v>
      </c>
    </row>
    <row r="178" spans="1:65" s="2" customFormat="1" ht="49.05" customHeight="1">
      <c r="A178" s="39"/>
      <c r="B178" s="40"/>
      <c r="C178" s="220" t="s">
        <v>8</v>
      </c>
      <c r="D178" s="220" t="s">
        <v>185</v>
      </c>
      <c r="E178" s="221" t="s">
        <v>1358</v>
      </c>
      <c r="F178" s="222" t="s">
        <v>1359</v>
      </c>
      <c r="G178" s="223" t="s">
        <v>1272</v>
      </c>
      <c r="H178" s="224">
        <v>3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43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351</v>
      </c>
      <c r="AT178" s="232" t="s">
        <v>185</v>
      </c>
      <c r="AU178" s="232" t="s">
        <v>88</v>
      </c>
      <c r="AY178" s="18" t="s">
        <v>182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86</v>
      </c>
      <c r="BK178" s="233">
        <f>ROUND(I178*H178,2)</f>
        <v>0</v>
      </c>
      <c r="BL178" s="18" t="s">
        <v>351</v>
      </c>
      <c r="BM178" s="232" t="s">
        <v>1360</v>
      </c>
    </row>
    <row r="179" spans="1:51" s="13" customFormat="1" ht="12">
      <c r="A179" s="13"/>
      <c r="B179" s="234"/>
      <c r="C179" s="235"/>
      <c r="D179" s="236" t="s">
        <v>191</v>
      </c>
      <c r="E179" s="237" t="s">
        <v>1</v>
      </c>
      <c r="F179" s="238" t="s">
        <v>200</v>
      </c>
      <c r="G179" s="235"/>
      <c r="H179" s="239">
        <v>3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191</v>
      </c>
      <c r="AU179" s="245" t="s">
        <v>88</v>
      </c>
      <c r="AV179" s="13" t="s">
        <v>88</v>
      </c>
      <c r="AW179" s="13" t="s">
        <v>34</v>
      </c>
      <c r="AX179" s="13" t="s">
        <v>78</v>
      </c>
      <c r="AY179" s="245" t="s">
        <v>182</v>
      </c>
    </row>
    <row r="180" spans="1:51" s="14" customFormat="1" ht="12">
      <c r="A180" s="14"/>
      <c r="B180" s="246"/>
      <c r="C180" s="247"/>
      <c r="D180" s="236" t="s">
        <v>191</v>
      </c>
      <c r="E180" s="248" t="s">
        <v>1</v>
      </c>
      <c r="F180" s="249" t="s">
        <v>195</v>
      </c>
      <c r="G180" s="247"/>
      <c r="H180" s="250">
        <v>3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6" t="s">
        <v>191</v>
      </c>
      <c r="AU180" s="256" t="s">
        <v>88</v>
      </c>
      <c r="AV180" s="14" t="s">
        <v>189</v>
      </c>
      <c r="AW180" s="14" t="s">
        <v>34</v>
      </c>
      <c r="AX180" s="14" t="s">
        <v>86</v>
      </c>
      <c r="AY180" s="256" t="s">
        <v>182</v>
      </c>
    </row>
    <row r="181" spans="1:65" s="2" customFormat="1" ht="55.5" customHeight="1">
      <c r="A181" s="39"/>
      <c r="B181" s="40"/>
      <c r="C181" s="220" t="s">
        <v>288</v>
      </c>
      <c r="D181" s="220" t="s">
        <v>185</v>
      </c>
      <c r="E181" s="221" t="s">
        <v>1361</v>
      </c>
      <c r="F181" s="222" t="s">
        <v>1362</v>
      </c>
      <c r="G181" s="223" t="s">
        <v>1272</v>
      </c>
      <c r="H181" s="224">
        <v>8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43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351</v>
      </c>
      <c r="AT181" s="232" t="s">
        <v>185</v>
      </c>
      <c r="AU181" s="232" t="s">
        <v>88</v>
      </c>
      <c r="AY181" s="18" t="s">
        <v>182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86</v>
      </c>
      <c r="BK181" s="233">
        <f>ROUND(I181*H181,2)</f>
        <v>0</v>
      </c>
      <c r="BL181" s="18" t="s">
        <v>351</v>
      </c>
      <c r="BM181" s="232" t="s">
        <v>1363</v>
      </c>
    </row>
    <row r="182" spans="1:51" s="13" customFormat="1" ht="12">
      <c r="A182" s="13"/>
      <c r="B182" s="234"/>
      <c r="C182" s="235"/>
      <c r="D182" s="236" t="s">
        <v>191</v>
      </c>
      <c r="E182" s="237" t="s">
        <v>1</v>
      </c>
      <c r="F182" s="238" t="s">
        <v>207</v>
      </c>
      <c r="G182" s="235"/>
      <c r="H182" s="239">
        <v>8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191</v>
      </c>
      <c r="AU182" s="245" t="s">
        <v>88</v>
      </c>
      <c r="AV182" s="13" t="s">
        <v>88</v>
      </c>
      <c r="AW182" s="13" t="s">
        <v>34</v>
      </c>
      <c r="AX182" s="13" t="s">
        <v>78</v>
      </c>
      <c r="AY182" s="245" t="s">
        <v>182</v>
      </c>
    </row>
    <row r="183" spans="1:51" s="14" customFormat="1" ht="12">
      <c r="A183" s="14"/>
      <c r="B183" s="246"/>
      <c r="C183" s="247"/>
      <c r="D183" s="236" t="s">
        <v>191</v>
      </c>
      <c r="E183" s="248" t="s">
        <v>1</v>
      </c>
      <c r="F183" s="249" t="s">
        <v>195</v>
      </c>
      <c r="G183" s="247"/>
      <c r="H183" s="250">
        <v>8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191</v>
      </c>
      <c r="AU183" s="256" t="s">
        <v>88</v>
      </c>
      <c r="AV183" s="14" t="s">
        <v>189</v>
      </c>
      <c r="AW183" s="14" t="s">
        <v>34</v>
      </c>
      <c r="AX183" s="14" t="s">
        <v>86</v>
      </c>
      <c r="AY183" s="256" t="s">
        <v>182</v>
      </c>
    </row>
    <row r="184" spans="1:65" s="2" customFormat="1" ht="55.5" customHeight="1">
      <c r="A184" s="39"/>
      <c r="B184" s="40"/>
      <c r="C184" s="220" t="s">
        <v>317</v>
      </c>
      <c r="D184" s="220" t="s">
        <v>185</v>
      </c>
      <c r="E184" s="221" t="s">
        <v>1364</v>
      </c>
      <c r="F184" s="222" t="s">
        <v>1365</v>
      </c>
      <c r="G184" s="223" t="s">
        <v>1272</v>
      </c>
      <c r="H184" s="224">
        <v>11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43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351</v>
      </c>
      <c r="AT184" s="232" t="s">
        <v>185</v>
      </c>
      <c r="AU184" s="232" t="s">
        <v>88</v>
      </c>
      <c r="AY184" s="18" t="s">
        <v>182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86</v>
      </c>
      <c r="BK184" s="233">
        <f>ROUND(I184*H184,2)</f>
        <v>0</v>
      </c>
      <c r="BL184" s="18" t="s">
        <v>351</v>
      </c>
      <c r="BM184" s="232" t="s">
        <v>1366</v>
      </c>
    </row>
    <row r="185" spans="1:51" s="13" customFormat="1" ht="12">
      <c r="A185" s="13"/>
      <c r="B185" s="234"/>
      <c r="C185" s="235"/>
      <c r="D185" s="236" t="s">
        <v>191</v>
      </c>
      <c r="E185" s="237" t="s">
        <v>1</v>
      </c>
      <c r="F185" s="238" t="s">
        <v>280</v>
      </c>
      <c r="G185" s="235"/>
      <c r="H185" s="239">
        <v>11</v>
      </c>
      <c r="I185" s="240"/>
      <c r="J185" s="235"/>
      <c r="K185" s="235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191</v>
      </c>
      <c r="AU185" s="245" t="s">
        <v>88</v>
      </c>
      <c r="AV185" s="13" t="s">
        <v>88</v>
      </c>
      <c r="AW185" s="13" t="s">
        <v>34</v>
      </c>
      <c r="AX185" s="13" t="s">
        <v>78</v>
      </c>
      <c r="AY185" s="245" t="s">
        <v>182</v>
      </c>
    </row>
    <row r="186" spans="1:51" s="14" customFormat="1" ht="12">
      <c r="A186" s="14"/>
      <c r="B186" s="246"/>
      <c r="C186" s="247"/>
      <c r="D186" s="236" t="s">
        <v>191</v>
      </c>
      <c r="E186" s="248" t="s">
        <v>1</v>
      </c>
      <c r="F186" s="249" t="s">
        <v>195</v>
      </c>
      <c r="G186" s="247"/>
      <c r="H186" s="250">
        <v>11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6" t="s">
        <v>191</v>
      </c>
      <c r="AU186" s="256" t="s">
        <v>88</v>
      </c>
      <c r="AV186" s="14" t="s">
        <v>189</v>
      </c>
      <c r="AW186" s="14" t="s">
        <v>34</v>
      </c>
      <c r="AX186" s="14" t="s">
        <v>86</v>
      </c>
      <c r="AY186" s="256" t="s">
        <v>182</v>
      </c>
    </row>
    <row r="187" spans="1:65" s="2" customFormat="1" ht="55.5" customHeight="1">
      <c r="A187" s="39"/>
      <c r="B187" s="40"/>
      <c r="C187" s="220" t="s">
        <v>346</v>
      </c>
      <c r="D187" s="220" t="s">
        <v>185</v>
      </c>
      <c r="E187" s="221" t="s">
        <v>1367</v>
      </c>
      <c r="F187" s="222" t="s">
        <v>1368</v>
      </c>
      <c r="G187" s="223" t="s">
        <v>1272</v>
      </c>
      <c r="H187" s="224">
        <v>3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43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351</v>
      </c>
      <c r="AT187" s="232" t="s">
        <v>185</v>
      </c>
      <c r="AU187" s="232" t="s">
        <v>88</v>
      </c>
      <c r="AY187" s="18" t="s">
        <v>182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86</v>
      </c>
      <c r="BK187" s="233">
        <f>ROUND(I187*H187,2)</f>
        <v>0</v>
      </c>
      <c r="BL187" s="18" t="s">
        <v>351</v>
      </c>
      <c r="BM187" s="232" t="s">
        <v>1369</v>
      </c>
    </row>
    <row r="188" spans="1:51" s="13" customFormat="1" ht="12">
      <c r="A188" s="13"/>
      <c r="B188" s="234"/>
      <c r="C188" s="235"/>
      <c r="D188" s="236" t="s">
        <v>191</v>
      </c>
      <c r="E188" s="237" t="s">
        <v>1</v>
      </c>
      <c r="F188" s="238" t="s">
        <v>200</v>
      </c>
      <c r="G188" s="235"/>
      <c r="H188" s="239">
        <v>3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191</v>
      </c>
      <c r="AU188" s="245" t="s">
        <v>88</v>
      </c>
      <c r="AV188" s="13" t="s">
        <v>88</v>
      </c>
      <c r="AW188" s="13" t="s">
        <v>34</v>
      </c>
      <c r="AX188" s="13" t="s">
        <v>78</v>
      </c>
      <c r="AY188" s="245" t="s">
        <v>182</v>
      </c>
    </row>
    <row r="189" spans="1:51" s="14" customFormat="1" ht="12">
      <c r="A189" s="14"/>
      <c r="B189" s="246"/>
      <c r="C189" s="247"/>
      <c r="D189" s="236" t="s">
        <v>191</v>
      </c>
      <c r="E189" s="248" t="s">
        <v>1</v>
      </c>
      <c r="F189" s="249" t="s">
        <v>195</v>
      </c>
      <c r="G189" s="247"/>
      <c r="H189" s="250">
        <v>3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191</v>
      </c>
      <c r="AU189" s="256" t="s">
        <v>88</v>
      </c>
      <c r="AV189" s="14" t="s">
        <v>189</v>
      </c>
      <c r="AW189" s="14" t="s">
        <v>34</v>
      </c>
      <c r="AX189" s="14" t="s">
        <v>86</v>
      </c>
      <c r="AY189" s="256" t="s">
        <v>182</v>
      </c>
    </row>
    <row r="190" spans="1:65" s="2" customFormat="1" ht="55.5" customHeight="1">
      <c r="A190" s="39"/>
      <c r="B190" s="40"/>
      <c r="C190" s="220" t="s">
        <v>351</v>
      </c>
      <c r="D190" s="220" t="s">
        <v>185</v>
      </c>
      <c r="E190" s="221" t="s">
        <v>1370</v>
      </c>
      <c r="F190" s="222" t="s">
        <v>1371</v>
      </c>
      <c r="G190" s="223" t="s">
        <v>1272</v>
      </c>
      <c r="H190" s="224">
        <v>2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43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351</v>
      </c>
      <c r="AT190" s="232" t="s">
        <v>185</v>
      </c>
      <c r="AU190" s="232" t="s">
        <v>88</v>
      </c>
      <c r="AY190" s="18" t="s">
        <v>182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86</v>
      </c>
      <c r="BK190" s="233">
        <f>ROUND(I190*H190,2)</f>
        <v>0</v>
      </c>
      <c r="BL190" s="18" t="s">
        <v>351</v>
      </c>
      <c r="BM190" s="232" t="s">
        <v>1372</v>
      </c>
    </row>
    <row r="191" spans="1:51" s="13" customFormat="1" ht="12">
      <c r="A191" s="13"/>
      <c r="B191" s="234"/>
      <c r="C191" s="235"/>
      <c r="D191" s="236" t="s">
        <v>191</v>
      </c>
      <c r="E191" s="237" t="s">
        <v>1</v>
      </c>
      <c r="F191" s="238" t="s">
        <v>88</v>
      </c>
      <c r="G191" s="235"/>
      <c r="H191" s="239">
        <v>2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191</v>
      </c>
      <c r="AU191" s="245" t="s">
        <v>88</v>
      </c>
      <c r="AV191" s="13" t="s">
        <v>88</v>
      </c>
      <c r="AW191" s="13" t="s">
        <v>34</v>
      </c>
      <c r="AX191" s="13" t="s">
        <v>78</v>
      </c>
      <c r="AY191" s="245" t="s">
        <v>182</v>
      </c>
    </row>
    <row r="192" spans="1:51" s="14" customFormat="1" ht="12">
      <c r="A192" s="14"/>
      <c r="B192" s="246"/>
      <c r="C192" s="247"/>
      <c r="D192" s="236" t="s">
        <v>191</v>
      </c>
      <c r="E192" s="248" t="s">
        <v>1</v>
      </c>
      <c r="F192" s="249" t="s">
        <v>195</v>
      </c>
      <c r="G192" s="247"/>
      <c r="H192" s="250">
        <v>2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191</v>
      </c>
      <c r="AU192" s="256" t="s">
        <v>88</v>
      </c>
      <c r="AV192" s="14" t="s">
        <v>189</v>
      </c>
      <c r="AW192" s="14" t="s">
        <v>34</v>
      </c>
      <c r="AX192" s="14" t="s">
        <v>86</v>
      </c>
      <c r="AY192" s="256" t="s">
        <v>182</v>
      </c>
    </row>
    <row r="193" spans="1:65" s="2" customFormat="1" ht="49.05" customHeight="1">
      <c r="A193" s="39"/>
      <c r="B193" s="40"/>
      <c r="C193" s="220" t="s">
        <v>358</v>
      </c>
      <c r="D193" s="220" t="s">
        <v>185</v>
      </c>
      <c r="E193" s="221" t="s">
        <v>1373</v>
      </c>
      <c r="F193" s="222" t="s">
        <v>1374</v>
      </c>
      <c r="G193" s="223" t="s">
        <v>1272</v>
      </c>
      <c r="H193" s="224">
        <v>1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43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351</v>
      </c>
      <c r="AT193" s="232" t="s">
        <v>185</v>
      </c>
      <c r="AU193" s="232" t="s">
        <v>88</v>
      </c>
      <c r="AY193" s="18" t="s">
        <v>182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86</v>
      </c>
      <c r="BK193" s="233">
        <f>ROUND(I193*H193,2)</f>
        <v>0</v>
      </c>
      <c r="BL193" s="18" t="s">
        <v>351</v>
      </c>
      <c r="BM193" s="232" t="s">
        <v>1375</v>
      </c>
    </row>
    <row r="194" spans="1:51" s="13" customFormat="1" ht="12">
      <c r="A194" s="13"/>
      <c r="B194" s="234"/>
      <c r="C194" s="235"/>
      <c r="D194" s="236" t="s">
        <v>191</v>
      </c>
      <c r="E194" s="237" t="s">
        <v>1</v>
      </c>
      <c r="F194" s="238" t="s">
        <v>86</v>
      </c>
      <c r="G194" s="235"/>
      <c r="H194" s="239">
        <v>1</v>
      </c>
      <c r="I194" s="240"/>
      <c r="J194" s="235"/>
      <c r="K194" s="235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191</v>
      </c>
      <c r="AU194" s="245" t="s">
        <v>88</v>
      </c>
      <c r="AV194" s="13" t="s">
        <v>88</v>
      </c>
      <c r="AW194" s="13" t="s">
        <v>34</v>
      </c>
      <c r="AX194" s="13" t="s">
        <v>78</v>
      </c>
      <c r="AY194" s="245" t="s">
        <v>182</v>
      </c>
    </row>
    <row r="195" spans="1:51" s="14" customFormat="1" ht="12">
      <c r="A195" s="14"/>
      <c r="B195" s="246"/>
      <c r="C195" s="247"/>
      <c r="D195" s="236" t="s">
        <v>191</v>
      </c>
      <c r="E195" s="248" t="s">
        <v>1</v>
      </c>
      <c r="F195" s="249" t="s">
        <v>195</v>
      </c>
      <c r="G195" s="247"/>
      <c r="H195" s="250">
        <v>1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6" t="s">
        <v>191</v>
      </c>
      <c r="AU195" s="256" t="s">
        <v>88</v>
      </c>
      <c r="AV195" s="14" t="s">
        <v>189</v>
      </c>
      <c r="AW195" s="14" t="s">
        <v>34</v>
      </c>
      <c r="AX195" s="14" t="s">
        <v>86</v>
      </c>
      <c r="AY195" s="256" t="s">
        <v>182</v>
      </c>
    </row>
    <row r="196" spans="1:65" s="2" customFormat="1" ht="62.7" customHeight="1">
      <c r="A196" s="39"/>
      <c r="B196" s="40"/>
      <c r="C196" s="220" t="s">
        <v>362</v>
      </c>
      <c r="D196" s="220" t="s">
        <v>185</v>
      </c>
      <c r="E196" s="221" t="s">
        <v>1376</v>
      </c>
      <c r="F196" s="222" t="s">
        <v>1377</v>
      </c>
      <c r="G196" s="223" t="s">
        <v>1272</v>
      </c>
      <c r="H196" s="224">
        <v>2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43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351</v>
      </c>
      <c r="AT196" s="232" t="s">
        <v>185</v>
      </c>
      <c r="AU196" s="232" t="s">
        <v>88</v>
      </c>
      <c r="AY196" s="18" t="s">
        <v>182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86</v>
      </c>
      <c r="BK196" s="233">
        <f>ROUND(I196*H196,2)</f>
        <v>0</v>
      </c>
      <c r="BL196" s="18" t="s">
        <v>351</v>
      </c>
      <c r="BM196" s="232" t="s">
        <v>1378</v>
      </c>
    </row>
    <row r="197" spans="1:51" s="13" customFormat="1" ht="12">
      <c r="A197" s="13"/>
      <c r="B197" s="234"/>
      <c r="C197" s="235"/>
      <c r="D197" s="236" t="s">
        <v>191</v>
      </c>
      <c r="E197" s="237" t="s">
        <v>1</v>
      </c>
      <c r="F197" s="238" t="s">
        <v>88</v>
      </c>
      <c r="G197" s="235"/>
      <c r="H197" s="239">
        <v>2</v>
      </c>
      <c r="I197" s="240"/>
      <c r="J197" s="235"/>
      <c r="K197" s="235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191</v>
      </c>
      <c r="AU197" s="245" t="s">
        <v>88</v>
      </c>
      <c r="AV197" s="13" t="s">
        <v>88</v>
      </c>
      <c r="AW197" s="13" t="s">
        <v>34</v>
      </c>
      <c r="AX197" s="13" t="s">
        <v>78</v>
      </c>
      <c r="AY197" s="245" t="s">
        <v>182</v>
      </c>
    </row>
    <row r="198" spans="1:51" s="14" customFormat="1" ht="12">
      <c r="A198" s="14"/>
      <c r="B198" s="246"/>
      <c r="C198" s="247"/>
      <c r="D198" s="236" t="s">
        <v>191</v>
      </c>
      <c r="E198" s="248" t="s">
        <v>1</v>
      </c>
      <c r="F198" s="249" t="s">
        <v>195</v>
      </c>
      <c r="G198" s="247"/>
      <c r="H198" s="250">
        <v>2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6" t="s">
        <v>191</v>
      </c>
      <c r="AU198" s="256" t="s">
        <v>88</v>
      </c>
      <c r="AV198" s="14" t="s">
        <v>189</v>
      </c>
      <c r="AW198" s="14" t="s">
        <v>34</v>
      </c>
      <c r="AX198" s="14" t="s">
        <v>86</v>
      </c>
      <c r="AY198" s="256" t="s">
        <v>182</v>
      </c>
    </row>
    <row r="199" spans="1:65" s="2" customFormat="1" ht="62.7" customHeight="1">
      <c r="A199" s="39"/>
      <c r="B199" s="40"/>
      <c r="C199" s="220" t="s">
        <v>384</v>
      </c>
      <c r="D199" s="220" t="s">
        <v>185</v>
      </c>
      <c r="E199" s="221" t="s">
        <v>1379</v>
      </c>
      <c r="F199" s="222" t="s">
        <v>1380</v>
      </c>
      <c r="G199" s="223" t="s">
        <v>1272</v>
      </c>
      <c r="H199" s="224">
        <v>4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43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351</v>
      </c>
      <c r="AT199" s="232" t="s">
        <v>185</v>
      </c>
      <c r="AU199" s="232" t="s">
        <v>88</v>
      </c>
      <c r="AY199" s="18" t="s">
        <v>182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86</v>
      </c>
      <c r="BK199" s="233">
        <f>ROUND(I199*H199,2)</f>
        <v>0</v>
      </c>
      <c r="BL199" s="18" t="s">
        <v>351</v>
      </c>
      <c r="BM199" s="232" t="s">
        <v>1381</v>
      </c>
    </row>
    <row r="200" spans="1:51" s="13" customFormat="1" ht="12">
      <c r="A200" s="13"/>
      <c r="B200" s="234"/>
      <c r="C200" s="235"/>
      <c r="D200" s="236" t="s">
        <v>191</v>
      </c>
      <c r="E200" s="237" t="s">
        <v>1</v>
      </c>
      <c r="F200" s="238" t="s">
        <v>189</v>
      </c>
      <c r="G200" s="235"/>
      <c r="H200" s="239">
        <v>4</v>
      </c>
      <c r="I200" s="240"/>
      <c r="J200" s="235"/>
      <c r="K200" s="235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191</v>
      </c>
      <c r="AU200" s="245" t="s">
        <v>88</v>
      </c>
      <c r="AV200" s="13" t="s">
        <v>88</v>
      </c>
      <c r="AW200" s="13" t="s">
        <v>34</v>
      </c>
      <c r="AX200" s="13" t="s">
        <v>78</v>
      </c>
      <c r="AY200" s="245" t="s">
        <v>182</v>
      </c>
    </row>
    <row r="201" spans="1:51" s="14" customFormat="1" ht="12">
      <c r="A201" s="14"/>
      <c r="B201" s="246"/>
      <c r="C201" s="247"/>
      <c r="D201" s="236" t="s">
        <v>191</v>
      </c>
      <c r="E201" s="248" t="s">
        <v>1</v>
      </c>
      <c r="F201" s="249" t="s">
        <v>195</v>
      </c>
      <c r="G201" s="247"/>
      <c r="H201" s="250">
        <v>4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191</v>
      </c>
      <c r="AU201" s="256" t="s">
        <v>88</v>
      </c>
      <c r="AV201" s="14" t="s">
        <v>189</v>
      </c>
      <c r="AW201" s="14" t="s">
        <v>34</v>
      </c>
      <c r="AX201" s="14" t="s">
        <v>86</v>
      </c>
      <c r="AY201" s="256" t="s">
        <v>182</v>
      </c>
    </row>
    <row r="202" spans="1:65" s="2" customFormat="1" ht="55.5" customHeight="1">
      <c r="A202" s="39"/>
      <c r="B202" s="40"/>
      <c r="C202" s="220" t="s">
        <v>389</v>
      </c>
      <c r="D202" s="220" t="s">
        <v>185</v>
      </c>
      <c r="E202" s="221" t="s">
        <v>1382</v>
      </c>
      <c r="F202" s="222" t="s">
        <v>1383</v>
      </c>
      <c r="G202" s="223" t="s">
        <v>1272</v>
      </c>
      <c r="H202" s="224">
        <v>1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43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351</v>
      </c>
      <c r="AT202" s="232" t="s">
        <v>185</v>
      </c>
      <c r="AU202" s="232" t="s">
        <v>88</v>
      </c>
      <c r="AY202" s="18" t="s">
        <v>182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86</v>
      </c>
      <c r="BK202" s="233">
        <f>ROUND(I202*H202,2)</f>
        <v>0</v>
      </c>
      <c r="BL202" s="18" t="s">
        <v>351</v>
      </c>
      <c r="BM202" s="232" t="s">
        <v>1384</v>
      </c>
    </row>
    <row r="203" spans="1:51" s="13" customFormat="1" ht="12">
      <c r="A203" s="13"/>
      <c r="B203" s="234"/>
      <c r="C203" s="235"/>
      <c r="D203" s="236" t="s">
        <v>191</v>
      </c>
      <c r="E203" s="237" t="s">
        <v>1</v>
      </c>
      <c r="F203" s="238" t="s">
        <v>86</v>
      </c>
      <c r="G203" s="235"/>
      <c r="H203" s="239">
        <v>1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191</v>
      </c>
      <c r="AU203" s="245" t="s">
        <v>88</v>
      </c>
      <c r="AV203" s="13" t="s">
        <v>88</v>
      </c>
      <c r="AW203" s="13" t="s">
        <v>34</v>
      </c>
      <c r="AX203" s="13" t="s">
        <v>78</v>
      </c>
      <c r="AY203" s="245" t="s">
        <v>182</v>
      </c>
    </row>
    <row r="204" spans="1:51" s="14" customFormat="1" ht="12">
      <c r="A204" s="14"/>
      <c r="B204" s="246"/>
      <c r="C204" s="247"/>
      <c r="D204" s="236" t="s">
        <v>191</v>
      </c>
      <c r="E204" s="248" t="s">
        <v>1</v>
      </c>
      <c r="F204" s="249" t="s">
        <v>195</v>
      </c>
      <c r="G204" s="247"/>
      <c r="H204" s="250">
        <v>1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6" t="s">
        <v>191</v>
      </c>
      <c r="AU204" s="256" t="s">
        <v>88</v>
      </c>
      <c r="AV204" s="14" t="s">
        <v>189</v>
      </c>
      <c r="AW204" s="14" t="s">
        <v>34</v>
      </c>
      <c r="AX204" s="14" t="s">
        <v>86</v>
      </c>
      <c r="AY204" s="256" t="s">
        <v>182</v>
      </c>
    </row>
    <row r="205" spans="1:65" s="2" customFormat="1" ht="66.75" customHeight="1">
      <c r="A205" s="39"/>
      <c r="B205" s="40"/>
      <c r="C205" s="220" t="s">
        <v>7</v>
      </c>
      <c r="D205" s="220" t="s">
        <v>185</v>
      </c>
      <c r="E205" s="221" t="s">
        <v>1385</v>
      </c>
      <c r="F205" s="222" t="s">
        <v>1386</v>
      </c>
      <c r="G205" s="223" t="s">
        <v>1272</v>
      </c>
      <c r="H205" s="224">
        <v>1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43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351</v>
      </c>
      <c r="AT205" s="232" t="s">
        <v>185</v>
      </c>
      <c r="AU205" s="232" t="s">
        <v>88</v>
      </c>
      <c r="AY205" s="18" t="s">
        <v>182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86</v>
      </c>
      <c r="BK205" s="233">
        <f>ROUND(I205*H205,2)</f>
        <v>0</v>
      </c>
      <c r="BL205" s="18" t="s">
        <v>351</v>
      </c>
      <c r="BM205" s="232" t="s">
        <v>1387</v>
      </c>
    </row>
    <row r="206" spans="1:51" s="13" customFormat="1" ht="12">
      <c r="A206" s="13"/>
      <c r="B206" s="234"/>
      <c r="C206" s="235"/>
      <c r="D206" s="236" t="s">
        <v>191</v>
      </c>
      <c r="E206" s="237" t="s">
        <v>1</v>
      </c>
      <c r="F206" s="238" t="s">
        <v>86</v>
      </c>
      <c r="G206" s="235"/>
      <c r="H206" s="239">
        <v>1</v>
      </c>
      <c r="I206" s="240"/>
      <c r="J206" s="235"/>
      <c r="K206" s="235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191</v>
      </c>
      <c r="AU206" s="245" t="s">
        <v>88</v>
      </c>
      <c r="AV206" s="13" t="s">
        <v>88</v>
      </c>
      <c r="AW206" s="13" t="s">
        <v>34</v>
      </c>
      <c r="AX206" s="13" t="s">
        <v>78</v>
      </c>
      <c r="AY206" s="245" t="s">
        <v>182</v>
      </c>
    </row>
    <row r="207" spans="1:51" s="14" customFormat="1" ht="12">
      <c r="A207" s="14"/>
      <c r="B207" s="246"/>
      <c r="C207" s="247"/>
      <c r="D207" s="236" t="s">
        <v>191</v>
      </c>
      <c r="E207" s="248" t="s">
        <v>1</v>
      </c>
      <c r="F207" s="249" t="s">
        <v>195</v>
      </c>
      <c r="G207" s="247"/>
      <c r="H207" s="250">
        <v>1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6" t="s">
        <v>191</v>
      </c>
      <c r="AU207" s="256" t="s">
        <v>88</v>
      </c>
      <c r="AV207" s="14" t="s">
        <v>189</v>
      </c>
      <c r="AW207" s="14" t="s">
        <v>34</v>
      </c>
      <c r="AX207" s="14" t="s">
        <v>86</v>
      </c>
      <c r="AY207" s="256" t="s">
        <v>182</v>
      </c>
    </row>
    <row r="208" spans="1:63" s="12" customFormat="1" ht="22.8" customHeight="1">
      <c r="A208" s="12"/>
      <c r="B208" s="204"/>
      <c r="C208" s="205"/>
      <c r="D208" s="206" t="s">
        <v>77</v>
      </c>
      <c r="E208" s="218" t="s">
        <v>1388</v>
      </c>
      <c r="F208" s="218" t="s">
        <v>1389</v>
      </c>
      <c r="G208" s="205"/>
      <c r="H208" s="205"/>
      <c r="I208" s="208"/>
      <c r="J208" s="219">
        <f>BK208</f>
        <v>0</v>
      </c>
      <c r="K208" s="205"/>
      <c r="L208" s="210"/>
      <c r="M208" s="211"/>
      <c r="N208" s="212"/>
      <c r="O208" s="212"/>
      <c r="P208" s="213">
        <f>SUM(P209:P217)</f>
        <v>0</v>
      </c>
      <c r="Q208" s="212"/>
      <c r="R208" s="213">
        <f>SUM(R209:R217)</f>
        <v>0</v>
      </c>
      <c r="S208" s="212"/>
      <c r="T208" s="214">
        <f>SUM(T209:T217)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5" t="s">
        <v>88</v>
      </c>
      <c r="AT208" s="216" t="s">
        <v>77</v>
      </c>
      <c r="AU208" s="216" t="s">
        <v>86</v>
      </c>
      <c r="AY208" s="215" t="s">
        <v>182</v>
      </c>
      <c r="BK208" s="217">
        <f>SUM(BK209:BK217)</f>
        <v>0</v>
      </c>
    </row>
    <row r="209" spans="1:65" s="2" customFormat="1" ht="24.15" customHeight="1">
      <c r="A209" s="39"/>
      <c r="B209" s="40"/>
      <c r="C209" s="220" t="s">
        <v>452</v>
      </c>
      <c r="D209" s="220" t="s">
        <v>185</v>
      </c>
      <c r="E209" s="221" t="s">
        <v>1390</v>
      </c>
      <c r="F209" s="222" t="s">
        <v>1391</v>
      </c>
      <c r="G209" s="223" t="s">
        <v>188</v>
      </c>
      <c r="H209" s="224">
        <v>221.073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43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351</v>
      </c>
      <c r="AT209" s="232" t="s">
        <v>185</v>
      </c>
      <c r="AU209" s="232" t="s">
        <v>88</v>
      </c>
      <c r="AY209" s="18" t="s">
        <v>182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86</v>
      </c>
      <c r="BK209" s="233">
        <f>ROUND(I209*H209,2)</f>
        <v>0</v>
      </c>
      <c r="BL209" s="18" t="s">
        <v>351</v>
      </c>
      <c r="BM209" s="232" t="s">
        <v>1392</v>
      </c>
    </row>
    <row r="210" spans="1:51" s="13" customFormat="1" ht="12">
      <c r="A210" s="13"/>
      <c r="B210" s="234"/>
      <c r="C210" s="235"/>
      <c r="D210" s="236" t="s">
        <v>191</v>
      </c>
      <c r="E210" s="237" t="s">
        <v>1</v>
      </c>
      <c r="F210" s="238" t="s">
        <v>997</v>
      </c>
      <c r="G210" s="235"/>
      <c r="H210" s="239">
        <v>46.673</v>
      </c>
      <c r="I210" s="240"/>
      <c r="J210" s="235"/>
      <c r="K210" s="235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191</v>
      </c>
      <c r="AU210" s="245" t="s">
        <v>88</v>
      </c>
      <c r="AV210" s="13" t="s">
        <v>88</v>
      </c>
      <c r="AW210" s="13" t="s">
        <v>34</v>
      </c>
      <c r="AX210" s="13" t="s">
        <v>78</v>
      </c>
      <c r="AY210" s="245" t="s">
        <v>182</v>
      </c>
    </row>
    <row r="211" spans="1:51" s="13" customFormat="1" ht="12">
      <c r="A211" s="13"/>
      <c r="B211" s="234"/>
      <c r="C211" s="235"/>
      <c r="D211" s="236" t="s">
        <v>191</v>
      </c>
      <c r="E211" s="237" t="s">
        <v>1</v>
      </c>
      <c r="F211" s="238" t="s">
        <v>998</v>
      </c>
      <c r="G211" s="235"/>
      <c r="H211" s="239">
        <v>26.986</v>
      </c>
      <c r="I211" s="240"/>
      <c r="J211" s="235"/>
      <c r="K211" s="235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191</v>
      </c>
      <c r="AU211" s="245" t="s">
        <v>88</v>
      </c>
      <c r="AV211" s="13" t="s">
        <v>88</v>
      </c>
      <c r="AW211" s="13" t="s">
        <v>34</v>
      </c>
      <c r="AX211" s="13" t="s">
        <v>78</v>
      </c>
      <c r="AY211" s="245" t="s">
        <v>182</v>
      </c>
    </row>
    <row r="212" spans="1:51" s="13" customFormat="1" ht="12">
      <c r="A212" s="13"/>
      <c r="B212" s="234"/>
      <c r="C212" s="235"/>
      <c r="D212" s="236" t="s">
        <v>191</v>
      </c>
      <c r="E212" s="237" t="s">
        <v>1</v>
      </c>
      <c r="F212" s="238" t="s">
        <v>999</v>
      </c>
      <c r="G212" s="235"/>
      <c r="H212" s="239">
        <v>46.673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191</v>
      </c>
      <c r="AU212" s="245" t="s">
        <v>88</v>
      </c>
      <c r="AV212" s="13" t="s">
        <v>88</v>
      </c>
      <c r="AW212" s="13" t="s">
        <v>34</v>
      </c>
      <c r="AX212" s="13" t="s">
        <v>78</v>
      </c>
      <c r="AY212" s="245" t="s">
        <v>182</v>
      </c>
    </row>
    <row r="213" spans="1:51" s="15" customFormat="1" ht="12">
      <c r="A213" s="15"/>
      <c r="B213" s="268"/>
      <c r="C213" s="269"/>
      <c r="D213" s="236" t="s">
        <v>191</v>
      </c>
      <c r="E213" s="270" t="s">
        <v>1</v>
      </c>
      <c r="F213" s="271" t="s">
        <v>269</v>
      </c>
      <c r="G213" s="269"/>
      <c r="H213" s="270" t="s">
        <v>1</v>
      </c>
      <c r="I213" s="272"/>
      <c r="J213" s="269"/>
      <c r="K213" s="269"/>
      <c r="L213" s="273"/>
      <c r="M213" s="274"/>
      <c r="N213" s="275"/>
      <c r="O213" s="275"/>
      <c r="P213" s="275"/>
      <c r="Q213" s="275"/>
      <c r="R213" s="275"/>
      <c r="S213" s="275"/>
      <c r="T213" s="27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7" t="s">
        <v>191</v>
      </c>
      <c r="AU213" s="277" t="s">
        <v>88</v>
      </c>
      <c r="AV213" s="15" t="s">
        <v>86</v>
      </c>
      <c r="AW213" s="15" t="s">
        <v>34</v>
      </c>
      <c r="AX213" s="15" t="s">
        <v>78</v>
      </c>
      <c r="AY213" s="277" t="s">
        <v>182</v>
      </c>
    </row>
    <row r="214" spans="1:51" s="13" customFormat="1" ht="12">
      <c r="A214" s="13"/>
      <c r="B214" s="234"/>
      <c r="C214" s="235"/>
      <c r="D214" s="236" t="s">
        <v>191</v>
      </c>
      <c r="E214" s="237" t="s">
        <v>1</v>
      </c>
      <c r="F214" s="238" t="s">
        <v>1000</v>
      </c>
      <c r="G214" s="235"/>
      <c r="H214" s="239">
        <v>62.789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191</v>
      </c>
      <c r="AU214" s="245" t="s">
        <v>88</v>
      </c>
      <c r="AV214" s="13" t="s">
        <v>88</v>
      </c>
      <c r="AW214" s="13" t="s">
        <v>34</v>
      </c>
      <c r="AX214" s="13" t="s">
        <v>78</v>
      </c>
      <c r="AY214" s="245" t="s">
        <v>182</v>
      </c>
    </row>
    <row r="215" spans="1:51" s="13" customFormat="1" ht="12">
      <c r="A215" s="13"/>
      <c r="B215" s="234"/>
      <c r="C215" s="235"/>
      <c r="D215" s="236" t="s">
        <v>191</v>
      </c>
      <c r="E215" s="237" t="s">
        <v>1</v>
      </c>
      <c r="F215" s="238" t="s">
        <v>1001</v>
      </c>
      <c r="G215" s="235"/>
      <c r="H215" s="239">
        <v>36.432</v>
      </c>
      <c r="I215" s="240"/>
      <c r="J215" s="235"/>
      <c r="K215" s="235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191</v>
      </c>
      <c r="AU215" s="245" t="s">
        <v>88</v>
      </c>
      <c r="AV215" s="13" t="s">
        <v>88</v>
      </c>
      <c r="AW215" s="13" t="s">
        <v>34</v>
      </c>
      <c r="AX215" s="13" t="s">
        <v>78</v>
      </c>
      <c r="AY215" s="245" t="s">
        <v>182</v>
      </c>
    </row>
    <row r="216" spans="1:51" s="13" customFormat="1" ht="12">
      <c r="A216" s="13"/>
      <c r="B216" s="234"/>
      <c r="C216" s="235"/>
      <c r="D216" s="236" t="s">
        <v>191</v>
      </c>
      <c r="E216" s="237" t="s">
        <v>1</v>
      </c>
      <c r="F216" s="238" t="s">
        <v>1002</v>
      </c>
      <c r="G216" s="235"/>
      <c r="H216" s="239">
        <v>1.52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191</v>
      </c>
      <c r="AU216" s="245" t="s">
        <v>88</v>
      </c>
      <c r="AV216" s="13" t="s">
        <v>88</v>
      </c>
      <c r="AW216" s="13" t="s">
        <v>34</v>
      </c>
      <c r="AX216" s="13" t="s">
        <v>78</v>
      </c>
      <c r="AY216" s="245" t="s">
        <v>182</v>
      </c>
    </row>
    <row r="217" spans="1:51" s="14" customFormat="1" ht="12">
      <c r="A217" s="14"/>
      <c r="B217" s="246"/>
      <c r="C217" s="247"/>
      <c r="D217" s="236" t="s">
        <v>191</v>
      </c>
      <c r="E217" s="248" t="s">
        <v>1</v>
      </c>
      <c r="F217" s="249" t="s">
        <v>195</v>
      </c>
      <c r="G217" s="247"/>
      <c r="H217" s="250">
        <v>221.073</v>
      </c>
      <c r="I217" s="251"/>
      <c r="J217" s="247"/>
      <c r="K217" s="247"/>
      <c r="L217" s="252"/>
      <c r="M217" s="294"/>
      <c r="N217" s="295"/>
      <c r="O217" s="295"/>
      <c r="P217" s="295"/>
      <c r="Q217" s="295"/>
      <c r="R217" s="295"/>
      <c r="S217" s="295"/>
      <c r="T217" s="29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191</v>
      </c>
      <c r="AU217" s="256" t="s">
        <v>88</v>
      </c>
      <c r="AV217" s="14" t="s">
        <v>189</v>
      </c>
      <c r="AW217" s="14" t="s">
        <v>34</v>
      </c>
      <c r="AX217" s="14" t="s">
        <v>86</v>
      </c>
      <c r="AY217" s="256" t="s">
        <v>182</v>
      </c>
    </row>
    <row r="218" spans="1:31" s="2" customFormat="1" ht="6.95" customHeight="1">
      <c r="A218" s="39"/>
      <c r="B218" s="67"/>
      <c r="C218" s="68"/>
      <c r="D218" s="68"/>
      <c r="E218" s="68"/>
      <c r="F218" s="68"/>
      <c r="G218" s="68"/>
      <c r="H218" s="68"/>
      <c r="I218" s="68"/>
      <c r="J218" s="68"/>
      <c r="K218" s="68"/>
      <c r="L218" s="45"/>
      <c r="M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</sheetData>
  <sheetProtection password="CC35" sheet="1" objects="1" scenarios="1" formatColumns="0" formatRows="0" autoFilter="0"/>
  <autoFilter ref="C119:K21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45" customHeight="1">
      <c r="A9" s="39"/>
      <c r="B9" s="45"/>
      <c r="C9" s="39"/>
      <c r="D9" s="39"/>
      <c r="E9" s="143" t="s">
        <v>1393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ROUND((SUM(BE122:BE169)),2)</f>
        <v>0</v>
      </c>
      <c r="G33" s="39"/>
      <c r="H33" s="39"/>
      <c r="I33" s="156">
        <v>0.21</v>
      </c>
      <c r="J33" s="155">
        <f>ROUND(((SUM(BE122:BE169))*I33),2)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ROUND((SUM(BF122:BF169)),2)</f>
        <v>0</v>
      </c>
      <c r="G34" s="39"/>
      <c r="H34" s="39"/>
      <c r="I34" s="156">
        <v>0.12</v>
      </c>
      <c r="J34" s="155">
        <f>ROUND(((SUM(BF122:BF169))*I34),2)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ROUND((SUM(BG122:BG169)),2)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ROUND((SUM(BH122:BH169)),2)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ROUND((SUM(BI122:BI169)),2)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45" customHeight="1">
      <c r="A87" s="39"/>
      <c r="B87" s="40"/>
      <c r="C87" s="41"/>
      <c r="D87" s="41"/>
      <c r="E87" s="77" t="str">
        <f>E9</f>
        <v>04770001.2 - Střešní dostavba a stavební úpravy objektu denního stacionáře Jasněnka - energetická zóna - mimo URS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151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153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0"/>
      <c r="C99" s="181"/>
      <c r="D99" s="182" t="s">
        <v>157</v>
      </c>
      <c r="E99" s="183"/>
      <c r="F99" s="183"/>
      <c r="G99" s="183"/>
      <c r="H99" s="183"/>
      <c r="I99" s="183"/>
      <c r="J99" s="184">
        <f>J143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6"/>
      <c r="C100" s="187"/>
      <c r="D100" s="188" t="s">
        <v>158</v>
      </c>
      <c r="E100" s="189"/>
      <c r="F100" s="189"/>
      <c r="G100" s="189"/>
      <c r="H100" s="189"/>
      <c r="I100" s="189"/>
      <c r="J100" s="190">
        <f>J144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159</v>
      </c>
      <c r="E101" s="189"/>
      <c r="F101" s="189"/>
      <c r="G101" s="189"/>
      <c r="H101" s="189"/>
      <c r="I101" s="189"/>
      <c r="J101" s="190">
        <f>J150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1309</v>
      </c>
      <c r="E102" s="189"/>
      <c r="F102" s="189"/>
      <c r="G102" s="189"/>
      <c r="H102" s="189"/>
      <c r="I102" s="189"/>
      <c r="J102" s="190">
        <f>J156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167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75" t="str">
        <f>E7</f>
        <v>Střešní dostavba a stavební úpravy objektu denního stacionáře Jasněnka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144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45" customHeight="1">
      <c r="A114" s="39"/>
      <c r="B114" s="40"/>
      <c r="C114" s="41"/>
      <c r="D114" s="41"/>
      <c r="E114" s="77" t="str">
        <f>E9</f>
        <v>04770001.2 - Střešní dostavba a stavební úpravy objektu denního stacionáře Jasněnka - energetická zóna - mimo URS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Uničov</v>
      </c>
      <c r="G116" s="41"/>
      <c r="H116" s="41"/>
      <c r="I116" s="33" t="s">
        <v>22</v>
      </c>
      <c r="J116" s="80" t="str">
        <f>IF(J12="","",J12)</f>
        <v>6. 2. 2024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spolek Jasněnka, o.z.</v>
      </c>
      <c r="G118" s="41"/>
      <c r="H118" s="41"/>
      <c r="I118" s="33" t="s">
        <v>31</v>
      </c>
      <c r="J118" s="37" t="str">
        <f>E21</f>
        <v xml:space="preserve"> SPZ DESIGN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29</v>
      </c>
      <c r="D119" s="41"/>
      <c r="E119" s="41"/>
      <c r="F119" s="28" t="str">
        <f>IF(E18="","",E18)</f>
        <v>Vyplň údaj</v>
      </c>
      <c r="G119" s="41"/>
      <c r="H119" s="41"/>
      <c r="I119" s="33" t="s">
        <v>35</v>
      </c>
      <c r="J119" s="37" t="str">
        <f>E24</f>
        <v xml:space="preserve"> Ing. Petr Zavadil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168</v>
      </c>
      <c r="D121" s="195" t="s">
        <v>63</v>
      </c>
      <c r="E121" s="195" t="s">
        <v>59</v>
      </c>
      <c r="F121" s="195" t="s">
        <v>60</v>
      </c>
      <c r="G121" s="195" t="s">
        <v>169</v>
      </c>
      <c r="H121" s="195" t="s">
        <v>170</v>
      </c>
      <c r="I121" s="195" t="s">
        <v>171</v>
      </c>
      <c r="J121" s="196" t="s">
        <v>148</v>
      </c>
      <c r="K121" s="197" t="s">
        <v>172</v>
      </c>
      <c r="L121" s="198"/>
      <c r="M121" s="101" t="s">
        <v>1</v>
      </c>
      <c r="N121" s="102" t="s">
        <v>42</v>
      </c>
      <c r="O121" s="102" t="s">
        <v>173</v>
      </c>
      <c r="P121" s="102" t="s">
        <v>174</v>
      </c>
      <c r="Q121" s="102" t="s">
        <v>175</v>
      </c>
      <c r="R121" s="102" t="s">
        <v>176</v>
      </c>
      <c r="S121" s="102" t="s">
        <v>177</v>
      </c>
      <c r="T121" s="103" t="s">
        <v>178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179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P123+P143</f>
        <v>0</v>
      </c>
      <c r="Q122" s="105"/>
      <c r="R122" s="201">
        <f>R123+R143</f>
        <v>0</v>
      </c>
      <c r="S122" s="105"/>
      <c r="T122" s="202">
        <f>T123+T143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77</v>
      </c>
      <c r="AU122" s="18" t="s">
        <v>150</v>
      </c>
      <c r="BK122" s="203">
        <f>BK123+BK143</f>
        <v>0</v>
      </c>
    </row>
    <row r="123" spans="1:63" s="12" customFormat="1" ht="25.9" customHeight="1">
      <c r="A123" s="12"/>
      <c r="B123" s="204"/>
      <c r="C123" s="205"/>
      <c r="D123" s="206" t="s">
        <v>77</v>
      </c>
      <c r="E123" s="207" t="s">
        <v>180</v>
      </c>
      <c r="F123" s="207" t="s">
        <v>181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</f>
        <v>0</v>
      </c>
      <c r="Q123" s="212"/>
      <c r="R123" s="213">
        <f>R124</f>
        <v>0</v>
      </c>
      <c r="S123" s="212"/>
      <c r="T123" s="214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86</v>
      </c>
      <c r="AT123" s="216" t="s">
        <v>77</v>
      </c>
      <c r="AU123" s="216" t="s">
        <v>78</v>
      </c>
      <c r="AY123" s="215" t="s">
        <v>182</v>
      </c>
      <c r="BK123" s="217">
        <f>BK124</f>
        <v>0</v>
      </c>
    </row>
    <row r="124" spans="1:63" s="12" customFormat="1" ht="22.8" customHeight="1">
      <c r="A124" s="12"/>
      <c r="B124" s="204"/>
      <c r="C124" s="205"/>
      <c r="D124" s="206" t="s">
        <v>77</v>
      </c>
      <c r="E124" s="218" t="s">
        <v>271</v>
      </c>
      <c r="F124" s="218" t="s">
        <v>592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SUM(P125:P142)</f>
        <v>0</v>
      </c>
      <c r="Q124" s="212"/>
      <c r="R124" s="213">
        <f>SUM(R125:R142)</f>
        <v>0</v>
      </c>
      <c r="S124" s="212"/>
      <c r="T124" s="214">
        <f>SUM(T125:T142)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86</v>
      </c>
      <c r="AT124" s="216" t="s">
        <v>77</v>
      </c>
      <c r="AU124" s="216" t="s">
        <v>86</v>
      </c>
      <c r="AY124" s="215" t="s">
        <v>182</v>
      </c>
      <c r="BK124" s="217">
        <f>SUM(BK125:BK142)</f>
        <v>0</v>
      </c>
    </row>
    <row r="125" spans="1:65" s="2" customFormat="1" ht="44.25" customHeight="1">
      <c r="A125" s="39"/>
      <c r="B125" s="40"/>
      <c r="C125" s="220" t="s">
        <v>86</v>
      </c>
      <c r="D125" s="220" t="s">
        <v>185</v>
      </c>
      <c r="E125" s="221" t="s">
        <v>1394</v>
      </c>
      <c r="F125" s="222" t="s">
        <v>1395</v>
      </c>
      <c r="G125" s="223" t="s">
        <v>1272</v>
      </c>
      <c r="H125" s="224">
        <v>2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43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189</v>
      </c>
      <c r="AT125" s="232" t="s">
        <v>185</v>
      </c>
      <c r="AU125" s="232" t="s">
        <v>88</v>
      </c>
      <c r="AY125" s="18" t="s">
        <v>182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86</v>
      </c>
      <c r="BK125" s="233">
        <f>ROUND(I125*H125,2)</f>
        <v>0</v>
      </c>
      <c r="BL125" s="18" t="s">
        <v>189</v>
      </c>
      <c r="BM125" s="232" t="s">
        <v>1396</v>
      </c>
    </row>
    <row r="126" spans="1:51" s="13" customFormat="1" ht="12">
      <c r="A126" s="13"/>
      <c r="B126" s="234"/>
      <c r="C126" s="235"/>
      <c r="D126" s="236" t="s">
        <v>191</v>
      </c>
      <c r="E126" s="237" t="s">
        <v>1</v>
      </c>
      <c r="F126" s="238" t="s">
        <v>88</v>
      </c>
      <c r="G126" s="235"/>
      <c r="H126" s="239">
        <v>2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191</v>
      </c>
      <c r="AU126" s="245" t="s">
        <v>88</v>
      </c>
      <c r="AV126" s="13" t="s">
        <v>88</v>
      </c>
      <c r="AW126" s="13" t="s">
        <v>34</v>
      </c>
      <c r="AX126" s="13" t="s">
        <v>78</v>
      </c>
      <c r="AY126" s="245" t="s">
        <v>182</v>
      </c>
    </row>
    <row r="127" spans="1:51" s="14" customFormat="1" ht="12">
      <c r="A127" s="14"/>
      <c r="B127" s="246"/>
      <c r="C127" s="247"/>
      <c r="D127" s="236" t="s">
        <v>191</v>
      </c>
      <c r="E127" s="248" t="s">
        <v>1</v>
      </c>
      <c r="F127" s="249" t="s">
        <v>195</v>
      </c>
      <c r="G127" s="247"/>
      <c r="H127" s="250">
        <v>2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191</v>
      </c>
      <c r="AU127" s="256" t="s">
        <v>88</v>
      </c>
      <c r="AV127" s="14" t="s">
        <v>189</v>
      </c>
      <c r="AW127" s="14" t="s">
        <v>34</v>
      </c>
      <c r="AX127" s="14" t="s">
        <v>86</v>
      </c>
      <c r="AY127" s="256" t="s">
        <v>182</v>
      </c>
    </row>
    <row r="128" spans="1:65" s="2" customFormat="1" ht="37.8" customHeight="1">
      <c r="A128" s="39"/>
      <c r="B128" s="40"/>
      <c r="C128" s="220" t="s">
        <v>88</v>
      </c>
      <c r="D128" s="220" t="s">
        <v>185</v>
      </c>
      <c r="E128" s="221" t="s">
        <v>1397</v>
      </c>
      <c r="F128" s="222" t="s">
        <v>1398</v>
      </c>
      <c r="G128" s="223" t="s">
        <v>1272</v>
      </c>
      <c r="H128" s="224">
        <v>12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43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189</v>
      </c>
      <c r="AT128" s="232" t="s">
        <v>185</v>
      </c>
      <c r="AU128" s="232" t="s">
        <v>88</v>
      </c>
      <c r="AY128" s="18" t="s">
        <v>182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86</v>
      </c>
      <c r="BK128" s="233">
        <f>ROUND(I128*H128,2)</f>
        <v>0</v>
      </c>
      <c r="BL128" s="18" t="s">
        <v>189</v>
      </c>
      <c r="BM128" s="232" t="s">
        <v>1399</v>
      </c>
    </row>
    <row r="129" spans="1:51" s="13" customFormat="1" ht="12">
      <c r="A129" s="13"/>
      <c r="B129" s="234"/>
      <c r="C129" s="235"/>
      <c r="D129" s="236" t="s">
        <v>191</v>
      </c>
      <c r="E129" s="237" t="s">
        <v>1</v>
      </c>
      <c r="F129" s="238" t="s">
        <v>8</v>
      </c>
      <c r="G129" s="235"/>
      <c r="H129" s="239">
        <v>12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191</v>
      </c>
      <c r="AU129" s="245" t="s">
        <v>88</v>
      </c>
      <c r="AV129" s="13" t="s">
        <v>88</v>
      </c>
      <c r="AW129" s="13" t="s">
        <v>34</v>
      </c>
      <c r="AX129" s="13" t="s">
        <v>78</v>
      </c>
      <c r="AY129" s="245" t="s">
        <v>182</v>
      </c>
    </row>
    <row r="130" spans="1:51" s="14" customFormat="1" ht="12">
      <c r="A130" s="14"/>
      <c r="B130" s="246"/>
      <c r="C130" s="247"/>
      <c r="D130" s="236" t="s">
        <v>191</v>
      </c>
      <c r="E130" s="248" t="s">
        <v>1</v>
      </c>
      <c r="F130" s="249" t="s">
        <v>195</v>
      </c>
      <c r="G130" s="247"/>
      <c r="H130" s="250">
        <v>12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6" t="s">
        <v>191</v>
      </c>
      <c r="AU130" s="256" t="s">
        <v>88</v>
      </c>
      <c r="AV130" s="14" t="s">
        <v>189</v>
      </c>
      <c r="AW130" s="14" t="s">
        <v>34</v>
      </c>
      <c r="AX130" s="14" t="s">
        <v>86</v>
      </c>
      <c r="AY130" s="256" t="s">
        <v>182</v>
      </c>
    </row>
    <row r="131" spans="1:65" s="2" customFormat="1" ht="33" customHeight="1">
      <c r="A131" s="39"/>
      <c r="B131" s="40"/>
      <c r="C131" s="220" t="s">
        <v>200</v>
      </c>
      <c r="D131" s="220" t="s">
        <v>185</v>
      </c>
      <c r="E131" s="221" t="s">
        <v>1400</v>
      </c>
      <c r="F131" s="222" t="s">
        <v>1401</v>
      </c>
      <c r="G131" s="223" t="s">
        <v>1272</v>
      </c>
      <c r="H131" s="224">
        <v>2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43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189</v>
      </c>
      <c r="AT131" s="232" t="s">
        <v>185</v>
      </c>
      <c r="AU131" s="232" t="s">
        <v>88</v>
      </c>
      <c r="AY131" s="18" t="s">
        <v>182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86</v>
      </c>
      <c r="BK131" s="233">
        <f>ROUND(I131*H131,2)</f>
        <v>0</v>
      </c>
      <c r="BL131" s="18" t="s">
        <v>189</v>
      </c>
      <c r="BM131" s="232" t="s">
        <v>1402</v>
      </c>
    </row>
    <row r="132" spans="1:51" s="13" customFormat="1" ht="12">
      <c r="A132" s="13"/>
      <c r="B132" s="234"/>
      <c r="C132" s="235"/>
      <c r="D132" s="236" t="s">
        <v>191</v>
      </c>
      <c r="E132" s="237" t="s">
        <v>1</v>
      </c>
      <c r="F132" s="238" t="s">
        <v>88</v>
      </c>
      <c r="G132" s="235"/>
      <c r="H132" s="239">
        <v>2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191</v>
      </c>
      <c r="AU132" s="245" t="s">
        <v>88</v>
      </c>
      <c r="AV132" s="13" t="s">
        <v>88</v>
      </c>
      <c r="AW132" s="13" t="s">
        <v>34</v>
      </c>
      <c r="AX132" s="13" t="s">
        <v>78</v>
      </c>
      <c r="AY132" s="245" t="s">
        <v>182</v>
      </c>
    </row>
    <row r="133" spans="1:51" s="14" customFormat="1" ht="12">
      <c r="A133" s="14"/>
      <c r="B133" s="246"/>
      <c r="C133" s="247"/>
      <c r="D133" s="236" t="s">
        <v>191</v>
      </c>
      <c r="E133" s="248" t="s">
        <v>1</v>
      </c>
      <c r="F133" s="249" t="s">
        <v>195</v>
      </c>
      <c r="G133" s="247"/>
      <c r="H133" s="250">
        <v>2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191</v>
      </c>
      <c r="AU133" s="256" t="s">
        <v>88</v>
      </c>
      <c r="AV133" s="14" t="s">
        <v>189</v>
      </c>
      <c r="AW133" s="14" t="s">
        <v>34</v>
      </c>
      <c r="AX133" s="14" t="s">
        <v>86</v>
      </c>
      <c r="AY133" s="256" t="s">
        <v>182</v>
      </c>
    </row>
    <row r="134" spans="1:65" s="2" customFormat="1" ht="33" customHeight="1">
      <c r="A134" s="39"/>
      <c r="B134" s="40"/>
      <c r="C134" s="220" t="s">
        <v>189</v>
      </c>
      <c r="D134" s="220" t="s">
        <v>185</v>
      </c>
      <c r="E134" s="221" t="s">
        <v>1403</v>
      </c>
      <c r="F134" s="222" t="s">
        <v>1404</v>
      </c>
      <c r="G134" s="223" t="s">
        <v>1272</v>
      </c>
      <c r="H134" s="224">
        <v>4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43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189</v>
      </c>
      <c r="AT134" s="232" t="s">
        <v>185</v>
      </c>
      <c r="AU134" s="232" t="s">
        <v>88</v>
      </c>
      <c r="AY134" s="18" t="s">
        <v>182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86</v>
      </c>
      <c r="BK134" s="233">
        <f>ROUND(I134*H134,2)</f>
        <v>0</v>
      </c>
      <c r="BL134" s="18" t="s">
        <v>189</v>
      </c>
      <c r="BM134" s="232" t="s">
        <v>1405</v>
      </c>
    </row>
    <row r="135" spans="1:51" s="13" customFormat="1" ht="12">
      <c r="A135" s="13"/>
      <c r="B135" s="234"/>
      <c r="C135" s="235"/>
      <c r="D135" s="236" t="s">
        <v>191</v>
      </c>
      <c r="E135" s="237" t="s">
        <v>1</v>
      </c>
      <c r="F135" s="238" t="s">
        <v>189</v>
      </c>
      <c r="G135" s="235"/>
      <c r="H135" s="239">
        <v>4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191</v>
      </c>
      <c r="AU135" s="245" t="s">
        <v>88</v>
      </c>
      <c r="AV135" s="13" t="s">
        <v>88</v>
      </c>
      <c r="AW135" s="13" t="s">
        <v>34</v>
      </c>
      <c r="AX135" s="13" t="s">
        <v>78</v>
      </c>
      <c r="AY135" s="245" t="s">
        <v>182</v>
      </c>
    </row>
    <row r="136" spans="1:51" s="14" customFormat="1" ht="12">
      <c r="A136" s="14"/>
      <c r="B136" s="246"/>
      <c r="C136" s="247"/>
      <c r="D136" s="236" t="s">
        <v>191</v>
      </c>
      <c r="E136" s="248" t="s">
        <v>1</v>
      </c>
      <c r="F136" s="249" t="s">
        <v>195</v>
      </c>
      <c r="G136" s="247"/>
      <c r="H136" s="250">
        <v>4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191</v>
      </c>
      <c r="AU136" s="256" t="s">
        <v>88</v>
      </c>
      <c r="AV136" s="14" t="s">
        <v>189</v>
      </c>
      <c r="AW136" s="14" t="s">
        <v>34</v>
      </c>
      <c r="AX136" s="14" t="s">
        <v>86</v>
      </c>
      <c r="AY136" s="256" t="s">
        <v>182</v>
      </c>
    </row>
    <row r="137" spans="1:65" s="2" customFormat="1" ht="24.15" customHeight="1">
      <c r="A137" s="39"/>
      <c r="B137" s="40"/>
      <c r="C137" s="220" t="s">
        <v>211</v>
      </c>
      <c r="D137" s="220" t="s">
        <v>185</v>
      </c>
      <c r="E137" s="221" t="s">
        <v>1406</v>
      </c>
      <c r="F137" s="222" t="s">
        <v>1407</v>
      </c>
      <c r="G137" s="223" t="s">
        <v>1272</v>
      </c>
      <c r="H137" s="224">
        <v>2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43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189</v>
      </c>
      <c r="AT137" s="232" t="s">
        <v>185</v>
      </c>
      <c r="AU137" s="232" t="s">
        <v>88</v>
      </c>
      <c r="AY137" s="18" t="s">
        <v>182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86</v>
      </c>
      <c r="BK137" s="233">
        <f>ROUND(I137*H137,2)</f>
        <v>0</v>
      </c>
      <c r="BL137" s="18" t="s">
        <v>189</v>
      </c>
      <c r="BM137" s="232" t="s">
        <v>1408</v>
      </c>
    </row>
    <row r="138" spans="1:51" s="13" customFormat="1" ht="12">
      <c r="A138" s="13"/>
      <c r="B138" s="234"/>
      <c r="C138" s="235"/>
      <c r="D138" s="236" t="s">
        <v>191</v>
      </c>
      <c r="E138" s="237" t="s">
        <v>1</v>
      </c>
      <c r="F138" s="238" t="s">
        <v>88</v>
      </c>
      <c r="G138" s="235"/>
      <c r="H138" s="239">
        <v>2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191</v>
      </c>
      <c r="AU138" s="245" t="s">
        <v>88</v>
      </c>
      <c r="AV138" s="13" t="s">
        <v>88</v>
      </c>
      <c r="AW138" s="13" t="s">
        <v>34</v>
      </c>
      <c r="AX138" s="13" t="s">
        <v>78</v>
      </c>
      <c r="AY138" s="245" t="s">
        <v>182</v>
      </c>
    </row>
    <row r="139" spans="1:51" s="14" customFormat="1" ht="12">
      <c r="A139" s="14"/>
      <c r="B139" s="246"/>
      <c r="C139" s="247"/>
      <c r="D139" s="236" t="s">
        <v>191</v>
      </c>
      <c r="E139" s="248" t="s">
        <v>1</v>
      </c>
      <c r="F139" s="249" t="s">
        <v>195</v>
      </c>
      <c r="G139" s="247"/>
      <c r="H139" s="250">
        <v>2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191</v>
      </c>
      <c r="AU139" s="256" t="s">
        <v>88</v>
      </c>
      <c r="AV139" s="14" t="s">
        <v>189</v>
      </c>
      <c r="AW139" s="14" t="s">
        <v>34</v>
      </c>
      <c r="AX139" s="14" t="s">
        <v>86</v>
      </c>
      <c r="AY139" s="256" t="s">
        <v>182</v>
      </c>
    </row>
    <row r="140" spans="1:65" s="2" customFormat="1" ht="49.05" customHeight="1">
      <c r="A140" s="39"/>
      <c r="B140" s="40"/>
      <c r="C140" s="220" t="s">
        <v>183</v>
      </c>
      <c r="D140" s="220" t="s">
        <v>185</v>
      </c>
      <c r="E140" s="221" t="s">
        <v>1409</v>
      </c>
      <c r="F140" s="222" t="s">
        <v>1410</v>
      </c>
      <c r="G140" s="223" t="s">
        <v>188</v>
      </c>
      <c r="H140" s="224">
        <v>132.34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43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189</v>
      </c>
      <c r="AT140" s="232" t="s">
        <v>185</v>
      </c>
      <c r="AU140" s="232" t="s">
        <v>88</v>
      </c>
      <c r="AY140" s="18" t="s">
        <v>182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86</v>
      </c>
      <c r="BK140" s="233">
        <f>ROUND(I140*H140,2)</f>
        <v>0</v>
      </c>
      <c r="BL140" s="18" t="s">
        <v>189</v>
      </c>
      <c r="BM140" s="232" t="s">
        <v>1411</v>
      </c>
    </row>
    <row r="141" spans="1:51" s="13" customFormat="1" ht="12">
      <c r="A141" s="13"/>
      <c r="B141" s="234"/>
      <c r="C141" s="235"/>
      <c r="D141" s="236" t="s">
        <v>191</v>
      </c>
      <c r="E141" s="237" t="s">
        <v>1</v>
      </c>
      <c r="F141" s="238" t="s">
        <v>199</v>
      </c>
      <c r="G141" s="235"/>
      <c r="H141" s="239">
        <v>132.34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191</v>
      </c>
      <c r="AU141" s="245" t="s">
        <v>88</v>
      </c>
      <c r="AV141" s="13" t="s">
        <v>88</v>
      </c>
      <c r="AW141" s="13" t="s">
        <v>34</v>
      </c>
      <c r="AX141" s="13" t="s">
        <v>78</v>
      </c>
      <c r="AY141" s="245" t="s">
        <v>182</v>
      </c>
    </row>
    <row r="142" spans="1:51" s="14" customFormat="1" ht="12">
      <c r="A142" s="14"/>
      <c r="B142" s="246"/>
      <c r="C142" s="247"/>
      <c r="D142" s="236" t="s">
        <v>191</v>
      </c>
      <c r="E142" s="248" t="s">
        <v>1</v>
      </c>
      <c r="F142" s="249" t="s">
        <v>195</v>
      </c>
      <c r="G142" s="247"/>
      <c r="H142" s="250">
        <v>132.34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191</v>
      </c>
      <c r="AU142" s="256" t="s">
        <v>88</v>
      </c>
      <c r="AV142" s="14" t="s">
        <v>189</v>
      </c>
      <c r="AW142" s="14" t="s">
        <v>34</v>
      </c>
      <c r="AX142" s="14" t="s">
        <v>86</v>
      </c>
      <c r="AY142" s="256" t="s">
        <v>182</v>
      </c>
    </row>
    <row r="143" spans="1:63" s="12" customFormat="1" ht="25.9" customHeight="1">
      <c r="A143" s="12"/>
      <c r="B143" s="204"/>
      <c r="C143" s="205"/>
      <c r="D143" s="206" t="s">
        <v>77</v>
      </c>
      <c r="E143" s="207" t="s">
        <v>757</v>
      </c>
      <c r="F143" s="207" t="s">
        <v>758</v>
      </c>
      <c r="G143" s="205"/>
      <c r="H143" s="205"/>
      <c r="I143" s="208"/>
      <c r="J143" s="209">
        <f>BK143</f>
        <v>0</v>
      </c>
      <c r="K143" s="205"/>
      <c r="L143" s="210"/>
      <c r="M143" s="211"/>
      <c r="N143" s="212"/>
      <c r="O143" s="212"/>
      <c r="P143" s="213">
        <f>P144+P150+P156</f>
        <v>0</v>
      </c>
      <c r="Q143" s="212"/>
      <c r="R143" s="213">
        <f>R144+R150+R156</f>
        <v>0</v>
      </c>
      <c r="S143" s="212"/>
      <c r="T143" s="214">
        <f>T144+T150+T156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88</v>
      </c>
      <c r="AT143" s="216" t="s">
        <v>77</v>
      </c>
      <c r="AU143" s="216" t="s">
        <v>78</v>
      </c>
      <c r="AY143" s="215" t="s">
        <v>182</v>
      </c>
      <c r="BK143" s="217">
        <f>BK144+BK150+BK156</f>
        <v>0</v>
      </c>
    </row>
    <row r="144" spans="1:63" s="12" customFormat="1" ht="22.8" customHeight="1">
      <c r="A144" s="12"/>
      <c r="B144" s="204"/>
      <c r="C144" s="205"/>
      <c r="D144" s="206" t="s">
        <v>77</v>
      </c>
      <c r="E144" s="218" t="s">
        <v>759</v>
      </c>
      <c r="F144" s="218" t="s">
        <v>760</v>
      </c>
      <c r="G144" s="205"/>
      <c r="H144" s="205"/>
      <c r="I144" s="208"/>
      <c r="J144" s="219">
        <f>BK144</f>
        <v>0</v>
      </c>
      <c r="K144" s="205"/>
      <c r="L144" s="210"/>
      <c r="M144" s="211"/>
      <c r="N144" s="212"/>
      <c r="O144" s="212"/>
      <c r="P144" s="213">
        <f>SUM(P145:P149)</f>
        <v>0</v>
      </c>
      <c r="Q144" s="212"/>
      <c r="R144" s="213">
        <f>SUM(R145:R149)</f>
        <v>0</v>
      </c>
      <c r="S144" s="212"/>
      <c r="T144" s="214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88</v>
      </c>
      <c r="AT144" s="216" t="s">
        <v>77</v>
      </c>
      <c r="AU144" s="216" t="s">
        <v>86</v>
      </c>
      <c r="AY144" s="215" t="s">
        <v>182</v>
      </c>
      <c r="BK144" s="217">
        <f>SUM(BK145:BK149)</f>
        <v>0</v>
      </c>
    </row>
    <row r="145" spans="1:65" s="2" customFormat="1" ht="24.15" customHeight="1">
      <c r="A145" s="39"/>
      <c r="B145" s="40"/>
      <c r="C145" s="220" t="s">
        <v>346</v>
      </c>
      <c r="D145" s="220" t="s">
        <v>185</v>
      </c>
      <c r="E145" s="221" t="s">
        <v>1412</v>
      </c>
      <c r="F145" s="222" t="s">
        <v>1413</v>
      </c>
      <c r="G145" s="223" t="s">
        <v>320</v>
      </c>
      <c r="H145" s="224">
        <v>15.56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43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351</v>
      </c>
      <c r="AT145" s="232" t="s">
        <v>185</v>
      </c>
      <c r="AU145" s="232" t="s">
        <v>88</v>
      </c>
      <c r="AY145" s="18" t="s">
        <v>182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86</v>
      </c>
      <c r="BK145" s="233">
        <f>ROUND(I145*H145,2)</f>
        <v>0</v>
      </c>
      <c r="BL145" s="18" t="s">
        <v>351</v>
      </c>
      <c r="BM145" s="232" t="s">
        <v>1414</v>
      </c>
    </row>
    <row r="146" spans="1:51" s="15" customFormat="1" ht="12">
      <c r="A146" s="15"/>
      <c r="B146" s="268"/>
      <c r="C146" s="269"/>
      <c r="D146" s="236" t="s">
        <v>191</v>
      </c>
      <c r="E146" s="270" t="s">
        <v>1</v>
      </c>
      <c r="F146" s="271" t="s">
        <v>544</v>
      </c>
      <c r="G146" s="269"/>
      <c r="H146" s="270" t="s">
        <v>1</v>
      </c>
      <c r="I146" s="272"/>
      <c r="J146" s="269"/>
      <c r="K146" s="269"/>
      <c r="L146" s="273"/>
      <c r="M146" s="274"/>
      <c r="N146" s="275"/>
      <c r="O146" s="275"/>
      <c r="P146" s="275"/>
      <c r="Q146" s="275"/>
      <c r="R146" s="275"/>
      <c r="S146" s="275"/>
      <c r="T146" s="27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7" t="s">
        <v>191</v>
      </c>
      <c r="AU146" s="277" t="s">
        <v>88</v>
      </c>
      <c r="AV146" s="15" t="s">
        <v>86</v>
      </c>
      <c r="AW146" s="15" t="s">
        <v>34</v>
      </c>
      <c r="AX146" s="15" t="s">
        <v>78</v>
      </c>
      <c r="AY146" s="277" t="s">
        <v>182</v>
      </c>
    </row>
    <row r="147" spans="1:51" s="13" customFormat="1" ht="12">
      <c r="A147" s="13"/>
      <c r="B147" s="234"/>
      <c r="C147" s="235"/>
      <c r="D147" s="236" t="s">
        <v>191</v>
      </c>
      <c r="E147" s="237" t="s">
        <v>1</v>
      </c>
      <c r="F147" s="238" t="s">
        <v>1415</v>
      </c>
      <c r="G147" s="235"/>
      <c r="H147" s="239">
        <v>14.36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191</v>
      </c>
      <c r="AU147" s="245" t="s">
        <v>88</v>
      </c>
      <c r="AV147" s="13" t="s">
        <v>88</v>
      </c>
      <c r="AW147" s="13" t="s">
        <v>34</v>
      </c>
      <c r="AX147" s="13" t="s">
        <v>78</v>
      </c>
      <c r="AY147" s="245" t="s">
        <v>182</v>
      </c>
    </row>
    <row r="148" spans="1:51" s="13" customFormat="1" ht="12">
      <c r="A148" s="13"/>
      <c r="B148" s="234"/>
      <c r="C148" s="235"/>
      <c r="D148" s="236" t="s">
        <v>191</v>
      </c>
      <c r="E148" s="237" t="s">
        <v>1</v>
      </c>
      <c r="F148" s="238" t="s">
        <v>1416</v>
      </c>
      <c r="G148" s="235"/>
      <c r="H148" s="239">
        <v>1.2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191</v>
      </c>
      <c r="AU148" s="245" t="s">
        <v>88</v>
      </c>
      <c r="AV148" s="13" t="s">
        <v>88</v>
      </c>
      <c r="AW148" s="13" t="s">
        <v>34</v>
      </c>
      <c r="AX148" s="13" t="s">
        <v>78</v>
      </c>
      <c r="AY148" s="245" t="s">
        <v>182</v>
      </c>
    </row>
    <row r="149" spans="1:51" s="14" customFormat="1" ht="12">
      <c r="A149" s="14"/>
      <c r="B149" s="246"/>
      <c r="C149" s="247"/>
      <c r="D149" s="236" t="s">
        <v>191</v>
      </c>
      <c r="E149" s="248" t="s">
        <v>1</v>
      </c>
      <c r="F149" s="249" t="s">
        <v>195</v>
      </c>
      <c r="G149" s="247"/>
      <c r="H149" s="250">
        <v>15.56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191</v>
      </c>
      <c r="AU149" s="256" t="s">
        <v>88</v>
      </c>
      <c r="AV149" s="14" t="s">
        <v>189</v>
      </c>
      <c r="AW149" s="14" t="s">
        <v>34</v>
      </c>
      <c r="AX149" s="14" t="s">
        <v>86</v>
      </c>
      <c r="AY149" s="256" t="s">
        <v>182</v>
      </c>
    </row>
    <row r="150" spans="1:63" s="12" customFormat="1" ht="22.8" customHeight="1">
      <c r="A150" s="12"/>
      <c r="B150" s="204"/>
      <c r="C150" s="205"/>
      <c r="D150" s="206" t="s">
        <v>77</v>
      </c>
      <c r="E150" s="218" t="s">
        <v>815</v>
      </c>
      <c r="F150" s="218" t="s">
        <v>816</v>
      </c>
      <c r="G150" s="205"/>
      <c r="H150" s="205"/>
      <c r="I150" s="208"/>
      <c r="J150" s="219">
        <f>BK150</f>
        <v>0</v>
      </c>
      <c r="K150" s="205"/>
      <c r="L150" s="210"/>
      <c r="M150" s="211"/>
      <c r="N150" s="212"/>
      <c r="O150" s="212"/>
      <c r="P150" s="213">
        <f>SUM(P151:P155)</f>
        <v>0</v>
      </c>
      <c r="Q150" s="212"/>
      <c r="R150" s="213">
        <f>SUM(R151:R155)</f>
        <v>0</v>
      </c>
      <c r="S150" s="212"/>
      <c r="T150" s="214">
        <f>SUM(T151:T155)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5" t="s">
        <v>88</v>
      </c>
      <c r="AT150" s="216" t="s">
        <v>77</v>
      </c>
      <c r="AU150" s="216" t="s">
        <v>86</v>
      </c>
      <c r="AY150" s="215" t="s">
        <v>182</v>
      </c>
      <c r="BK150" s="217">
        <f>SUM(BK151:BK155)</f>
        <v>0</v>
      </c>
    </row>
    <row r="151" spans="1:65" s="2" customFormat="1" ht="24.15" customHeight="1">
      <c r="A151" s="39"/>
      <c r="B151" s="40"/>
      <c r="C151" s="220" t="s">
        <v>237</v>
      </c>
      <c r="D151" s="220" t="s">
        <v>185</v>
      </c>
      <c r="E151" s="221" t="s">
        <v>1417</v>
      </c>
      <c r="F151" s="222" t="s">
        <v>1418</v>
      </c>
      <c r="G151" s="223" t="s">
        <v>1419</v>
      </c>
      <c r="H151" s="224">
        <v>1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43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351</v>
      </c>
      <c r="AT151" s="232" t="s">
        <v>185</v>
      </c>
      <c r="AU151" s="232" t="s">
        <v>88</v>
      </c>
      <c r="AY151" s="18" t="s">
        <v>182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86</v>
      </c>
      <c r="BK151" s="233">
        <f>ROUND(I151*H151,2)</f>
        <v>0</v>
      </c>
      <c r="BL151" s="18" t="s">
        <v>351</v>
      </c>
      <c r="BM151" s="232" t="s">
        <v>1420</v>
      </c>
    </row>
    <row r="152" spans="1:65" s="2" customFormat="1" ht="24.15" customHeight="1">
      <c r="A152" s="39"/>
      <c r="B152" s="40"/>
      <c r="C152" s="220" t="s">
        <v>207</v>
      </c>
      <c r="D152" s="220" t="s">
        <v>185</v>
      </c>
      <c r="E152" s="221" t="s">
        <v>1421</v>
      </c>
      <c r="F152" s="222" t="s">
        <v>1422</v>
      </c>
      <c r="G152" s="223" t="s">
        <v>188</v>
      </c>
      <c r="H152" s="224">
        <v>62.194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43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351</v>
      </c>
      <c r="AT152" s="232" t="s">
        <v>185</v>
      </c>
      <c r="AU152" s="232" t="s">
        <v>88</v>
      </c>
      <c r="AY152" s="18" t="s">
        <v>182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86</v>
      </c>
      <c r="BK152" s="233">
        <f>ROUND(I152*H152,2)</f>
        <v>0</v>
      </c>
      <c r="BL152" s="18" t="s">
        <v>351</v>
      </c>
      <c r="BM152" s="232" t="s">
        <v>1423</v>
      </c>
    </row>
    <row r="153" spans="1:51" s="15" customFormat="1" ht="12">
      <c r="A153" s="15"/>
      <c r="B153" s="268"/>
      <c r="C153" s="269"/>
      <c r="D153" s="236" t="s">
        <v>191</v>
      </c>
      <c r="E153" s="270" t="s">
        <v>1</v>
      </c>
      <c r="F153" s="271" t="s">
        <v>551</v>
      </c>
      <c r="G153" s="269"/>
      <c r="H153" s="270" t="s">
        <v>1</v>
      </c>
      <c r="I153" s="272"/>
      <c r="J153" s="269"/>
      <c r="K153" s="269"/>
      <c r="L153" s="273"/>
      <c r="M153" s="274"/>
      <c r="N153" s="275"/>
      <c r="O153" s="275"/>
      <c r="P153" s="275"/>
      <c r="Q153" s="275"/>
      <c r="R153" s="275"/>
      <c r="S153" s="275"/>
      <c r="T153" s="27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7" t="s">
        <v>191</v>
      </c>
      <c r="AU153" s="277" t="s">
        <v>88</v>
      </c>
      <c r="AV153" s="15" t="s">
        <v>86</v>
      </c>
      <c r="AW153" s="15" t="s">
        <v>34</v>
      </c>
      <c r="AX153" s="15" t="s">
        <v>78</v>
      </c>
      <c r="AY153" s="277" t="s">
        <v>182</v>
      </c>
    </row>
    <row r="154" spans="1:51" s="13" customFormat="1" ht="12">
      <c r="A154" s="13"/>
      <c r="B154" s="234"/>
      <c r="C154" s="235"/>
      <c r="D154" s="236" t="s">
        <v>191</v>
      </c>
      <c r="E154" s="237" t="s">
        <v>1</v>
      </c>
      <c r="F154" s="238" t="s">
        <v>1424</v>
      </c>
      <c r="G154" s="235"/>
      <c r="H154" s="239">
        <v>62.194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191</v>
      </c>
      <c r="AU154" s="245" t="s">
        <v>88</v>
      </c>
      <c r="AV154" s="13" t="s">
        <v>88</v>
      </c>
      <c r="AW154" s="13" t="s">
        <v>34</v>
      </c>
      <c r="AX154" s="13" t="s">
        <v>78</v>
      </c>
      <c r="AY154" s="245" t="s">
        <v>182</v>
      </c>
    </row>
    <row r="155" spans="1:51" s="14" customFormat="1" ht="12">
      <c r="A155" s="14"/>
      <c r="B155" s="246"/>
      <c r="C155" s="247"/>
      <c r="D155" s="236" t="s">
        <v>191</v>
      </c>
      <c r="E155" s="248" t="s">
        <v>1</v>
      </c>
      <c r="F155" s="249" t="s">
        <v>195</v>
      </c>
      <c r="G155" s="247"/>
      <c r="H155" s="250">
        <v>62.194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191</v>
      </c>
      <c r="AU155" s="256" t="s">
        <v>88</v>
      </c>
      <c r="AV155" s="14" t="s">
        <v>189</v>
      </c>
      <c r="AW155" s="14" t="s">
        <v>34</v>
      </c>
      <c r="AX155" s="14" t="s">
        <v>86</v>
      </c>
      <c r="AY155" s="256" t="s">
        <v>182</v>
      </c>
    </row>
    <row r="156" spans="1:63" s="12" customFormat="1" ht="22.8" customHeight="1">
      <c r="A156" s="12"/>
      <c r="B156" s="204"/>
      <c r="C156" s="205"/>
      <c r="D156" s="206" t="s">
        <v>77</v>
      </c>
      <c r="E156" s="218" t="s">
        <v>1388</v>
      </c>
      <c r="F156" s="218" t="s">
        <v>1389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SUM(P157:P169)</f>
        <v>0</v>
      </c>
      <c r="Q156" s="212"/>
      <c r="R156" s="213">
        <f>SUM(R157:R169)</f>
        <v>0</v>
      </c>
      <c r="S156" s="212"/>
      <c r="T156" s="214">
        <f>SUM(T157:T169)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88</v>
      </c>
      <c r="AT156" s="216" t="s">
        <v>77</v>
      </c>
      <c r="AU156" s="216" t="s">
        <v>86</v>
      </c>
      <c r="AY156" s="215" t="s">
        <v>182</v>
      </c>
      <c r="BK156" s="217">
        <f>SUM(BK157:BK169)</f>
        <v>0</v>
      </c>
    </row>
    <row r="157" spans="1:65" s="2" customFormat="1" ht="62.7" customHeight="1">
      <c r="A157" s="39"/>
      <c r="B157" s="40"/>
      <c r="C157" s="220" t="s">
        <v>275</v>
      </c>
      <c r="D157" s="220" t="s">
        <v>185</v>
      </c>
      <c r="E157" s="221" t="s">
        <v>1425</v>
      </c>
      <c r="F157" s="222" t="s">
        <v>1426</v>
      </c>
      <c r="G157" s="223" t="s">
        <v>1272</v>
      </c>
      <c r="H157" s="224">
        <v>1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43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351</v>
      </c>
      <c r="AT157" s="232" t="s">
        <v>185</v>
      </c>
      <c r="AU157" s="232" t="s">
        <v>88</v>
      </c>
      <c r="AY157" s="18" t="s">
        <v>182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86</v>
      </c>
      <c r="BK157" s="233">
        <f>ROUND(I157*H157,2)</f>
        <v>0</v>
      </c>
      <c r="BL157" s="18" t="s">
        <v>351</v>
      </c>
      <c r="BM157" s="232" t="s">
        <v>1427</v>
      </c>
    </row>
    <row r="158" spans="1:51" s="13" customFormat="1" ht="12">
      <c r="A158" s="13"/>
      <c r="B158" s="234"/>
      <c r="C158" s="235"/>
      <c r="D158" s="236" t="s">
        <v>191</v>
      </c>
      <c r="E158" s="237" t="s">
        <v>1</v>
      </c>
      <c r="F158" s="238" t="s">
        <v>86</v>
      </c>
      <c r="G158" s="235"/>
      <c r="H158" s="239">
        <v>1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191</v>
      </c>
      <c r="AU158" s="245" t="s">
        <v>88</v>
      </c>
      <c r="AV158" s="13" t="s">
        <v>88</v>
      </c>
      <c r="AW158" s="13" t="s">
        <v>34</v>
      </c>
      <c r="AX158" s="13" t="s">
        <v>78</v>
      </c>
      <c r="AY158" s="245" t="s">
        <v>182</v>
      </c>
    </row>
    <row r="159" spans="1:51" s="14" customFormat="1" ht="12">
      <c r="A159" s="14"/>
      <c r="B159" s="246"/>
      <c r="C159" s="247"/>
      <c r="D159" s="236" t="s">
        <v>191</v>
      </c>
      <c r="E159" s="248" t="s">
        <v>1</v>
      </c>
      <c r="F159" s="249" t="s">
        <v>195</v>
      </c>
      <c r="G159" s="247"/>
      <c r="H159" s="250">
        <v>1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191</v>
      </c>
      <c r="AU159" s="256" t="s">
        <v>88</v>
      </c>
      <c r="AV159" s="14" t="s">
        <v>189</v>
      </c>
      <c r="AW159" s="14" t="s">
        <v>34</v>
      </c>
      <c r="AX159" s="14" t="s">
        <v>86</v>
      </c>
      <c r="AY159" s="256" t="s">
        <v>182</v>
      </c>
    </row>
    <row r="160" spans="1:65" s="2" customFormat="1" ht="49.05" customHeight="1">
      <c r="A160" s="39"/>
      <c r="B160" s="40"/>
      <c r="C160" s="220" t="s">
        <v>280</v>
      </c>
      <c r="D160" s="220" t="s">
        <v>185</v>
      </c>
      <c r="E160" s="221" t="s">
        <v>1428</v>
      </c>
      <c r="F160" s="222" t="s">
        <v>1429</v>
      </c>
      <c r="G160" s="223" t="s">
        <v>1272</v>
      </c>
      <c r="H160" s="224">
        <v>1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43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351</v>
      </c>
      <c r="AT160" s="232" t="s">
        <v>185</v>
      </c>
      <c r="AU160" s="232" t="s">
        <v>88</v>
      </c>
      <c r="AY160" s="18" t="s">
        <v>182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86</v>
      </c>
      <c r="BK160" s="233">
        <f>ROUND(I160*H160,2)</f>
        <v>0</v>
      </c>
      <c r="BL160" s="18" t="s">
        <v>351</v>
      </c>
      <c r="BM160" s="232" t="s">
        <v>1430</v>
      </c>
    </row>
    <row r="161" spans="1:51" s="13" customFormat="1" ht="12">
      <c r="A161" s="13"/>
      <c r="B161" s="234"/>
      <c r="C161" s="235"/>
      <c r="D161" s="236" t="s">
        <v>191</v>
      </c>
      <c r="E161" s="237" t="s">
        <v>1</v>
      </c>
      <c r="F161" s="238" t="s">
        <v>86</v>
      </c>
      <c r="G161" s="235"/>
      <c r="H161" s="239">
        <v>1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191</v>
      </c>
      <c r="AU161" s="245" t="s">
        <v>88</v>
      </c>
      <c r="AV161" s="13" t="s">
        <v>88</v>
      </c>
      <c r="AW161" s="13" t="s">
        <v>34</v>
      </c>
      <c r="AX161" s="13" t="s">
        <v>78</v>
      </c>
      <c r="AY161" s="245" t="s">
        <v>182</v>
      </c>
    </row>
    <row r="162" spans="1:51" s="14" customFormat="1" ht="12">
      <c r="A162" s="14"/>
      <c r="B162" s="246"/>
      <c r="C162" s="247"/>
      <c r="D162" s="236" t="s">
        <v>191</v>
      </c>
      <c r="E162" s="248" t="s">
        <v>1</v>
      </c>
      <c r="F162" s="249" t="s">
        <v>195</v>
      </c>
      <c r="G162" s="247"/>
      <c r="H162" s="250">
        <v>1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191</v>
      </c>
      <c r="AU162" s="256" t="s">
        <v>88</v>
      </c>
      <c r="AV162" s="14" t="s">
        <v>189</v>
      </c>
      <c r="AW162" s="14" t="s">
        <v>34</v>
      </c>
      <c r="AX162" s="14" t="s">
        <v>86</v>
      </c>
      <c r="AY162" s="256" t="s">
        <v>182</v>
      </c>
    </row>
    <row r="163" spans="1:65" s="2" customFormat="1" ht="49.05" customHeight="1">
      <c r="A163" s="39"/>
      <c r="B163" s="40"/>
      <c r="C163" s="220" t="s">
        <v>8</v>
      </c>
      <c r="D163" s="220" t="s">
        <v>185</v>
      </c>
      <c r="E163" s="221" t="s">
        <v>1431</v>
      </c>
      <c r="F163" s="222" t="s">
        <v>1432</v>
      </c>
      <c r="G163" s="223" t="s">
        <v>1272</v>
      </c>
      <c r="H163" s="224">
        <v>1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43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351</v>
      </c>
      <c r="AT163" s="232" t="s">
        <v>185</v>
      </c>
      <c r="AU163" s="232" t="s">
        <v>88</v>
      </c>
      <c r="AY163" s="18" t="s">
        <v>182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86</v>
      </c>
      <c r="BK163" s="233">
        <f>ROUND(I163*H163,2)</f>
        <v>0</v>
      </c>
      <c r="BL163" s="18" t="s">
        <v>351</v>
      </c>
      <c r="BM163" s="232" t="s">
        <v>1433</v>
      </c>
    </row>
    <row r="164" spans="1:51" s="13" customFormat="1" ht="12">
      <c r="A164" s="13"/>
      <c r="B164" s="234"/>
      <c r="C164" s="235"/>
      <c r="D164" s="236" t="s">
        <v>191</v>
      </c>
      <c r="E164" s="237" t="s">
        <v>1</v>
      </c>
      <c r="F164" s="238" t="s">
        <v>86</v>
      </c>
      <c r="G164" s="235"/>
      <c r="H164" s="239">
        <v>1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191</v>
      </c>
      <c r="AU164" s="245" t="s">
        <v>88</v>
      </c>
      <c r="AV164" s="13" t="s">
        <v>88</v>
      </c>
      <c r="AW164" s="13" t="s">
        <v>34</v>
      </c>
      <c r="AX164" s="13" t="s">
        <v>78</v>
      </c>
      <c r="AY164" s="245" t="s">
        <v>182</v>
      </c>
    </row>
    <row r="165" spans="1:51" s="14" customFormat="1" ht="12">
      <c r="A165" s="14"/>
      <c r="B165" s="246"/>
      <c r="C165" s="247"/>
      <c r="D165" s="236" t="s">
        <v>191</v>
      </c>
      <c r="E165" s="248" t="s">
        <v>1</v>
      </c>
      <c r="F165" s="249" t="s">
        <v>195</v>
      </c>
      <c r="G165" s="247"/>
      <c r="H165" s="250">
        <v>1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191</v>
      </c>
      <c r="AU165" s="256" t="s">
        <v>88</v>
      </c>
      <c r="AV165" s="14" t="s">
        <v>189</v>
      </c>
      <c r="AW165" s="14" t="s">
        <v>34</v>
      </c>
      <c r="AX165" s="14" t="s">
        <v>86</v>
      </c>
      <c r="AY165" s="256" t="s">
        <v>182</v>
      </c>
    </row>
    <row r="166" spans="1:65" s="2" customFormat="1" ht="49.05" customHeight="1">
      <c r="A166" s="39"/>
      <c r="B166" s="40"/>
      <c r="C166" s="220" t="s">
        <v>288</v>
      </c>
      <c r="D166" s="220" t="s">
        <v>185</v>
      </c>
      <c r="E166" s="221" t="s">
        <v>1434</v>
      </c>
      <c r="F166" s="222" t="s">
        <v>1435</v>
      </c>
      <c r="G166" s="223" t="s">
        <v>1272</v>
      </c>
      <c r="H166" s="224">
        <v>2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43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351</v>
      </c>
      <c r="AT166" s="232" t="s">
        <v>185</v>
      </c>
      <c r="AU166" s="232" t="s">
        <v>88</v>
      </c>
      <c r="AY166" s="18" t="s">
        <v>182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86</v>
      </c>
      <c r="BK166" s="233">
        <f>ROUND(I166*H166,2)</f>
        <v>0</v>
      </c>
      <c r="BL166" s="18" t="s">
        <v>351</v>
      </c>
      <c r="BM166" s="232" t="s">
        <v>1436</v>
      </c>
    </row>
    <row r="167" spans="1:51" s="13" customFormat="1" ht="12">
      <c r="A167" s="13"/>
      <c r="B167" s="234"/>
      <c r="C167" s="235"/>
      <c r="D167" s="236" t="s">
        <v>191</v>
      </c>
      <c r="E167" s="237" t="s">
        <v>1</v>
      </c>
      <c r="F167" s="238" t="s">
        <v>88</v>
      </c>
      <c r="G167" s="235"/>
      <c r="H167" s="239">
        <v>2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191</v>
      </c>
      <c r="AU167" s="245" t="s">
        <v>88</v>
      </c>
      <c r="AV167" s="13" t="s">
        <v>88</v>
      </c>
      <c r="AW167" s="13" t="s">
        <v>34</v>
      </c>
      <c r="AX167" s="13" t="s">
        <v>78</v>
      </c>
      <c r="AY167" s="245" t="s">
        <v>182</v>
      </c>
    </row>
    <row r="168" spans="1:51" s="14" customFormat="1" ht="12">
      <c r="A168" s="14"/>
      <c r="B168" s="246"/>
      <c r="C168" s="247"/>
      <c r="D168" s="236" t="s">
        <v>191</v>
      </c>
      <c r="E168" s="248" t="s">
        <v>1</v>
      </c>
      <c r="F168" s="249" t="s">
        <v>195</v>
      </c>
      <c r="G168" s="247"/>
      <c r="H168" s="250">
        <v>2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191</v>
      </c>
      <c r="AU168" s="256" t="s">
        <v>88</v>
      </c>
      <c r="AV168" s="14" t="s">
        <v>189</v>
      </c>
      <c r="AW168" s="14" t="s">
        <v>34</v>
      </c>
      <c r="AX168" s="14" t="s">
        <v>86</v>
      </c>
      <c r="AY168" s="256" t="s">
        <v>182</v>
      </c>
    </row>
    <row r="169" spans="1:65" s="2" customFormat="1" ht="24.15" customHeight="1">
      <c r="A169" s="39"/>
      <c r="B169" s="40"/>
      <c r="C169" s="220" t="s">
        <v>317</v>
      </c>
      <c r="D169" s="220" t="s">
        <v>185</v>
      </c>
      <c r="E169" s="221" t="s">
        <v>1437</v>
      </c>
      <c r="F169" s="222" t="s">
        <v>1438</v>
      </c>
      <c r="G169" s="223" t="s">
        <v>570</v>
      </c>
      <c r="H169" s="224">
        <v>0.1</v>
      </c>
      <c r="I169" s="225"/>
      <c r="J169" s="226">
        <f>ROUND(I169*H169,2)</f>
        <v>0</v>
      </c>
      <c r="K169" s="227"/>
      <c r="L169" s="45"/>
      <c r="M169" s="289" t="s">
        <v>1</v>
      </c>
      <c r="N169" s="290" t="s">
        <v>43</v>
      </c>
      <c r="O169" s="291"/>
      <c r="P169" s="292">
        <f>O169*H169</f>
        <v>0</v>
      </c>
      <c r="Q169" s="292">
        <v>0</v>
      </c>
      <c r="R169" s="292">
        <f>Q169*H169</f>
        <v>0</v>
      </c>
      <c r="S169" s="292">
        <v>0</v>
      </c>
      <c r="T169" s="29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351</v>
      </c>
      <c r="AT169" s="232" t="s">
        <v>185</v>
      </c>
      <c r="AU169" s="232" t="s">
        <v>88</v>
      </c>
      <c r="AY169" s="18" t="s">
        <v>182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86</v>
      </c>
      <c r="BK169" s="233">
        <f>ROUND(I169*H169,2)</f>
        <v>0</v>
      </c>
      <c r="BL169" s="18" t="s">
        <v>351</v>
      </c>
      <c r="BM169" s="232" t="s">
        <v>1439</v>
      </c>
    </row>
    <row r="170" spans="1:31" s="2" customFormat="1" ht="6.95" customHeight="1">
      <c r="A170" s="39"/>
      <c r="B170" s="67"/>
      <c r="C170" s="68"/>
      <c r="D170" s="68"/>
      <c r="E170" s="68"/>
      <c r="F170" s="68"/>
      <c r="G170" s="68"/>
      <c r="H170" s="68"/>
      <c r="I170" s="68"/>
      <c r="J170" s="68"/>
      <c r="K170" s="68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password="CC35" sheet="1" objects="1" scenarios="1" formatColumns="0" formatRows="0" autoFilter="0"/>
  <autoFilter ref="C121:K16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1440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ROUND(J137,2)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ROUND((SUM(BE137:BE1047)),2)</f>
        <v>0</v>
      </c>
      <c r="G33" s="39"/>
      <c r="H33" s="39"/>
      <c r="I33" s="156">
        <v>0.21</v>
      </c>
      <c r="J33" s="155">
        <f>ROUND(((SUM(BE137:BE1047))*I33),2)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ROUND((SUM(BF137:BF1047)),2)</f>
        <v>0</v>
      </c>
      <c r="G34" s="39"/>
      <c r="H34" s="39"/>
      <c r="I34" s="156">
        <v>0.12</v>
      </c>
      <c r="J34" s="155">
        <f>ROUND(((SUM(BF137:BF1047))*I34),2)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ROUND((SUM(BG137:BG1047)),2)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ROUND((SUM(BH137:BH1047)),2)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ROUND((SUM(BI137:BI1047)),2)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04770001a - Střešní dostavba a stavební úpravy objektu denního stacionáře Jasněnka - ostatní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J137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151</v>
      </c>
      <c r="E97" s="183"/>
      <c r="F97" s="183"/>
      <c r="G97" s="183"/>
      <c r="H97" s="183"/>
      <c r="I97" s="183"/>
      <c r="J97" s="184">
        <f>J138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1441</v>
      </c>
      <c r="E98" s="189"/>
      <c r="F98" s="189"/>
      <c r="G98" s="189"/>
      <c r="H98" s="189"/>
      <c r="I98" s="189"/>
      <c r="J98" s="190">
        <f>J139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1442</v>
      </c>
      <c r="E99" s="189"/>
      <c r="F99" s="189"/>
      <c r="G99" s="189"/>
      <c r="H99" s="189"/>
      <c r="I99" s="189"/>
      <c r="J99" s="190">
        <f>J167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1443</v>
      </c>
      <c r="E100" s="189"/>
      <c r="F100" s="189"/>
      <c r="G100" s="189"/>
      <c r="H100" s="189"/>
      <c r="I100" s="189"/>
      <c r="J100" s="190">
        <f>J190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1444</v>
      </c>
      <c r="E101" s="189"/>
      <c r="F101" s="189"/>
      <c r="G101" s="189"/>
      <c r="H101" s="189"/>
      <c r="I101" s="189"/>
      <c r="J101" s="190">
        <f>J254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152</v>
      </c>
      <c r="E102" s="189"/>
      <c r="F102" s="189"/>
      <c r="G102" s="189"/>
      <c r="H102" s="189"/>
      <c r="I102" s="189"/>
      <c r="J102" s="190">
        <f>J372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153</v>
      </c>
      <c r="E103" s="189"/>
      <c r="F103" s="189"/>
      <c r="G103" s="189"/>
      <c r="H103" s="189"/>
      <c r="I103" s="189"/>
      <c r="J103" s="190">
        <f>J470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155</v>
      </c>
      <c r="E104" s="189"/>
      <c r="F104" s="189"/>
      <c r="G104" s="189"/>
      <c r="H104" s="189"/>
      <c r="I104" s="189"/>
      <c r="J104" s="190">
        <f>J553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156</v>
      </c>
      <c r="E105" s="189"/>
      <c r="F105" s="189"/>
      <c r="G105" s="189"/>
      <c r="H105" s="189"/>
      <c r="I105" s="189"/>
      <c r="J105" s="190">
        <f>J560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157</v>
      </c>
      <c r="E106" s="183"/>
      <c r="F106" s="183"/>
      <c r="G106" s="183"/>
      <c r="H106" s="183"/>
      <c r="I106" s="183"/>
      <c r="J106" s="184">
        <f>J562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159</v>
      </c>
      <c r="E107" s="189"/>
      <c r="F107" s="189"/>
      <c r="G107" s="189"/>
      <c r="H107" s="189"/>
      <c r="I107" s="189"/>
      <c r="J107" s="190">
        <f>J563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160</v>
      </c>
      <c r="E108" s="189"/>
      <c r="F108" s="189"/>
      <c r="G108" s="189"/>
      <c r="H108" s="189"/>
      <c r="I108" s="189"/>
      <c r="J108" s="190">
        <f>J574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161</v>
      </c>
      <c r="E109" s="189"/>
      <c r="F109" s="189"/>
      <c r="G109" s="189"/>
      <c r="H109" s="189"/>
      <c r="I109" s="189"/>
      <c r="J109" s="190">
        <f>J589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1445</v>
      </c>
      <c r="E110" s="189"/>
      <c r="F110" s="189"/>
      <c r="G110" s="189"/>
      <c r="H110" s="189"/>
      <c r="I110" s="189"/>
      <c r="J110" s="190">
        <f>J679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162</v>
      </c>
      <c r="E111" s="189"/>
      <c r="F111" s="189"/>
      <c r="G111" s="189"/>
      <c r="H111" s="189"/>
      <c r="I111" s="189"/>
      <c r="J111" s="190">
        <f>J748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1446</v>
      </c>
      <c r="E112" s="189"/>
      <c r="F112" s="189"/>
      <c r="G112" s="189"/>
      <c r="H112" s="189"/>
      <c r="I112" s="189"/>
      <c r="J112" s="190">
        <f>J811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163</v>
      </c>
      <c r="E113" s="189"/>
      <c r="F113" s="189"/>
      <c r="G113" s="189"/>
      <c r="H113" s="189"/>
      <c r="I113" s="189"/>
      <c r="J113" s="190">
        <f>J828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1309</v>
      </c>
      <c r="E114" s="189"/>
      <c r="F114" s="189"/>
      <c r="G114" s="189"/>
      <c r="H114" s="189"/>
      <c r="I114" s="189"/>
      <c r="J114" s="190">
        <f>J874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1447</v>
      </c>
      <c r="E115" s="189"/>
      <c r="F115" s="189"/>
      <c r="G115" s="189"/>
      <c r="H115" s="189"/>
      <c r="I115" s="189"/>
      <c r="J115" s="190">
        <f>J890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165</v>
      </c>
      <c r="E116" s="189"/>
      <c r="F116" s="189"/>
      <c r="G116" s="189"/>
      <c r="H116" s="189"/>
      <c r="I116" s="189"/>
      <c r="J116" s="190">
        <f>J1016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6"/>
      <c r="C117" s="187"/>
      <c r="D117" s="188" t="s">
        <v>1448</v>
      </c>
      <c r="E117" s="189"/>
      <c r="F117" s="189"/>
      <c r="G117" s="189"/>
      <c r="H117" s="189"/>
      <c r="I117" s="189"/>
      <c r="J117" s="190">
        <f>J1041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3" spans="1:31" s="2" customFormat="1" ht="6.95" customHeight="1">
      <c r="A123" s="39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4.95" customHeight="1">
      <c r="A124" s="39"/>
      <c r="B124" s="40"/>
      <c r="C124" s="24" t="s">
        <v>167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16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6.25" customHeight="1">
      <c r="A127" s="39"/>
      <c r="B127" s="40"/>
      <c r="C127" s="41"/>
      <c r="D127" s="41"/>
      <c r="E127" s="175" t="str">
        <f>E7</f>
        <v>Střešní dostavba a stavební úpravy objektu denního stacionáře Jasněnka</v>
      </c>
      <c r="F127" s="33"/>
      <c r="G127" s="33"/>
      <c r="H127" s="33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144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30" customHeight="1">
      <c r="A129" s="39"/>
      <c r="B129" s="40"/>
      <c r="C129" s="41"/>
      <c r="D129" s="41"/>
      <c r="E129" s="77" t="str">
        <f>E9</f>
        <v>04770001a - Střešní dostavba a stavební úpravy objektu denního stacionáře Jasněnka - ostatní</v>
      </c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20</v>
      </c>
      <c r="D131" s="41"/>
      <c r="E131" s="41"/>
      <c r="F131" s="28" t="str">
        <f>F12</f>
        <v>Uničov</v>
      </c>
      <c r="G131" s="41"/>
      <c r="H131" s="41"/>
      <c r="I131" s="33" t="s">
        <v>22</v>
      </c>
      <c r="J131" s="80" t="str">
        <f>IF(J12="","",J12)</f>
        <v>6. 2. 2024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24</v>
      </c>
      <c r="D133" s="41"/>
      <c r="E133" s="41"/>
      <c r="F133" s="28" t="str">
        <f>E15</f>
        <v>spolek Jasněnka, o.z.</v>
      </c>
      <c r="G133" s="41"/>
      <c r="H133" s="41"/>
      <c r="I133" s="33" t="s">
        <v>31</v>
      </c>
      <c r="J133" s="37" t="str">
        <f>E21</f>
        <v xml:space="preserve"> SPZ DESIGN s.r.o.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5.15" customHeight="1">
      <c r="A134" s="39"/>
      <c r="B134" s="40"/>
      <c r="C134" s="33" t="s">
        <v>29</v>
      </c>
      <c r="D134" s="41"/>
      <c r="E134" s="41"/>
      <c r="F134" s="28" t="str">
        <f>IF(E18="","",E18)</f>
        <v>Vyplň údaj</v>
      </c>
      <c r="G134" s="41"/>
      <c r="H134" s="41"/>
      <c r="I134" s="33" t="s">
        <v>35</v>
      </c>
      <c r="J134" s="37" t="str">
        <f>E24</f>
        <v xml:space="preserve"> Ing. Petr Zavadil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0.3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11" customFormat="1" ht="29.25" customHeight="1">
      <c r="A136" s="192"/>
      <c r="B136" s="193"/>
      <c r="C136" s="194" t="s">
        <v>168</v>
      </c>
      <c r="D136" s="195" t="s">
        <v>63</v>
      </c>
      <c r="E136" s="195" t="s">
        <v>59</v>
      </c>
      <c r="F136" s="195" t="s">
        <v>60</v>
      </c>
      <c r="G136" s="195" t="s">
        <v>169</v>
      </c>
      <c r="H136" s="195" t="s">
        <v>170</v>
      </c>
      <c r="I136" s="195" t="s">
        <v>171</v>
      </c>
      <c r="J136" s="196" t="s">
        <v>148</v>
      </c>
      <c r="K136" s="197" t="s">
        <v>172</v>
      </c>
      <c r="L136" s="198"/>
      <c r="M136" s="101" t="s">
        <v>1</v>
      </c>
      <c r="N136" s="102" t="s">
        <v>42</v>
      </c>
      <c r="O136" s="102" t="s">
        <v>173</v>
      </c>
      <c r="P136" s="102" t="s">
        <v>174</v>
      </c>
      <c r="Q136" s="102" t="s">
        <v>175</v>
      </c>
      <c r="R136" s="102" t="s">
        <v>176</v>
      </c>
      <c r="S136" s="102" t="s">
        <v>177</v>
      </c>
      <c r="T136" s="103" t="s">
        <v>178</v>
      </c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</row>
    <row r="137" spans="1:63" s="2" customFormat="1" ht="22.8" customHeight="1">
      <c r="A137" s="39"/>
      <c r="B137" s="40"/>
      <c r="C137" s="108" t="s">
        <v>179</v>
      </c>
      <c r="D137" s="41"/>
      <c r="E137" s="41"/>
      <c r="F137" s="41"/>
      <c r="G137" s="41"/>
      <c r="H137" s="41"/>
      <c r="I137" s="41"/>
      <c r="J137" s="199">
        <f>BK137</f>
        <v>0</v>
      </c>
      <c r="K137" s="41"/>
      <c r="L137" s="45"/>
      <c r="M137" s="104"/>
      <c r="N137" s="200"/>
      <c r="O137" s="105"/>
      <c r="P137" s="201">
        <f>P138+P562</f>
        <v>0</v>
      </c>
      <c r="Q137" s="105"/>
      <c r="R137" s="201">
        <f>R138+R562</f>
        <v>135.52167441</v>
      </c>
      <c r="S137" s="105"/>
      <c r="T137" s="202">
        <f>T138+T562</f>
        <v>37.7169652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77</v>
      </c>
      <c r="AU137" s="18" t="s">
        <v>150</v>
      </c>
      <c r="BK137" s="203">
        <f>BK138+BK562</f>
        <v>0</v>
      </c>
    </row>
    <row r="138" spans="1:63" s="12" customFormat="1" ht="25.9" customHeight="1">
      <c r="A138" s="12"/>
      <c r="B138" s="204"/>
      <c r="C138" s="205"/>
      <c r="D138" s="206" t="s">
        <v>77</v>
      </c>
      <c r="E138" s="207" t="s">
        <v>180</v>
      </c>
      <c r="F138" s="207" t="s">
        <v>181</v>
      </c>
      <c r="G138" s="205"/>
      <c r="H138" s="205"/>
      <c r="I138" s="208"/>
      <c r="J138" s="209">
        <f>BK138</f>
        <v>0</v>
      </c>
      <c r="K138" s="205"/>
      <c r="L138" s="210"/>
      <c r="M138" s="211"/>
      <c r="N138" s="212"/>
      <c r="O138" s="212"/>
      <c r="P138" s="213">
        <f>P139+P167+P190+P254+P372+P470+P553+P560</f>
        <v>0</v>
      </c>
      <c r="Q138" s="212"/>
      <c r="R138" s="213">
        <f>R139+R167+R190+R254+R372+R470+R553+R560</f>
        <v>69.65677782</v>
      </c>
      <c r="S138" s="212"/>
      <c r="T138" s="214">
        <f>T139+T167+T190+T254+T372+T470+T553+T560</f>
        <v>34.587722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86</v>
      </c>
      <c r="AT138" s="216" t="s">
        <v>77</v>
      </c>
      <c r="AU138" s="216" t="s">
        <v>78</v>
      </c>
      <c r="AY138" s="215" t="s">
        <v>182</v>
      </c>
      <c r="BK138" s="217">
        <f>BK139+BK167+BK190+BK254+BK372+BK470+BK553+BK560</f>
        <v>0</v>
      </c>
    </row>
    <row r="139" spans="1:63" s="12" customFormat="1" ht="22.8" customHeight="1">
      <c r="A139" s="12"/>
      <c r="B139" s="204"/>
      <c r="C139" s="205"/>
      <c r="D139" s="206" t="s">
        <v>77</v>
      </c>
      <c r="E139" s="218" t="s">
        <v>86</v>
      </c>
      <c r="F139" s="218" t="s">
        <v>1449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SUM(P140:P166)</f>
        <v>0</v>
      </c>
      <c r="Q139" s="212"/>
      <c r="R139" s="213">
        <f>SUM(R140:R166)</f>
        <v>0</v>
      </c>
      <c r="S139" s="212"/>
      <c r="T139" s="214">
        <f>SUM(T140:T166)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5" t="s">
        <v>86</v>
      </c>
      <c r="AT139" s="216" t="s">
        <v>77</v>
      </c>
      <c r="AU139" s="216" t="s">
        <v>86</v>
      </c>
      <c r="AY139" s="215" t="s">
        <v>182</v>
      </c>
      <c r="BK139" s="217">
        <f>SUM(BK140:BK166)</f>
        <v>0</v>
      </c>
    </row>
    <row r="140" spans="1:65" s="2" customFormat="1" ht="37.8" customHeight="1">
      <c r="A140" s="39"/>
      <c r="B140" s="40"/>
      <c r="C140" s="220" t="s">
        <v>86</v>
      </c>
      <c r="D140" s="220" t="s">
        <v>185</v>
      </c>
      <c r="E140" s="221" t="s">
        <v>1450</v>
      </c>
      <c r="F140" s="222" t="s">
        <v>1451</v>
      </c>
      <c r="G140" s="223" t="s">
        <v>542</v>
      </c>
      <c r="H140" s="224">
        <v>3.247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43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189</v>
      </c>
      <c r="AT140" s="232" t="s">
        <v>185</v>
      </c>
      <c r="AU140" s="232" t="s">
        <v>88</v>
      </c>
      <c r="AY140" s="18" t="s">
        <v>182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86</v>
      </c>
      <c r="BK140" s="233">
        <f>ROUND(I140*H140,2)</f>
        <v>0</v>
      </c>
      <c r="BL140" s="18" t="s">
        <v>189</v>
      </c>
      <c r="BM140" s="232" t="s">
        <v>1452</v>
      </c>
    </row>
    <row r="141" spans="1:51" s="15" customFormat="1" ht="12">
      <c r="A141" s="15"/>
      <c r="B141" s="268"/>
      <c r="C141" s="269"/>
      <c r="D141" s="236" t="s">
        <v>191</v>
      </c>
      <c r="E141" s="270" t="s">
        <v>1</v>
      </c>
      <c r="F141" s="271" t="s">
        <v>1453</v>
      </c>
      <c r="G141" s="269"/>
      <c r="H141" s="270" t="s">
        <v>1</v>
      </c>
      <c r="I141" s="272"/>
      <c r="J141" s="269"/>
      <c r="K141" s="269"/>
      <c r="L141" s="273"/>
      <c r="M141" s="274"/>
      <c r="N141" s="275"/>
      <c r="O141" s="275"/>
      <c r="P141" s="275"/>
      <c r="Q141" s="275"/>
      <c r="R141" s="275"/>
      <c r="S141" s="275"/>
      <c r="T141" s="27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7" t="s">
        <v>191</v>
      </c>
      <c r="AU141" s="277" t="s">
        <v>88</v>
      </c>
      <c r="AV141" s="15" t="s">
        <v>86</v>
      </c>
      <c r="AW141" s="15" t="s">
        <v>34</v>
      </c>
      <c r="AX141" s="15" t="s">
        <v>78</v>
      </c>
      <c r="AY141" s="277" t="s">
        <v>182</v>
      </c>
    </row>
    <row r="142" spans="1:51" s="13" customFormat="1" ht="12">
      <c r="A142" s="13"/>
      <c r="B142" s="234"/>
      <c r="C142" s="235"/>
      <c r="D142" s="236" t="s">
        <v>191</v>
      </c>
      <c r="E142" s="237" t="s">
        <v>1</v>
      </c>
      <c r="F142" s="238" t="s">
        <v>1454</v>
      </c>
      <c r="G142" s="235"/>
      <c r="H142" s="239">
        <v>0.508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191</v>
      </c>
      <c r="AU142" s="245" t="s">
        <v>88</v>
      </c>
      <c r="AV142" s="13" t="s">
        <v>88</v>
      </c>
      <c r="AW142" s="13" t="s">
        <v>34</v>
      </c>
      <c r="AX142" s="13" t="s">
        <v>78</v>
      </c>
      <c r="AY142" s="245" t="s">
        <v>182</v>
      </c>
    </row>
    <row r="143" spans="1:51" s="13" customFormat="1" ht="12">
      <c r="A143" s="13"/>
      <c r="B143" s="234"/>
      <c r="C143" s="235"/>
      <c r="D143" s="236" t="s">
        <v>191</v>
      </c>
      <c r="E143" s="237" t="s">
        <v>1</v>
      </c>
      <c r="F143" s="238" t="s">
        <v>1455</v>
      </c>
      <c r="G143" s="235"/>
      <c r="H143" s="239">
        <v>0.018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191</v>
      </c>
      <c r="AU143" s="245" t="s">
        <v>88</v>
      </c>
      <c r="AV143" s="13" t="s">
        <v>88</v>
      </c>
      <c r="AW143" s="13" t="s">
        <v>34</v>
      </c>
      <c r="AX143" s="13" t="s">
        <v>78</v>
      </c>
      <c r="AY143" s="245" t="s">
        <v>182</v>
      </c>
    </row>
    <row r="144" spans="1:51" s="13" customFormat="1" ht="12">
      <c r="A144" s="13"/>
      <c r="B144" s="234"/>
      <c r="C144" s="235"/>
      <c r="D144" s="236" t="s">
        <v>191</v>
      </c>
      <c r="E144" s="237" t="s">
        <v>1</v>
      </c>
      <c r="F144" s="238" t="s">
        <v>1456</v>
      </c>
      <c r="G144" s="235"/>
      <c r="H144" s="239">
        <v>0.105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191</v>
      </c>
      <c r="AU144" s="245" t="s">
        <v>88</v>
      </c>
      <c r="AV144" s="13" t="s">
        <v>88</v>
      </c>
      <c r="AW144" s="13" t="s">
        <v>34</v>
      </c>
      <c r="AX144" s="13" t="s">
        <v>78</v>
      </c>
      <c r="AY144" s="245" t="s">
        <v>182</v>
      </c>
    </row>
    <row r="145" spans="1:51" s="13" customFormat="1" ht="12">
      <c r="A145" s="13"/>
      <c r="B145" s="234"/>
      <c r="C145" s="235"/>
      <c r="D145" s="236" t="s">
        <v>191</v>
      </c>
      <c r="E145" s="237" t="s">
        <v>1</v>
      </c>
      <c r="F145" s="238" t="s">
        <v>1457</v>
      </c>
      <c r="G145" s="235"/>
      <c r="H145" s="239">
        <v>1.05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191</v>
      </c>
      <c r="AU145" s="245" t="s">
        <v>88</v>
      </c>
      <c r="AV145" s="13" t="s">
        <v>88</v>
      </c>
      <c r="AW145" s="13" t="s">
        <v>34</v>
      </c>
      <c r="AX145" s="13" t="s">
        <v>78</v>
      </c>
      <c r="AY145" s="245" t="s">
        <v>182</v>
      </c>
    </row>
    <row r="146" spans="1:51" s="15" customFormat="1" ht="12">
      <c r="A146" s="15"/>
      <c r="B146" s="268"/>
      <c r="C146" s="269"/>
      <c r="D146" s="236" t="s">
        <v>191</v>
      </c>
      <c r="E146" s="270" t="s">
        <v>1</v>
      </c>
      <c r="F146" s="271" t="s">
        <v>1458</v>
      </c>
      <c r="G146" s="269"/>
      <c r="H146" s="270" t="s">
        <v>1</v>
      </c>
      <c r="I146" s="272"/>
      <c r="J146" s="269"/>
      <c r="K146" s="269"/>
      <c r="L146" s="273"/>
      <c r="M146" s="274"/>
      <c r="N146" s="275"/>
      <c r="O146" s="275"/>
      <c r="P146" s="275"/>
      <c r="Q146" s="275"/>
      <c r="R146" s="275"/>
      <c r="S146" s="275"/>
      <c r="T146" s="27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7" t="s">
        <v>191</v>
      </c>
      <c r="AU146" s="277" t="s">
        <v>88</v>
      </c>
      <c r="AV146" s="15" t="s">
        <v>86</v>
      </c>
      <c r="AW146" s="15" t="s">
        <v>34</v>
      </c>
      <c r="AX146" s="15" t="s">
        <v>78</v>
      </c>
      <c r="AY146" s="277" t="s">
        <v>182</v>
      </c>
    </row>
    <row r="147" spans="1:51" s="13" customFormat="1" ht="12">
      <c r="A147" s="13"/>
      <c r="B147" s="234"/>
      <c r="C147" s="235"/>
      <c r="D147" s="236" t="s">
        <v>191</v>
      </c>
      <c r="E147" s="237" t="s">
        <v>1</v>
      </c>
      <c r="F147" s="238" t="s">
        <v>1459</v>
      </c>
      <c r="G147" s="235"/>
      <c r="H147" s="239">
        <v>0.972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191</v>
      </c>
      <c r="AU147" s="245" t="s">
        <v>88</v>
      </c>
      <c r="AV147" s="13" t="s">
        <v>88</v>
      </c>
      <c r="AW147" s="13" t="s">
        <v>34</v>
      </c>
      <c r="AX147" s="13" t="s">
        <v>78</v>
      </c>
      <c r="AY147" s="245" t="s">
        <v>182</v>
      </c>
    </row>
    <row r="148" spans="1:51" s="13" customFormat="1" ht="12">
      <c r="A148" s="13"/>
      <c r="B148" s="234"/>
      <c r="C148" s="235"/>
      <c r="D148" s="236" t="s">
        <v>191</v>
      </c>
      <c r="E148" s="237" t="s">
        <v>1</v>
      </c>
      <c r="F148" s="238" t="s">
        <v>1460</v>
      </c>
      <c r="G148" s="235"/>
      <c r="H148" s="239">
        <v>0.594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191</v>
      </c>
      <c r="AU148" s="245" t="s">
        <v>88</v>
      </c>
      <c r="AV148" s="13" t="s">
        <v>88</v>
      </c>
      <c r="AW148" s="13" t="s">
        <v>34</v>
      </c>
      <c r="AX148" s="13" t="s">
        <v>78</v>
      </c>
      <c r="AY148" s="245" t="s">
        <v>182</v>
      </c>
    </row>
    <row r="149" spans="1:51" s="14" customFormat="1" ht="12">
      <c r="A149" s="14"/>
      <c r="B149" s="246"/>
      <c r="C149" s="247"/>
      <c r="D149" s="236" t="s">
        <v>191</v>
      </c>
      <c r="E149" s="248" t="s">
        <v>1</v>
      </c>
      <c r="F149" s="249" t="s">
        <v>195</v>
      </c>
      <c r="G149" s="247"/>
      <c r="H149" s="250">
        <v>3.247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191</v>
      </c>
      <c r="AU149" s="256" t="s">
        <v>88</v>
      </c>
      <c r="AV149" s="14" t="s">
        <v>189</v>
      </c>
      <c r="AW149" s="14" t="s">
        <v>34</v>
      </c>
      <c r="AX149" s="14" t="s">
        <v>86</v>
      </c>
      <c r="AY149" s="256" t="s">
        <v>182</v>
      </c>
    </row>
    <row r="150" spans="1:65" s="2" customFormat="1" ht="37.8" customHeight="1">
      <c r="A150" s="39"/>
      <c r="B150" s="40"/>
      <c r="C150" s="220" t="s">
        <v>88</v>
      </c>
      <c r="D150" s="220" t="s">
        <v>185</v>
      </c>
      <c r="E150" s="221" t="s">
        <v>1461</v>
      </c>
      <c r="F150" s="222" t="s">
        <v>1462</v>
      </c>
      <c r="G150" s="223" t="s">
        <v>542</v>
      </c>
      <c r="H150" s="224">
        <v>3.247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43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189</v>
      </c>
      <c r="AT150" s="232" t="s">
        <v>185</v>
      </c>
      <c r="AU150" s="232" t="s">
        <v>88</v>
      </c>
      <c r="AY150" s="18" t="s">
        <v>182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86</v>
      </c>
      <c r="BK150" s="233">
        <f>ROUND(I150*H150,2)</f>
        <v>0</v>
      </c>
      <c r="BL150" s="18" t="s">
        <v>189</v>
      </c>
      <c r="BM150" s="232" t="s">
        <v>1463</v>
      </c>
    </row>
    <row r="151" spans="1:65" s="2" customFormat="1" ht="37.8" customHeight="1">
      <c r="A151" s="39"/>
      <c r="B151" s="40"/>
      <c r="C151" s="220" t="s">
        <v>200</v>
      </c>
      <c r="D151" s="220" t="s">
        <v>185</v>
      </c>
      <c r="E151" s="221" t="s">
        <v>1464</v>
      </c>
      <c r="F151" s="222" t="s">
        <v>1465</v>
      </c>
      <c r="G151" s="223" t="s">
        <v>542</v>
      </c>
      <c r="H151" s="224">
        <v>3.247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43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189</v>
      </c>
      <c r="AT151" s="232" t="s">
        <v>185</v>
      </c>
      <c r="AU151" s="232" t="s">
        <v>88</v>
      </c>
      <c r="AY151" s="18" t="s">
        <v>182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86</v>
      </c>
      <c r="BK151" s="233">
        <f>ROUND(I151*H151,2)</f>
        <v>0</v>
      </c>
      <c r="BL151" s="18" t="s">
        <v>189</v>
      </c>
      <c r="BM151" s="232" t="s">
        <v>1466</v>
      </c>
    </row>
    <row r="152" spans="1:65" s="2" customFormat="1" ht="37.8" customHeight="1">
      <c r="A152" s="39"/>
      <c r="B152" s="40"/>
      <c r="C152" s="220" t="s">
        <v>189</v>
      </c>
      <c r="D152" s="220" t="s">
        <v>185</v>
      </c>
      <c r="E152" s="221" t="s">
        <v>1467</v>
      </c>
      <c r="F152" s="222" t="s">
        <v>1468</v>
      </c>
      <c r="G152" s="223" t="s">
        <v>542</v>
      </c>
      <c r="H152" s="224">
        <v>3.247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43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189</v>
      </c>
      <c r="AT152" s="232" t="s">
        <v>185</v>
      </c>
      <c r="AU152" s="232" t="s">
        <v>88</v>
      </c>
      <c r="AY152" s="18" t="s">
        <v>182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86</v>
      </c>
      <c r="BK152" s="233">
        <f>ROUND(I152*H152,2)</f>
        <v>0</v>
      </c>
      <c r="BL152" s="18" t="s">
        <v>189</v>
      </c>
      <c r="BM152" s="232" t="s">
        <v>1469</v>
      </c>
    </row>
    <row r="153" spans="1:65" s="2" customFormat="1" ht="16.5" customHeight="1">
      <c r="A153" s="39"/>
      <c r="B153" s="40"/>
      <c r="C153" s="220" t="s">
        <v>211</v>
      </c>
      <c r="D153" s="220" t="s">
        <v>185</v>
      </c>
      <c r="E153" s="221" t="s">
        <v>1470</v>
      </c>
      <c r="F153" s="222" t="s">
        <v>1471</v>
      </c>
      <c r="G153" s="223" t="s">
        <v>542</v>
      </c>
      <c r="H153" s="224">
        <v>3.247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43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189</v>
      </c>
      <c r="AT153" s="232" t="s">
        <v>185</v>
      </c>
      <c r="AU153" s="232" t="s">
        <v>88</v>
      </c>
      <c r="AY153" s="18" t="s">
        <v>182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86</v>
      </c>
      <c r="BK153" s="233">
        <f>ROUND(I153*H153,2)</f>
        <v>0</v>
      </c>
      <c r="BL153" s="18" t="s">
        <v>189</v>
      </c>
      <c r="BM153" s="232" t="s">
        <v>1472</v>
      </c>
    </row>
    <row r="154" spans="1:65" s="2" customFormat="1" ht="33" customHeight="1">
      <c r="A154" s="39"/>
      <c r="B154" s="40"/>
      <c r="C154" s="220" t="s">
        <v>183</v>
      </c>
      <c r="D154" s="220" t="s">
        <v>185</v>
      </c>
      <c r="E154" s="221" t="s">
        <v>1473</v>
      </c>
      <c r="F154" s="222" t="s">
        <v>1474</v>
      </c>
      <c r="G154" s="223" t="s">
        <v>570</v>
      </c>
      <c r="H154" s="224">
        <v>6.007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43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189</v>
      </c>
      <c r="AT154" s="232" t="s">
        <v>185</v>
      </c>
      <c r="AU154" s="232" t="s">
        <v>88</v>
      </c>
      <c r="AY154" s="18" t="s">
        <v>182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86</v>
      </c>
      <c r="BK154" s="233">
        <f>ROUND(I154*H154,2)</f>
        <v>0</v>
      </c>
      <c r="BL154" s="18" t="s">
        <v>189</v>
      </c>
      <c r="BM154" s="232" t="s">
        <v>1475</v>
      </c>
    </row>
    <row r="155" spans="1:51" s="13" customFormat="1" ht="12">
      <c r="A155" s="13"/>
      <c r="B155" s="234"/>
      <c r="C155" s="235"/>
      <c r="D155" s="236" t="s">
        <v>191</v>
      </c>
      <c r="E155" s="237" t="s">
        <v>1</v>
      </c>
      <c r="F155" s="238" t="s">
        <v>1476</v>
      </c>
      <c r="G155" s="235"/>
      <c r="H155" s="239">
        <v>6.007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191</v>
      </c>
      <c r="AU155" s="245" t="s">
        <v>88</v>
      </c>
      <c r="AV155" s="13" t="s">
        <v>88</v>
      </c>
      <c r="AW155" s="13" t="s">
        <v>34</v>
      </c>
      <c r="AX155" s="13" t="s">
        <v>78</v>
      </c>
      <c r="AY155" s="245" t="s">
        <v>182</v>
      </c>
    </row>
    <row r="156" spans="1:51" s="14" customFormat="1" ht="12">
      <c r="A156" s="14"/>
      <c r="B156" s="246"/>
      <c r="C156" s="247"/>
      <c r="D156" s="236" t="s">
        <v>191</v>
      </c>
      <c r="E156" s="248" t="s">
        <v>1</v>
      </c>
      <c r="F156" s="249" t="s">
        <v>195</v>
      </c>
      <c r="G156" s="247"/>
      <c r="H156" s="250">
        <v>6.007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191</v>
      </c>
      <c r="AU156" s="256" t="s">
        <v>88</v>
      </c>
      <c r="AV156" s="14" t="s">
        <v>189</v>
      </c>
      <c r="AW156" s="14" t="s">
        <v>34</v>
      </c>
      <c r="AX156" s="14" t="s">
        <v>86</v>
      </c>
      <c r="AY156" s="256" t="s">
        <v>182</v>
      </c>
    </row>
    <row r="157" spans="1:65" s="2" customFormat="1" ht="24.15" customHeight="1">
      <c r="A157" s="39"/>
      <c r="B157" s="40"/>
      <c r="C157" s="220" t="s">
        <v>237</v>
      </c>
      <c r="D157" s="220" t="s">
        <v>185</v>
      </c>
      <c r="E157" s="221" t="s">
        <v>1477</v>
      </c>
      <c r="F157" s="222" t="s">
        <v>1478</v>
      </c>
      <c r="G157" s="223" t="s">
        <v>188</v>
      </c>
      <c r="H157" s="224">
        <v>4.14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43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189</v>
      </c>
      <c r="AT157" s="232" t="s">
        <v>185</v>
      </c>
      <c r="AU157" s="232" t="s">
        <v>88</v>
      </c>
      <c r="AY157" s="18" t="s">
        <v>182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86</v>
      </c>
      <c r="BK157" s="233">
        <f>ROUND(I157*H157,2)</f>
        <v>0</v>
      </c>
      <c r="BL157" s="18" t="s">
        <v>189</v>
      </c>
      <c r="BM157" s="232" t="s">
        <v>1479</v>
      </c>
    </row>
    <row r="158" spans="1:51" s="15" customFormat="1" ht="12">
      <c r="A158" s="15"/>
      <c r="B158" s="268"/>
      <c r="C158" s="269"/>
      <c r="D158" s="236" t="s">
        <v>191</v>
      </c>
      <c r="E158" s="270" t="s">
        <v>1</v>
      </c>
      <c r="F158" s="271" t="s">
        <v>1453</v>
      </c>
      <c r="G158" s="269"/>
      <c r="H158" s="270" t="s">
        <v>1</v>
      </c>
      <c r="I158" s="272"/>
      <c r="J158" s="269"/>
      <c r="K158" s="269"/>
      <c r="L158" s="273"/>
      <c r="M158" s="274"/>
      <c r="N158" s="275"/>
      <c r="O158" s="275"/>
      <c r="P158" s="275"/>
      <c r="Q158" s="275"/>
      <c r="R158" s="275"/>
      <c r="S158" s="275"/>
      <c r="T158" s="27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7" t="s">
        <v>191</v>
      </c>
      <c r="AU158" s="277" t="s">
        <v>88</v>
      </c>
      <c r="AV158" s="15" t="s">
        <v>86</v>
      </c>
      <c r="AW158" s="15" t="s">
        <v>34</v>
      </c>
      <c r="AX158" s="15" t="s">
        <v>78</v>
      </c>
      <c r="AY158" s="277" t="s">
        <v>182</v>
      </c>
    </row>
    <row r="159" spans="1:51" s="13" customFormat="1" ht="12">
      <c r="A159" s="13"/>
      <c r="B159" s="234"/>
      <c r="C159" s="235"/>
      <c r="D159" s="236" t="s">
        <v>191</v>
      </c>
      <c r="E159" s="237" t="s">
        <v>1</v>
      </c>
      <c r="F159" s="238" t="s">
        <v>1480</v>
      </c>
      <c r="G159" s="235"/>
      <c r="H159" s="239">
        <v>0.725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191</v>
      </c>
      <c r="AU159" s="245" t="s">
        <v>88</v>
      </c>
      <c r="AV159" s="13" t="s">
        <v>88</v>
      </c>
      <c r="AW159" s="13" t="s">
        <v>34</v>
      </c>
      <c r="AX159" s="13" t="s">
        <v>78</v>
      </c>
      <c r="AY159" s="245" t="s">
        <v>182</v>
      </c>
    </row>
    <row r="160" spans="1:51" s="13" customFormat="1" ht="12">
      <c r="A160" s="13"/>
      <c r="B160" s="234"/>
      <c r="C160" s="235"/>
      <c r="D160" s="236" t="s">
        <v>191</v>
      </c>
      <c r="E160" s="237" t="s">
        <v>1</v>
      </c>
      <c r="F160" s="238" t="s">
        <v>1481</v>
      </c>
      <c r="G160" s="235"/>
      <c r="H160" s="239">
        <v>0.025</v>
      </c>
      <c r="I160" s="240"/>
      <c r="J160" s="235"/>
      <c r="K160" s="235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191</v>
      </c>
      <c r="AU160" s="245" t="s">
        <v>88</v>
      </c>
      <c r="AV160" s="13" t="s">
        <v>88</v>
      </c>
      <c r="AW160" s="13" t="s">
        <v>34</v>
      </c>
      <c r="AX160" s="13" t="s">
        <v>78</v>
      </c>
      <c r="AY160" s="245" t="s">
        <v>182</v>
      </c>
    </row>
    <row r="161" spans="1:51" s="13" customFormat="1" ht="12">
      <c r="A161" s="13"/>
      <c r="B161" s="234"/>
      <c r="C161" s="235"/>
      <c r="D161" s="236" t="s">
        <v>191</v>
      </c>
      <c r="E161" s="237" t="s">
        <v>1</v>
      </c>
      <c r="F161" s="238" t="s">
        <v>1482</v>
      </c>
      <c r="G161" s="235"/>
      <c r="H161" s="239">
        <v>0.15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191</v>
      </c>
      <c r="AU161" s="245" t="s">
        <v>88</v>
      </c>
      <c r="AV161" s="13" t="s">
        <v>88</v>
      </c>
      <c r="AW161" s="13" t="s">
        <v>34</v>
      </c>
      <c r="AX161" s="13" t="s">
        <v>78</v>
      </c>
      <c r="AY161" s="245" t="s">
        <v>182</v>
      </c>
    </row>
    <row r="162" spans="1:51" s="13" customFormat="1" ht="12">
      <c r="A162" s="13"/>
      <c r="B162" s="234"/>
      <c r="C162" s="235"/>
      <c r="D162" s="236" t="s">
        <v>191</v>
      </c>
      <c r="E162" s="237" t="s">
        <v>1</v>
      </c>
      <c r="F162" s="238" t="s">
        <v>1483</v>
      </c>
      <c r="G162" s="235"/>
      <c r="H162" s="239">
        <v>1.5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191</v>
      </c>
      <c r="AU162" s="245" t="s">
        <v>88</v>
      </c>
      <c r="AV162" s="13" t="s">
        <v>88</v>
      </c>
      <c r="AW162" s="13" t="s">
        <v>34</v>
      </c>
      <c r="AX162" s="13" t="s">
        <v>78</v>
      </c>
      <c r="AY162" s="245" t="s">
        <v>182</v>
      </c>
    </row>
    <row r="163" spans="1:51" s="15" customFormat="1" ht="12">
      <c r="A163" s="15"/>
      <c r="B163" s="268"/>
      <c r="C163" s="269"/>
      <c r="D163" s="236" t="s">
        <v>191</v>
      </c>
      <c r="E163" s="270" t="s">
        <v>1</v>
      </c>
      <c r="F163" s="271" t="s">
        <v>1458</v>
      </c>
      <c r="G163" s="269"/>
      <c r="H163" s="270" t="s">
        <v>1</v>
      </c>
      <c r="I163" s="272"/>
      <c r="J163" s="269"/>
      <c r="K163" s="269"/>
      <c r="L163" s="273"/>
      <c r="M163" s="274"/>
      <c r="N163" s="275"/>
      <c r="O163" s="275"/>
      <c r="P163" s="275"/>
      <c r="Q163" s="275"/>
      <c r="R163" s="275"/>
      <c r="S163" s="275"/>
      <c r="T163" s="27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7" t="s">
        <v>191</v>
      </c>
      <c r="AU163" s="277" t="s">
        <v>88</v>
      </c>
      <c r="AV163" s="15" t="s">
        <v>86</v>
      </c>
      <c r="AW163" s="15" t="s">
        <v>34</v>
      </c>
      <c r="AX163" s="15" t="s">
        <v>78</v>
      </c>
      <c r="AY163" s="277" t="s">
        <v>182</v>
      </c>
    </row>
    <row r="164" spans="1:51" s="13" customFormat="1" ht="12">
      <c r="A164" s="13"/>
      <c r="B164" s="234"/>
      <c r="C164" s="235"/>
      <c r="D164" s="236" t="s">
        <v>191</v>
      </c>
      <c r="E164" s="237" t="s">
        <v>1</v>
      </c>
      <c r="F164" s="238" t="s">
        <v>1484</v>
      </c>
      <c r="G164" s="235"/>
      <c r="H164" s="239">
        <v>1.08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191</v>
      </c>
      <c r="AU164" s="245" t="s">
        <v>88</v>
      </c>
      <c r="AV164" s="13" t="s">
        <v>88</v>
      </c>
      <c r="AW164" s="13" t="s">
        <v>34</v>
      </c>
      <c r="AX164" s="13" t="s">
        <v>78</v>
      </c>
      <c r="AY164" s="245" t="s">
        <v>182</v>
      </c>
    </row>
    <row r="165" spans="1:51" s="13" customFormat="1" ht="12">
      <c r="A165" s="13"/>
      <c r="B165" s="234"/>
      <c r="C165" s="235"/>
      <c r="D165" s="236" t="s">
        <v>191</v>
      </c>
      <c r="E165" s="237" t="s">
        <v>1</v>
      </c>
      <c r="F165" s="238" t="s">
        <v>1485</v>
      </c>
      <c r="G165" s="235"/>
      <c r="H165" s="239">
        <v>0.66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191</v>
      </c>
      <c r="AU165" s="245" t="s">
        <v>88</v>
      </c>
      <c r="AV165" s="13" t="s">
        <v>88</v>
      </c>
      <c r="AW165" s="13" t="s">
        <v>34</v>
      </c>
      <c r="AX165" s="13" t="s">
        <v>78</v>
      </c>
      <c r="AY165" s="245" t="s">
        <v>182</v>
      </c>
    </row>
    <row r="166" spans="1:51" s="14" customFormat="1" ht="12">
      <c r="A166" s="14"/>
      <c r="B166" s="246"/>
      <c r="C166" s="247"/>
      <c r="D166" s="236" t="s">
        <v>191</v>
      </c>
      <c r="E166" s="248" t="s">
        <v>1</v>
      </c>
      <c r="F166" s="249" t="s">
        <v>195</v>
      </c>
      <c r="G166" s="247"/>
      <c r="H166" s="250">
        <v>4.14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6" t="s">
        <v>191</v>
      </c>
      <c r="AU166" s="256" t="s">
        <v>88</v>
      </c>
      <c r="AV166" s="14" t="s">
        <v>189</v>
      </c>
      <c r="AW166" s="14" t="s">
        <v>34</v>
      </c>
      <c r="AX166" s="14" t="s">
        <v>86</v>
      </c>
      <c r="AY166" s="256" t="s">
        <v>182</v>
      </c>
    </row>
    <row r="167" spans="1:63" s="12" customFormat="1" ht="22.8" customHeight="1">
      <c r="A167" s="12"/>
      <c r="B167" s="204"/>
      <c r="C167" s="205"/>
      <c r="D167" s="206" t="s">
        <v>77</v>
      </c>
      <c r="E167" s="218" t="s">
        <v>88</v>
      </c>
      <c r="F167" s="218" t="s">
        <v>1486</v>
      </c>
      <c r="G167" s="205"/>
      <c r="H167" s="205"/>
      <c r="I167" s="208"/>
      <c r="J167" s="219">
        <f>BK167</f>
        <v>0</v>
      </c>
      <c r="K167" s="205"/>
      <c r="L167" s="210"/>
      <c r="M167" s="211"/>
      <c r="N167" s="212"/>
      <c r="O167" s="212"/>
      <c r="P167" s="213">
        <f>SUM(P168:P189)</f>
        <v>0</v>
      </c>
      <c r="Q167" s="212"/>
      <c r="R167" s="213">
        <f>SUM(R168:R189)</f>
        <v>8.15468097</v>
      </c>
      <c r="S167" s="212"/>
      <c r="T167" s="214">
        <f>SUM(T168:T189)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5" t="s">
        <v>86</v>
      </c>
      <c r="AT167" s="216" t="s">
        <v>77</v>
      </c>
      <c r="AU167" s="216" t="s">
        <v>86</v>
      </c>
      <c r="AY167" s="215" t="s">
        <v>182</v>
      </c>
      <c r="BK167" s="217">
        <f>SUM(BK168:BK189)</f>
        <v>0</v>
      </c>
    </row>
    <row r="168" spans="1:65" s="2" customFormat="1" ht="24.15" customHeight="1">
      <c r="A168" s="39"/>
      <c r="B168" s="40"/>
      <c r="C168" s="220" t="s">
        <v>207</v>
      </c>
      <c r="D168" s="220" t="s">
        <v>185</v>
      </c>
      <c r="E168" s="221" t="s">
        <v>1487</v>
      </c>
      <c r="F168" s="222" t="s">
        <v>1488</v>
      </c>
      <c r="G168" s="223" t="s">
        <v>542</v>
      </c>
      <c r="H168" s="224">
        <v>0.415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43</v>
      </c>
      <c r="O168" s="92"/>
      <c r="P168" s="230">
        <f>O168*H168</f>
        <v>0</v>
      </c>
      <c r="Q168" s="230">
        <v>1.98</v>
      </c>
      <c r="R168" s="230">
        <f>Q168*H168</f>
        <v>0.8217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189</v>
      </c>
      <c r="AT168" s="232" t="s">
        <v>185</v>
      </c>
      <c r="AU168" s="232" t="s">
        <v>88</v>
      </c>
      <c r="AY168" s="18" t="s">
        <v>182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86</v>
      </c>
      <c r="BK168" s="233">
        <f>ROUND(I168*H168,2)</f>
        <v>0</v>
      </c>
      <c r="BL168" s="18" t="s">
        <v>189</v>
      </c>
      <c r="BM168" s="232" t="s">
        <v>1489</v>
      </c>
    </row>
    <row r="169" spans="1:51" s="15" customFormat="1" ht="12">
      <c r="A169" s="15"/>
      <c r="B169" s="268"/>
      <c r="C169" s="269"/>
      <c r="D169" s="236" t="s">
        <v>191</v>
      </c>
      <c r="E169" s="270" t="s">
        <v>1</v>
      </c>
      <c r="F169" s="271" t="s">
        <v>1453</v>
      </c>
      <c r="G169" s="269"/>
      <c r="H169" s="270" t="s">
        <v>1</v>
      </c>
      <c r="I169" s="272"/>
      <c r="J169" s="269"/>
      <c r="K169" s="269"/>
      <c r="L169" s="273"/>
      <c r="M169" s="274"/>
      <c r="N169" s="275"/>
      <c r="O169" s="275"/>
      <c r="P169" s="275"/>
      <c r="Q169" s="275"/>
      <c r="R169" s="275"/>
      <c r="S169" s="275"/>
      <c r="T169" s="27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7" t="s">
        <v>191</v>
      </c>
      <c r="AU169" s="277" t="s">
        <v>88</v>
      </c>
      <c r="AV169" s="15" t="s">
        <v>86</v>
      </c>
      <c r="AW169" s="15" t="s">
        <v>34</v>
      </c>
      <c r="AX169" s="15" t="s">
        <v>78</v>
      </c>
      <c r="AY169" s="277" t="s">
        <v>182</v>
      </c>
    </row>
    <row r="170" spans="1:51" s="13" customFormat="1" ht="12">
      <c r="A170" s="13"/>
      <c r="B170" s="234"/>
      <c r="C170" s="235"/>
      <c r="D170" s="236" t="s">
        <v>191</v>
      </c>
      <c r="E170" s="237" t="s">
        <v>1</v>
      </c>
      <c r="F170" s="238" t="s">
        <v>1490</v>
      </c>
      <c r="G170" s="235"/>
      <c r="H170" s="239">
        <v>0.073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191</v>
      </c>
      <c r="AU170" s="245" t="s">
        <v>88</v>
      </c>
      <c r="AV170" s="13" t="s">
        <v>88</v>
      </c>
      <c r="AW170" s="13" t="s">
        <v>34</v>
      </c>
      <c r="AX170" s="13" t="s">
        <v>78</v>
      </c>
      <c r="AY170" s="245" t="s">
        <v>182</v>
      </c>
    </row>
    <row r="171" spans="1:51" s="13" customFormat="1" ht="12">
      <c r="A171" s="13"/>
      <c r="B171" s="234"/>
      <c r="C171" s="235"/>
      <c r="D171" s="236" t="s">
        <v>191</v>
      </c>
      <c r="E171" s="237" t="s">
        <v>1</v>
      </c>
      <c r="F171" s="238" t="s">
        <v>1491</v>
      </c>
      <c r="G171" s="235"/>
      <c r="H171" s="239">
        <v>0.003</v>
      </c>
      <c r="I171" s="240"/>
      <c r="J171" s="235"/>
      <c r="K171" s="235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191</v>
      </c>
      <c r="AU171" s="245" t="s">
        <v>88</v>
      </c>
      <c r="AV171" s="13" t="s">
        <v>88</v>
      </c>
      <c r="AW171" s="13" t="s">
        <v>34</v>
      </c>
      <c r="AX171" s="13" t="s">
        <v>78</v>
      </c>
      <c r="AY171" s="245" t="s">
        <v>182</v>
      </c>
    </row>
    <row r="172" spans="1:51" s="13" customFormat="1" ht="12">
      <c r="A172" s="13"/>
      <c r="B172" s="234"/>
      <c r="C172" s="235"/>
      <c r="D172" s="236" t="s">
        <v>191</v>
      </c>
      <c r="E172" s="237" t="s">
        <v>1</v>
      </c>
      <c r="F172" s="238" t="s">
        <v>1492</v>
      </c>
      <c r="G172" s="235"/>
      <c r="H172" s="239">
        <v>0.015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191</v>
      </c>
      <c r="AU172" s="245" t="s">
        <v>88</v>
      </c>
      <c r="AV172" s="13" t="s">
        <v>88</v>
      </c>
      <c r="AW172" s="13" t="s">
        <v>34</v>
      </c>
      <c r="AX172" s="13" t="s">
        <v>78</v>
      </c>
      <c r="AY172" s="245" t="s">
        <v>182</v>
      </c>
    </row>
    <row r="173" spans="1:51" s="13" customFormat="1" ht="12">
      <c r="A173" s="13"/>
      <c r="B173" s="234"/>
      <c r="C173" s="235"/>
      <c r="D173" s="236" t="s">
        <v>191</v>
      </c>
      <c r="E173" s="237" t="s">
        <v>1</v>
      </c>
      <c r="F173" s="238" t="s">
        <v>1493</v>
      </c>
      <c r="G173" s="235"/>
      <c r="H173" s="239">
        <v>0.15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191</v>
      </c>
      <c r="AU173" s="245" t="s">
        <v>88</v>
      </c>
      <c r="AV173" s="13" t="s">
        <v>88</v>
      </c>
      <c r="AW173" s="13" t="s">
        <v>34</v>
      </c>
      <c r="AX173" s="13" t="s">
        <v>78</v>
      </c>
      <c r="AY173" s="245" t="s">
        <v>182</v>
      </c>
    </row>
    <row r="174" spans="1:51" s="15" customFormat="1" ht="12">
      <c r="A174" s="15"/>
      <c r="B174" s="268"/>
      <c r="C174" s="269"/>
      <c r="D174" s="236" t="s">
        <v>191</v>
      </c>
      <c r="E174" s="270" t="s">
        <v>1</v>
      </c>
      <c r="F174" s="271" t="s">
        <v>1458</v>
      </c>
      <c r="G174" s="269"/>
      <c r="H174" s="270" t="s">
        <v>1</v>
      </c>
      <c r="I174" s="272"/>
      <c r="J174" s="269"/>
      <c r="K174" s="269"/>
      <c r="L174" s="273"/>
      <c r="M174" s="274"/>
      <c r="N174" s="275"/>
      <c r="O174" s="275"/>
      <c r="P174" s="275"/>
      <c r="Q174" s="275"/>
      <c r="R174" s="275"/>
      <c r="S174" s="275"/>
      <c r="T174" s="27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7" t="s">
        <v>191</v>
      </c>
      <c r="AU174" s="277" t="s">
        <v>88</v>
      </c>
      <c r="AV174" s="15" t="s">
        <v>86</v>
      </c>
      <c r="AW174" s="15" t="s">
        <v>34</v>
      </c>
      <c r="AX174" s="15" t="s">
        <v>78</v>
      </c>
      <c r="AY174" s="277" t="s">
        <v>182</v>
      </c>
    </row>
    <row r="175" spans="1:51" s="13" customFormat="1" ht="12">
      <c r="A175" s="13"/>
      <c r="B175" s="234"/>
      <c r="C175" s="235"/>
      <c r="D175" s="236" t="s">
        <v>191</v>
      </c>
      <c r="E175" s="237" t="s">
        <v>1</v>
      </c>
      <c r="F175" s="238" t="s">
        <v>1494</v>
      </c>
      <c r="G175" s="235"/>
      <c r="H175" s="239">
        <v>0.108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191</v>
      </c>
      <c r="AU175" s="245" t="s">
        <v>88</v>
      </c>
      <c r="AV175" s="13" t="s">
        <v>88</v>
      </c>
      <c r="AW175" s="13" t="s">
        <v>34</v>
      </c>
      <c r="AX175" s="13" t="s">
        <v>78</v>
      </c>
      <c r="AY175" s="245" t="s">
        <v>182</v>
      </c>
    </row>
    <row r="176" spans="1:51" s="13" customFormat="1" ht="12">
      <c r="A176" s="13"/>
      <c r="B176" s="234"/>
      <c r="C176" s="235"/>
      <c r="D176" s="236" t="s">
        <v>191</v>
      </c>
      <c r="E176" s="237" t="s">
        <v>1</v>
      </c>
      <c r="F176" s="238" t="s">
        <v>1495</v>
      </c>
      <c r="G176" s="235"/>
      <c r="H176" s="239">
        <v>0.066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191</v>
      </c>
      <c r="AU176" s="245" t="s">
        <v>88</v>
      </c>
      <c r="AV176" s="13" t="s">
        <v>88</v>
      </c>
      <c r="AW176" s="13" t="s">
        <v>34</v>
      </c>
      <c r="AX176" s="13" t="s">
        <v>78</v>
      </c>
      <c r="AY176" s="245" t="s">
        <v>182</v>
      </c>
    </row>
    <row r="177" spans="1:51" s="14" customFormat="1" ht="12">
      <c r="A177" s="14"/>
      <c r="B177" s="246"/>
      <c r="C177" s="247"/>
      <c r="D177" s="236" t="s">
        <v>191</v>
      </c>
      <c r="E177" s="248" t="s">
        <v>1</v>
      </c>
      <c r="F177" s="249" t="s">
        <v>195</v>
      </c>
      <c r="G177" s="247"/>
      <c r="H177" s="250">
        <v>0.415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191</v>
      </c>
      <c r="AU177" s="256" t="s">
        <v>88</v>
      </c>
      <c r="AV177" s="14" t="s">
        <v>189</v>
      </c>
      <c r="AW177" s="14" t="s">
        <v>34</v>
      </c>
      <c r="AX177" s="14" t="s">
        <v>86</v>
      </c>
      <c r="AY177" s="256" t="s">
        <v>182</v>
      </c>
    </row>
    <row r="178" spans="1:65" s="2" customFormat="1" ht="16.5" customHeight="1">
      <c r="A178" s="39"/>
      <c r="B178" s="40"/>
      <c r="C178" s="220" t="s">
        <v>271</v>
      </c>
      <c r="D178" s="220" t="s">
        <v>185</v>
      </c>
      <c r="E178" s="221" t="s">
        <v>1496</v>
      </c>
      <c r="F178" s="222" t="s">
        <v>1497</v>
      </c>
      <c r="G178" s="223" t="s">
        <v>542</v>
      </c>
      <c r="H178" s="224">
        <v>2.931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43</v>
      </c>
      <c r="O178" s="92"/>
      <c r="P178" s="230">
        <f>O178*H178</f>
        <v>0</v>
      </c>
      <c r="Q178" s="230">
        <v>2.50187</v>
      </c>
      <c r="R178" s="230">
        <f>Q178*H178</f>
        <v>7.3329809699999995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189</v>
      </c>
      <c r="AT178" s="232" t="s">
        <v>185</v>
      </c>
      <c r="AU178" s="232" t="s">
        <v>88</v>
      </c>
      <c r="AY178" s="18" t="s">
        <v>182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86</v>
      </c>
      <c r="BK178" s="233">
        <f>ROUND(I178*H178,2)</f>
        <v>0</v>
      </c>
      <c r="BL178" s="18" t="s">
        <v>189</v>
      </c>
      <c r="BM178" s="232" t="s">
        <v>1498</v>
      </c>
    </row>
    <row r="179" spans="1:51" s="15" customFormat="1" ht="12">
      <c r="A179" s="15"/>
      <c r="B179" s="268"/>
      <c r="C179" s="269"/>
      <c r="D179" s="236" t="s">
        <v>191</v>
      </c>
      <c r="E179" s="270" t="s">
        <v>1</v>
      </c>
      <c r="F179" s="271" t="s">
        <v>1453</v>
      </c>
      <c r="G179" s="269"/>
      <c r="H179" s="270" t="s">
        <v>1</v>
      </c>
      <c r="I179" s="272"/>
      <c r="J179" s="269"/>
      <c r="K179" s="269"/>
      <c r="L179" s="273"/>
      <c r="M179" s="274"/>
      <c r="N179" s="275"/>
      <c r="O179" s="275"/>
      <c r="P179" s="275"/>
      <c r="Q179" s="275"/>
      <c r="R179" s="275"/>
      <c r="S179" s="275"/>
      <c r="T179" s="27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7" t="s">
        <v>191</v>
      </c>
      <c r="AU179" s="277" t="s">
        <v>88</v>
      </c>
      <c r="AV179" s="15" t="s">
        <v>86</v>
      </c>
      <c r="AW179" s="15" t="s">
        <v>34</v>
      </c>
      <c r="AX179" s="15" t="s">
        <v>78</v>
      </c>
      <c r="AY179" s="277" t="s">
        <v>182</v>
      </c>
    </row>
    <row r="180" spans="1:51" s="13" customFormat="1" ht="12">
      <c r="A180" s="13"/>
      <c r="B180" s="234"/>
      <c r="C180" s="235"/>
      <c r="D180" s="236" t="s">
        <v>191</v>
      </c>
      <c r="E180" s="237" t="s">
        <v>1</v>
      </c>
      <c r="F180" s="238" t="s">
        <v>1499</v>
      </c>
      <c r="G180" s="235"/>
      <c r="H180" s="239">
        <v>0.435</v>
      </c>
      <c r="I180" s="240"/>
      <c r="J180" s="235"/>
      <c r="K180" s="235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191</v>
      </c>
      <c r="AU180" s="245" t="s">
        <v>88</v>
      </c>
      <c r="AV180" s="13" t="s">
        <v>88</v>
      </c>
      <c r="AW180" s="13" t="s">
        <v>34</v>
      </c>
      <c r="AX180" s="13" t="s">
        <v>78</v>
      </c>
      <c r="AY180" s="245" t="s">
        <v>182</v>
      </c>
    </row>
    <row r="181" spans="1:51" s="13" customFormat="1" ht="12">
      <c r="A181" s="13"/>
      <c r="B181" s="234"/>
      <c r="C181" s="235"/>
      <c r="D181" s="236" t="s">
        <v>191</v>
      </c>
      <c r="E181" s="237" t="s">
        <v>1</v>
      </c>
      <c r="F181" s="238" t="s">
        <v>1500</v>
      </c>
      <c r="G181" s="235"/>
      <c r="H181" s="239">
        <v>0.015</v>
      </c>
      <c r="I181" s="240"/>
      <c r="J181" s="235"/>
      <c r="K181" s="235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191</v>
      </c>
      <c r="AU181" s="245" t="s">
        <v>88</v>
      </c>
      <c r="AV181" s="13" t="s">
        <v>88</v>
      </c>
      <c r="AW181" s="13" t="s">
        <v>34</v>
      </c>
      <c r="AX181" s="13" t="s">
        <v>78</v>
      </c>
      <c r="AY181" s="245" t="s">
        <v>182</v>
      </c>
    </row>
    <row r="182" spans="1:51" s="13" customFormat="1" ht="12">
      <c r="A182" s="13"/>
      <c r="B182" s="234"/>
      <c r="C182" s="235"/>
      <c r="D182" s="236" t="s">
        <v>191</v>
      </c>
      <c r="E182" s="237" t="s">
        <v>1</v>
      </c>
      <c r="F182" s="238" t="s">
        <v>1501</v>
      </c>
      <c r="G182" s="235"/>
      <c r="H182" s="239">
        <v>0.09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191</v>
      </c>
      <c r="AU182" s="245" t="s">
        <v>88</v>
      </c>
      <c r="AV182" s="13" t="s">
        <v>88</v>
      </c>
      <c r="AW182" s="13" t="s">
        <v>34</v>
      </c>
      <c r="AX182" s="13" t="s">
        <v>78</v>
      </c>
      <c r="AY182" s="245" t="s">
        <v>182</v>
      </c>
    </row>
    <row r="183" spans="1:51" s="13" customFormat="1" ht="12">
      <c r="A183" s="13"/>
      <c r="B183" s="234"/>
      <c r="C183" s="235"/>
      <c r="D183" s="236" t="s">
        <v>191</v>
      </c>
      <c r="E183" s="237" t="s">
        <v>1</v>
      </c>
      <c r="F183" s="238" t="s">
        <v>1502</v>
      </c>
      <c r="G183" s="235"/>
      <c r="H183" s="239">
        <v>0.9</v>
      </c>
      <c r="I183" s="240"/>
      <c r="J183" s="235"/>
      <c r="K183" s="235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191</v>
      </c>
      <c r="AU183" s="245" t="s">
        <v>88</v>
      </c>
      <c r="AV183" s="13" t="s">
        <v>88</v>
      </c>
      <c r="AW183" s="13" t="s">
        <v>34</v>
      </c>
      <c r="AX183" s="13" t="s">
        <v>78</v>
      </c>
      <c r="AY183" s="245" t="s">
        <v>182</v>
      </c>
    </row>
    <row r="184" spans="1:51" s="15" customFormat="1" ht="12">
      <c r="A184" s="15"/>
      <c r="B184" s="268"/>
      <c r="C184" s="269"/>
      <c r="D184" s="236" t="s">
        <v>191</v>
      </c>
      <c r="E184" s="270" t="s">
        <v>1</v>
      </c>
      <c r="F184" s="271" t="s">
        <v>1458</v>
      </c>
      <c r="G184" s="269"/>
      <c r="H184" s="270" t="s">
        <v>1</v>
      </c>
      <c r="I184" s="272"/>
      <c r="J184" s="269"/>
      <c r="K184" s="269"/>
      <c r="L184" s="273"/>
      <c r="M184" s="274"/>
      <c r="N184" s="275"/>
      <c r="O184" s="275"/>
      <c r="P184" s="275"/>
      <c r="Q184" s="275"/>
      <c r="R184" s="275"/>
      <c r="S184" s="275"/>
      <c r="T184" s="27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7" t="s">
        <v>191</v>
      </c>
      <c r="AU184" s="277" t="s">
        <v>88</v>
      </c>
      <c r="AV184" s="15" t="s">
        <v>86</v>
      </c>
      <c r="AW184" s="15" t="s">
        <v>34</v>
      </c>
      <c r="AX184" s="15" t="s">
        <v>78</v>
      </c>
      <c r="AY184" s="277" t="s">
        <v>182</v>
      </c>
    </row>
    <row r="185" spans="1:51" s="13" customFormat="1" ht="12">
      <c r="A185" s="13"/>
      <c r="B185" s="234"/>
      <c r="C185" s="235"/>
      <c r="D185" s="236" t="s">
        <v>191</v>
      </c>
      <c r="E185" s="237" t="s">
        <v>1</v>
      </c>
      <c r="F185" s="238" t="s">
        <v>1503</v>
      </c>
      <c r="G185" s="235"/>
      <c r="H185" s="239">
        <v>0.864</v>
      </c>
      <c r="I185" s="240"/>
      <c r="J185" s="235"/>
      <c r="K185" s="235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191</v>
      </c>
      <c r="AU185" s="245" t="s">
        <v>88</v>
      </c>
      <c r="AV185" s="13" t="s">
        <v>88</v>
      </c>
      <c r="AW185" s="13" t="s">
        <v>34</v>
      </c>
      <c r="AX185" s="13" t="s">
        <v>78</v>
      </c>
      <c r="AY185" s="245" t="s">
        <v>182</v>
      </c>
    </row>
    <row r="186" spans="1:51" s="13" customFormat="1" ht="12">
      <c r="A186" s="13"/>
      <c r="B186" s="234"/>
      <c r="C186" s="235"/>
      <c r="D186" s="236" t="s">
        <v>191</v>
      </c>
      <c r="E186" s="237" t="s">
        <v>1</v>
      </c>
      <c r="F186" s="238" t="s">
        <v>1504</v>
      </c>
      <c r="G186" s="235"/>
      <c r="H186" s="239">
        <v>0.528</v>
      </c>
      <c r="I186" s="240"/>
      <c r="J186" s="235"/>
      <c r="K186" s="235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191</v>
      </c>
      <c r="AU186" s="245" t="s">
        <v>88</v>
      </c>
      <c r="AV186" s="13" t="s">
        <v>88</v>
      </c>
      <c r="AW186" s="13" t="s">
        <v>34</v>
      </c>
      <c r="AX186" s="13" t="s">
        <v>78</v>
      </c>
      <c r="AY186" s="245" t="s">
        <v>182</v>
      </c>
    </row>
    <row r="187" spans="1:51" s="16" customFormat="1" ht="12">
      <c r="A187" s="16"/>
      <c r="B187" s="278"/>
      <c r="C187" s="279"/>
      <c r="D187" s="236" t="s">
        <v>191</v>
      </c>
      <c r="E187" s="280" t="s">
        <v>1</v>
      </c>
      <c r="F187" s="281" t="s">
        <v>297</v>
      </c>
      <c r="G187" s="279"/>
      <c r="H187" s="282">
        <v>2.832</v>
      </c>
      <c r="I187" s="283"/>
      <c r="J187" s="279"/>
      <c r="K187" s="279"/>
      <c r="L187" s="284"/>
      <c r="M187" s="285"/>
      <c r="N187" s="286"/>
      <c r="O187" s="286"/>
      <c r="P187" s="286"/>
      <c r="Q187" s="286"/>
      <c r="R187" s="286"/>
      <c r="S187" s="286"/>
      <c r="T187" s="287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88" t="s">
        <v>191</v>
      </c>
      <c r="AU187" s="288" t="s">
        <v>88</v>
      </c>
      <c r="AV187" s="16" t="s">
        <v>200</v>
      </c>
      <c r="AW187" s="16" t="s">
        <v>34</v>
      </c>
      <c r="AX187" s="16" t="s">
        <v>78</v>
      </c>
      <c r="AY187" s="288" t="s">
        <v>182</v>
      </c>
    </row>
    <row r="188" spans="1:51" s="13" customFormat="1" ht="12">
      <c r="A188" s="13"/>
      <c r="B188" s="234"/>
      <c r="C188" s="235"/>
      <c r="D188" s="236" t="s">
        <v>191</v>
      </c>
      <c r="E188" s="237" t="s">
        <v>1</v>
      </c>
      <c r="F188" s="238" t="s">
        <v>1505</v>
      </c>
      <c r="G188" s="235"/>
      <c r="H188" s="239">
        <v>0.099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191</v>
      </c>
      <c r="AU188" s="245" t="s">
        <v>88</v>
      </c>
      <c r="AV188" s="13" t="s">
        <v>88</v>
      </c>
      <c r="AW188" s="13" t="s">
        <v>34</v>
      </c>
      <c r="AX188" s="13" t="s">
        <v>78</v>
      </c>
      <c r="AY188" s="245" t="s">
        <v>182</v>
      </c>
    </row>
    <row r="189" spans="1:51" s="14" customFormat="1" ht="12">
      <c r="A189" s="14"/>
      <c r="B189" s="246"/>
      <c r="C189" s="247"/>
      <c r="D189" s="236" t="s">
        <v>191</v>
      </c>
      <c r="E189" s="248" t="s">
        <v>1</v>
      </c>
      <c r="F189" s="249" t="s">
        <v>195</v>
      </c>
      <c r="G189" s="247"/>
      <c r="H189" s="250">
        <v>2.931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191</v>
      </c>
      <c r="AU189" s="256" t="s">
        <v>88</v>
      </c>
      <c r="AV189" s="14" t="s">
        <v>189</v>
      </c>
      <c r="AW189" s="14" t="s">
        <v>34</v>
      </c>
      <c r="AX189" s="14" t="s">
        <v>86</v>
      </c>
      <c r="AY189" s="256" t="s">
        <v>182</v>
      </c>
    </row>
    <row r="190" spans="1:63" s="12" customFormat="1" ht="22.8" customHeight="1">
      <c r="A190" s="12"/>
      <c r="B190" s="204"/>
      <c r="C190" s="205"/>
      <c r="D190" s="206" t="s">
        <v>77</v>
      </c>
      <c r="E190" s="218" t="s">
        <v>200</v>
      </c>
      <c r="F190" s="218" t="s">
        <v>1506</v>
      </c>
      <c r="G190" s="205"/>
      <c r="H190" s="205"/>
      <c r="I190" s="208"/>
      <c r="J190" s="219">
        <f>BK190</f>
        <v>0</v>
      </c>
      <c r="K190" s="205"/>
      <c r="L190" s="210"/>
      <c r="M190" s="211"/>
      <c r="N190" s="212"/>
      <c r="O190" s="212"/>
      <c r="P190" s="213">
        <f>SUM(P191:P253)</f>
        <v>0</v>
      </c>
      <c r="Q190" s="212"/>
      <c r="R190" s="213">
        <f>SUM(R191:R253)</f>
        <v>16.19498606</v>
      </c>
      <c r="S190" s="212"/>
      <c r="T190" s="214">
        <f>SUM(T191:T253)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5" t="s">
        <v>86</v>
      </c>
      <c r="AT190" s="216" t="s">
        <v>77</v>
      </c>
      <c r="AU190" s="216" t="s">
        <v>86</v>
      </c>
      <c r="AY190" s="215" t="s">
        <v>182</v>
      </c>
      <c r="BK190" s="217">
        <f>SUM(BK191:BK253)</f>
        <v>0</v>
      </c>
    </row>
    <row r="191" spans="1:65" s="2" customFormat="1" ht="24.15" customHeight="1">
      <c r="A191" s="39"/>
      <c r="B191" s="40"/>
      <c r="C191" s="220" t="s">
        <v>275</v>
      </c>
      <c r="D191" s="220" t="s">
        <v>185</v>
      </c>
      <c r="E191" s="221" t="s">
        <v>1507</v>
      </c>
      <c r="F191" s="222" t="s">
        <v>1508</v>
      </c>
      <c r="G191" s="223" t="s">
        <v>542</v>
      </c>
      <c r="H191" s="224">
        <v>0.713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43</v>
      </c>
      <c r="O191" s="92"/>
      <c r="P191" s="230">
        <f>O191*H191</f>
        <v>0</v>
      </c>
      <c r="Q191" s="230">
        <v>1.8775</v>
      </c>
      <c r="R191" s="230">
        <f>Q191*H191</f>
        <v>1.3386574999999998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189</v>
      </c>
      <c r="AT191" s="232" t="s">
        <v>185</v>
      </c>
      <c r="AU191" s="232" t="s">
        <v>88</v>
      </c>
      <c r="AY191" s="18" t="s">
        <v>182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86</v>
      </c>
      <c r="BK191" s="233">
        <f>ROUND(I191*H191,2)</f>
        <v>0</v>
      </c>
      <c r="BL191" s="18" t="s">
        <v>189</v>
      </c>
      <c r="BM191" s="232" t="s">
        <v>1509</v>
      </c>
    </row>
    <row r="192" spans="1:51" s="15" customFormat="1" ht="12">
      <c r="A192" s="15"/>
      <c r="B192" s="268"/>
      <c r="C192" s="269"/>
      <c r="D192" s="236" t="s">
        <v>191</v>
      </c>
      <c r="E192" s="270" t="s">
        <v>1</v>
      </c>
      <c r="F192" s="271" t="s">
        <v>220</v>
      </c>
      <c r="G192" s="269"/>
      <c r="H192" s="270" t="s">
        <v>1</v>
      </c>
      <c r="I192" s="272"/>
      <c r="J192" s="269"/>
      <c r="K192" s="269"/>
      <c r="L192" s="273"/>
      <c r="M192" s="274"/>
      <c r="N192" s="275"/>
      <c r="O192" s="275"/>
      <c r="P192" s="275"/>
      <c r="Q192" s="275"/>
      <c r="R192" s="275"/>
      <c r="S192" s="275"/>
      <c r="T192" s="27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7" t="s">
        <v>191</v>
      </c>
      <c r="AU192" s="277" t="s">
        <v>88</v>
      </c>
      <c r="AV192" s="15" t="s">
        <v>86</v>
      </c>
      <c r="AW192" s="15" t="s">
        <v>34</v>
      </c>
      <c r="AX192" s="15" t="s">
        <v>78</v>
      </c>
      <c r="AY192" s="277" t="s">
        <v>182</v>
      </c>
    </row>
    <row r="193" spans="1:51" s="13" customFormat="1" ht="12">
      <c r="A193" s="13"/>
      <c r="B193" s="234"/>
      <c r="C193" s="235"/>
      <c r="D193" s="236" t="s">
        <v>191</v>
      </c>
      <c r="E193" s="237" t="s">
        <v>1</v>
      </c>
      <c r="F193" s="238" t="s">
        <v>1510</v>
      </c>
      <c r="G193" s="235"/>
      <c r="H193" s="239">
        <v>0.47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191</v>
      </c>
      <c r="AU193" s="245" t="s">
        <v>88</v>
      </c>
      <c r="AV193" s="13" t="s">
        <v>88</v>
      </c>
      <c r="AW193" s="13" t="s">
        <v>34</v>
      </c>
      <c r="AX193" s="13" t="s">
        <v>78</v>
      </c>
      <c r="AY193" s="245" t="s">
        <v>182</v>
      </c>
    </row>
    <row r="194" spans="1:51" s="13" customFormat="1" ht="12">
      <c r="A194" s="13"/>
      <c r="B194" s="234"/>
      <c r="C194" s="235"/>
      <c r="D194" s="236" t="s">
        <v>191</v>
      </c>
      <c r="E194" s="237" t="s">
        <v>1</v>
      </c>
      <c r="F194" s="238" t="s">
        <v>1511</v>
      </c>
      <c r="G194" s="235"/>
      <c r="H194" s="239">
        <v>0.243</v>
      </c>
      <c r="I194" s="240"/>
      <c r="J194" s="235"/>
      <c r="K194" s="235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191</v>
      </c>
      <c r="AU194" s="245" t="s">
        <v>88</v>
      </c>
      <c r="AV194" s="13" t="s">
        <v>88</v>
      </c>
      <c r="AW194" s="13" t="s">
        <v>34</v>
      </c>
      <c r="AX194" s="13" t="s">
        <v>78</v>
      </c>
      <c r="AY194" s="245" t="s">
        <v>182</v>
      </c>
    </row>
    <row r="195" spans="1:51" s="14" customFormat="1" ht="12">
      <c r="A195" s="14"/>
      <c r="B195" s="246"/>
      <c r="C195" s="247"/>
      <c r="D195" s="236" t="s">
        <v>191</v>
      </c>
      <c r="E195" s="248" t="s">
        <v>1</v>
      </c>
      <c r="F195" s="249" t="s">
        <v>195</v>
      </c>
      <c r="G195" s="247"/>
      <c r="H195" s="250">
        <v>0.713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6" t="s">
        <v>191</v>
      </c>
      <c r="AU195" s="256" t="s">
        <v>88</v>
      </c>
      <c r="AV195" s="14" t="s">
        <v>189</v>
      </c>
      <c r="AW195" s="14" t="s">
        <v>34</v>
      </c>
      <c r="AX195" s="14" t="s">
        <v>86</v>
      </c>
      <c r="AY195" s="256" t="s">
        <v>182</v>
      </c>
    </row>
    <row r="196" spans="1:65" s="2" customFormat="1" ht="24.15" customHeight="1">
      <c r="A196" s="39"/>
      <c r="B196" s="40"/>
      <c r="C196" s="220" t="s">
        <v>280</v>
      </c>
      <c r="D196" s="220" t="s">
        <v>185</v>
      </c>
      <c r="E196" s="221" t="s">
        <v>1512</v>
      </c>
      <c r="F196" s="222" t="s">
        <v>1513</v>
      </c>
      <c r="G196" s="223" t="s">
        <v>542</v>
      </c>
      <c r="H196" s="224">
        <v>2.25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43</v>
      </c>
      <c r="O196" s="92"/>
      <c r="P196" s="230">
        <f>O196*H196</f>
        <v>0</v>
      </c>
      <c r="Q196" s="230">
        <v>1.8775</v>
      </c>
      <c r="R196" s="230">
        <f>Q196*H196</f>
        <v>4.224375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189</v>
      </c>
      <c r="AT196" s="232" t="s">
        <v>185</v>
      </c>
      <c r="AU196" s="232" t="s">
        <v>88</v>
      </c>
      <c r="AY196" s="18" t="s">
        <v>182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86</v>
      </c>
      <c r="BK196" s="233">
        <f>ROUND(I196*H196,2)</f>
        <v>0</v>
      </c>
      <c r="BL196" s="18" t="s">
        <v>189</v>
      </c>
      <c r="BM196" s="232" t="s">
        <v>1514</v>
      </c>
    </row>
    <row r="197" spans="1:51" s="15" customFormat="1" ht="12">
      <c r="A197" s="15"/>
      <c r="B197" s="268"/>
      <c r="C197" s="269"/>
      <c r="D197" s="236" t="s">
        <v>191</v>
      </c>
      <c r="E197" s="270" t="s">
        <v>1</v>
      </c>
      <c r="F197" s="271" t="s">
        <v>235</v>
      </c>
      <c r="G197" s="269"/>
      <c r="H197" s="270" t="s">
        <v>1</v>
      </c>
      <c r="I197" s="272"/>
      <c r="J197" s="269"/>
      <c r="K197" s="269"/>
      <c r="L197" s="273"/>
      <c r="M197" s="274"/>
      <c r="N197" s="275"/>
      <c r="O197" s="275"/>
      <c r="P197" s="275"/>
      <c r="Q197" s="275"/>
      <c r="R197" s="275"/>
      <c r="S197" s="275"/>
      <c r="T197" s="27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7" t="s">
        <v>191</v>
      </c>
      <c r="AU197" s="277" t="s">
        <v>88</v>
      </c>
      <c r="AV197" s="15" t="s">
        <v>86</v>
      </c>
      <c r="AW197" s="15" t="s">
        <v>34</v>
      </c>
      <c r="AX197" s="15" t="s">
        <v>78</v>
      </c>
      <c r="AY197" s="277" t="s">
        <v>182</v>
      </c>
    </row>
    <row r="198" spans="1:51" s="13" customFormat="1" ht="12">
      <c r="A198" s="13"/>
      <c r="B198" s="234"/>
      <c r="C198" s="235"/>
      <c r="D198" s="236" t="s">
        <v>191</v>
      </c>
      <c r="E198" s="237" t="s">
        <v>1</v>
      </c>
      <c r="F198" s="238" t="s">
        <v>1515</v>
      </c>
      <c r="G198" s="235"/>
      <c r="H198" s="239">
        <v>2.25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191</v>
      </c>
      <c r="AU198" s="245" t="s">
        <v>88</v>
      </c>
      <c r="AV198" s="13" t="s">
        <v>88</v>
      </c>
      <c r="AW198" s="13" t="s">
        <v>34</v>
      </c>
      <c r="AX198" s="13" t="s">
        <v>78</v>
      </c>
      <c r="AY198" s="245" t="s">
        <v>182</v>
      </c>
    </row>
    <row r="199" spans="1:51" s="14" customFormat="1" ht="12">
      <c r="A199" s="14"/>
      <c r="B199" s="246"/>
      <c r="C199" s="247"/>
      <c r="D199" s="236" t="s">
        <v>191</v>
      </c>
      <c r="E199" s="248" t="s">
        <v>1</v>
      </c>
      <c r="F199" s="249" t="s">
        <v>195</v>
      </c>
      <c r="G199" s="247"/>
      <c r="H199" s="250">
        <v>2.25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6" t="s">
        <v>191</v>
      </c>
      <c r="AU199" s="256" t="s">
        <v>88</v>
      </c>
      <c r="AV199" s="14" t="s">
        <v>189</v>
      </c>
      <c r="AW199" s="14" t="s">
        <v>34</v>
      </c>
      <c r="AX199" s="14" t="s">
        <v>86</v>
      </c>
      <c r="AY199" s="256" t="s">
        <v>182</v>
      </c>
    </row>
    <row r="200" spans="1:65" s="2" customFormat="1" ht="21.75" customHeight="1">
      <c r="A200" s="39"/>
      <c r="B200" s="40"/>
      <c r="C200" s="220" t="s">
        <v>8</v>
      </c>
      <c r="D200" s="220" t="s">
        <v>185</v>
      </c>
      <c r="E200" s="221" t="s">
        <v>1516</v>
      </c>
      <c r="F200" s="222" t="s">
        <v>1517</v>
      </c>
      <c r="G200" s="223" t="s">
        <v>542</v>
      </c>
      <c r="H200" s="224">
        <v>1.732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43</v>
      </c>
      <c r="O200" s="92"/>
      <c r="P200" s="230">
        <f>O200*H200</f>
        <v>0</v>
      </c>
      <c r="Q200" s="230">
        <v>1.6285</v>
      </c>
      <c r="R200" s="230">
        <f>Q200*H200</f>
        <v>2.8205620000000002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189</v>
      </c>
      <c r="AT200" s="232" t="s">
        <v>185</v>
      </c>
      <c r="AU200" s="232" t="s">
        <v>88</v>
      </c>
      <c r="AY200" s="18" t="s">
        <v>182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86</v>
      </c>
      <c r="BK200" s="233">
        <f>ROUND(I200*H200,2)</f>
        <v>0</v>
      </c>
      <c r="BL200" s="18" t="s">
        <v>189</v>
      </c>
      <c r="BM200" s="232" t="s">
        <v>1518</v>
      </c>
    </row>
    <row r="201" spans="1:51" s="15" customFormat="1" ht="12">
      <c r="A201" s="15"/>
      <c r="B201" s="268"/>
      <c r="C201" s="269"/>
      <c r="D201" s="236" t="s">
        <v>191</v>
      </c>
      <c r="E201" s="270" t="s">
        <v>1</v>
      </c>
      <c r="F201" s="271" t="s">
        <v>220</v>
      </c>
      <c r="G201" s="269"/>
      <c r="H201" s="270" t="s">
        <v>1</v>
      </c>
      <c r="I201" s="272"/>
      <c r="J201" s="269"/>
      <c r="K201" s="269"/>
      <c r="L201" s="273"/>
      <c r="M201" s="274"/>
      <c r="N201" s="275"/>
      <c r="O201" s="275"/>
      <c r="P201" s="275"/>
      <c r="Q201" s="275"/>
      <c r="R201" s="275"/>
      <c r="S201" s="275"/>
      <c r="T201" s="27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7" t="s">
        <v>191</v>
      </c>
      <c r="AU201" s="277" t="s">
        <v>88</v>
      </c>
      <c r="AV201" s="15" t="s">
        <v>86</v>
      </c>
      <c r="AW201" s="15" t="s">
        <v>34</v>
      </c>
      <c r="AX201" s="15" t="s">
        <v>78</v>
      </c>
      <c r="AY201" s="277" t="s">
        <v>182</v>
      </c>
    </row>
    <row r="202" spans="1:51" s="13" customFormat="1" ht="12">
      <c r="A202" s="13"/>
      <c r="B202" s="234"/>
      <c r="C202" s="235"/>
      <c r="D202" s="236" t="s">
        <v>191</v>
      </c>
      <c r="E202" s="237" t="s">
        <v>1</v>
      </c>
      <c r="F202" s="238" t="s">
        <v>1519</v>
      </c>
      <c r="G202" s="235"/>
      <c r="H202" s="239">
        <v>0.866</v>
      </c>
      <c r="I202" s="240"/>
      <c r="J202" s="235"/>
      <c r="K202" s="235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191</v>
      </c>
      <c r="AU202" s="245" t="s">
        <v>88</v>
      </c>
      <c r="AV202" s="13" t="s">
        <v>88</v>
      </c>
      <c r="AW202" s="13" t="s">
        <v>34</v>
      </c>
      <c r="AX202" s="13" t="s">
        <v>78</v>
      </c>
      <c r="AY202" s="245" t="s">
        <v>182</v>
      </c>
    </row>
    <row r="203" spans="1:51" s="13" customFormat="1" ht="12">
      <c r="A203" s="13"/>
      <c r="B203" s="234"/>
      <c r="C203" s="235"/>
      <c r="D203" s="236" t="s">
        <v>191</v>
      </c>
      <c r="E203" s="237" t="s">
        <v>1</v>
      </c>
      <c r="F203" s="238" t="s">
        <v>1520</v>
      </c>
      <c r="G203" s="235"/>
      <c r="H203" s="239">
        <v>0.866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191</v>
      </c>
      <c r="AU203" s="245" t="s">
        <v>88</v>
      </c>
      <c r="AV203" s="13" t="s">
        <v>88</v>
      </c>
      <c r="AW203" s="13" t="s">
        <v>34</v>
      </c>
      <c r="AX203" s="13" t="s">
        <v>78</v>
      </c>
      <c r="AY203" s="245" t="s">
        <v>182</v>
      </c>
    </row>
    <row r="204" spans="1:51" s="14" customFormat="1" ht="12">
      <c r="A204" s="14"/>
      <c r="B204" s="246"/>
      <c r="C204" s="247"/>
      <c r="D204" s="236" t="s">
        <v>191</v>
      </c>
      <c r="E204" s="248" t="s">
        <v>1</v>
      </c>
      <c r="F204" s="249" t="s">
        <v>195</v>
      </c>
      <c r="G204" s="247"/>
      <c r="H204" s="250">
        <v>1.732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6" t="s">
        <v>191</v>
      </c>
      <c r="AU204" s="256" t="s">
        <v>88</v>
      </c>
      <c r="AV204" s="14" t="s">
        <v>189</v>
      </c>
      <c r="AW204" s="14" t="s">
        <v>34</v>
      </c>
      <c r="AX204" s="14" t="s">
        <v>86</v>
      </c>
      <c r="AY204" s="256" t="s">
        <v>182</v>
      </c>
    </row>
    <row r="205" spans="1:65" s="2" customFormat="1" ht="24.15" customHeight="1">
      <c r="A205" s="39"/>
      <c r="B205" s="40"/>
      <c r="C205" s="220" t="s">
        <v>288</v>
      </c>
      <c r="D205" s="220" t="s">
        <v>185</v>
      </c>
      <c r="E205" s="221" t="s">
        <v>1521</v>
      </c>
      <c r="F205" s="222" t="s">
        <v>1522</v>
      </c>
      <c r="G205" s="223" t="s">
        <v>188</v>
      </c>
      <c r="H205" s="224">
        <v>16.395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43</v>
      </c>
      <c r="O205" s="92"/>
      <c r="P205" s="230">
        <f>O205*H205</f>
        <v>0</v>
      </c>
      <c r="Q205" s="230">
        <v>0.18971</v>
      </c>
      <c r="R205" s="230">
        <f>Q205*H205</f>
        <v>3.1102954499999997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189</v>
      </c>
      <c r="AT205" s="232" t="s">
        <v>185</v>
      </c>
      <c r="AU205" s="232" t="s">
        <v>88</v>
      </c>
      <c r="AY205" s="18" t="s">
        <v>182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86</v>
      </c>
      <c r="BK205" s="233">
        <f>ROUND(I205*H205,2)</f>
        <v>0</v>
      </c>
      <c r="BL205" s="18" t="s">
        <v>189</v>
      </c>
      <c r="BM205" s="232" t="s">
        <v>1523</v>
      </c>
    </row>
    <row r="206" spans="1:51" s="15" customFormat="1" ht="12">
      <c r="A206" s="15"/>
      <c r="B206" s="268"/>
      <c r="C206" s="269"/>
      <c r="D206" s="236" t="s">
        <v>191</v>
      </c>
      <c r="E206" s="270" t="s">
        <v>1</v>
      </c>
      <c r="F206" s="271" t="s">
        <v>1524</v>
      </c>
      <c r="G206" s="269"/>
      <c r="H206" s="270" t="s">
        <v>1</v>
      </c>
      <c r="I206" s="272"/>
      <c r="J206" s="269"/>
      <c r="K206" s="269"/>
      <c r="L206" s="273"/>
      <c r="M206" s="274"/>
      <c r="N206" s="275"/>
      <c r="O206" s="275"/>
      <c r="P206" s="275"/>
      <c r="Q206" s="275"/>
      <c r="R206" s="275"/>
      <c r="S206" s="275"/>
      <c r="T206" s="27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7" t="s">
        <v>191</v>
      </c>
      <c r="AU206" s="277" t="s">
        <v>88</v>
      </c>
      <c r="AV206" s="15" t="s">
        <v>86</v>
      </c>
      <c r="AW206" s="15" t="s">
        <v>34</v>
      </c>
      <c r="AX206" s="15" t="s">
        <v>78</v>
      </c>
      <c r="AY206" s="277" t="s">
        <v>182</v>
      </c>
    </row>
    <row r="207" spans="1:51" s="13" customFormat="1" ht="12">
      <c r="A207" s="13"/>
      <c r="B207" s="234"/>
      <c r="C207" s="235"/>
      <c r="D207" s="236" t="s">
        <v>191</v>
      </c>
      <c r="E207" s="237" t="s">
        <v>1</v>
      </c>
      <c r="F207" s="238" t="s">
        <v>1525</v>
      </c>
      <c r="G207" s="235"/>
      <c r="H207" s="239">
        <v>10.425</v>
      </c>
      <c r="I207" s="240"/>
      <c r="J207" s="235"/>
      <c r="K207" s="235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191</v>
      </c>
      <c r="AU207" s="245" t="s">
        <v>88</v>
      </c>
      <c r="AV207" s="13" t="s">
        <v>88</v>
      </c>
      <c r="AW207" s="13" t="s">
        <v>34</v>
      </c>
      <c r="AX207" s="13" t="s">
        <v>78</v>
      </c>
      <c r="AY207" s="245" t="s">
        <v>182</v>
      </c>
    </row>
    <row r="208" spans="1:51" s="13" customFormat="1" ht="12">
      <c r="A208" s="13"/>
      <c r="B208" s="234"/>
      <c r="C208" s="235"/>
      <c r="D208" s="236" t="s">
        <v>191</v>
      </c>
      <c r="E208" s="237" t="s">
        <v>1</v>
      </c>
      <c r="F208" s="238" t="s">
        <v>1526</v>
      </c>
      <c r="G208" s="235"/>
      <c r="H208" s="239">
        <v>5.97</v>
      </c>
      <c r="I208" s="240"/>
      <c r="J208" s="235"/>
      <c r="K208" s="235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191</v>
      </c>
      <c r="AU208" s="245" t="s">
        <v>88</v>
      </c>
      <c r="AV208" s="13" t="s">
        <v>88</v>
      </c>
      <c r="AW208" s="13" t="s">
        <v>34</v>
      </c>
      <c r="AX208" s="13" t="s">
        <v>78</v>
      </c>
      <c r="AY208" s="245" t="s">
        <v>182</v>
      </c>
    </row>
    <row r="209" spans="1:51" s="14" customFormat="1" ht="12">
      <c r="A209" s="14"/>
      <c r="B209" s="246"/>
      <c r="C209" s="247"/>
      <c r="D209" s="236" t="s">
        <v>191</v>
      </c>
      <c r="E209" s="248" t="s">
        <v>1</v>
      </c>
      <c r="F209" s="249" t="s">
        <v>195</v>
      </c>
      <c r="G209" s="247"/>
      <c r="H209" s="250">
        <v>16.395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191</v>
      </c>
      <c r="AU209" s="256" t="s">
        <v>88</v>
      </c>
      <c r="AV209" s="14" t="s">
        <v>189</v>
      </c>
      <c r="AW209" s="14" t="s">
        <v>34</v>
      </c>
      <c r="AX209" s="14" t="s">
        <v>86</v>
      </c>
      <c r="AY209" s="256" t="s">
        <v>182</v>
      </c>
    </row>
    <row r="210" spans="1:65" s="2" customFormat="1" ht="16.5" customHeight="1">
      <c r="A210" s="39"/>
      <c r="B210" s="40"/>
      <c r="C210" s="220" t="s">
        <v>317</v>
      </c>
      <c r="D210" s="220" t="s">
        <v>185</v>
      </c>
      <c r="E210" s="221" t="s">
        <v>1527</v>
      </c>
      <c r="F210" s="222" t="s">
        <v>1528</v>
      </c>
      <c r="G210" s="223" t="s">
        <v>542</v>
      </c>
      <c r="H210" s="224">
        <v>0.81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43</v>
      </c>
      <c r="O210" s="92"/>
      <c r="P210" s="230">
        <f>O210*H210</f>
        <v>0</v>
      </c>
      <c r="Q210" s="230">
        <v>1.94302</v>
      </c>
      <c r="R210" s="230">
        <f>Q210*H210</f>
        <v>1.5738462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189</v>
      </c>
      <c r="AT210" s="232" t="s">
        <v>185</v>
      </c>
      <c r="AU210" s="232" t="s">
        <v>88</v>
      </c>
      <c r="AY210" s="18" t="s">
        <v>182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86</v>
      </c>
      <c r="BK210" s="233">
        <f>ROUND(I210*H210,2)</f>
        <v>0</v>
      </c>
      <c r="BL210" s="18" t="s">
        <v>189</v>
      </c>
      <c r="BM210" s="232" t="s">
        <v>1529</v>
      </c>
    </row>
    <row r="211" spans="1:51" s="15" customFormat="1" ht="12">
      <c r="A211" s="15"/>
      <c r="B211" s="268"/>
      <c r="C211" s="269"/>
      <c r="D211" s="236" t="s">
        <v>191</v>
      </c>
      <c r="E211" s="270" t="s">
        <v>1</v>
      </c>
      <c r="F211" s="271" t="s">
        <v>220</v>
      </c>
      <c r="G211" s="269"/>
      <c r="H211" s="270" t="s">
        <v>1</v>
      </c>
      <c r="I211" s="272"/>
      <c r="J211" s="269"/>
      <c r="K211" s="269"/>
      <c r="L211" s="273"/>
      <c r="M211" s="274"/>
      <c r="N211" s="275"/>
      <c r="O211" s="275"/>
      <c r="P211" s="275"/>
      <c r="Q211" s="275"/>
      <c r="R211" s="275"/>
      <c r="S211" s="275"/>
      <c r="T211" s="27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7" t="s">
        <v>191</v>
      </c>
      <c r="AU211" s="277" t="s">
        <v>88</v>
      </c>
      <c r="AV211" s="15" t="s">
        <v>86</v>
      </c>
      <c r="AW211" s="15" t="s">
        <v>34</v>
      </c>
      <c r="AX211" s="15" t="s">
        <v>78</v>
      </c>
      <c r="AY211" s="277" t="s">
        <v>182</v>
      </c>
    </row>
    <row r="212" spans="1:51" s="13" customFormat="1" ht="12">
      <c r="A212" s="13"/>
      <c r="B212" s="234"/>
      <c r="C212" s="235"/>
      <c r="D212" s="236" t="s">
        <v>191</v>
      </c>
      <c r="E212" s="237" t="s">
        <v>1</v>
      </c>
      <c r="F212" s="238" t="s">
        <v>1530</v>
      </c>
      <c r="G212" s="235"/>
      <c r="H212" s="239">
        <v>0.162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191</v>
      </c>
      <c r="AU212" s="245" t="s">
        <v>88</v>
      </c>
      <c r="AV212" s="13" t="s">
        <v>88</v>
      </c>
      <c r="AW212" s="13" t="s">
        <v>34</v>
      </c>
      <c r="AX212" s="13" t="s">
        <v>78</v>
      </c>
      <c r="AY212" s="245" t="s">
        <v>182</v>
      </c>
    </row>
    <row r="213" spans="1:51" s="13" customFormat="1" ht="12">
      <c r="A213" s="13"/>
      <c r="B213" s="234"/>
      <c r="C213" s="235"/>
      <c r="D213" s="236" t="s">
        <v>191</v>
      </c>
      <c r="E213" s="237" t="s">
        <v>1</v>
      </c>
      <c r="F213" s="238" t="s">
        <v>1531</v>
      </c>
      <c r="G213" s="235"/>
      <c r="H213" s="239">
        <v>0.324</v>
      </c>
      <c r="I213" s="240"/>
      <c r="J213" s="235"/>
      <c r="K213" s="235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191</v>
      </c>
      <c r="AU213" s="245" t="s">
        <v>88</v>
      </c>
      <c r="AV213" s="13" t="s">
        <v>88</v>
      </c>
      <c r="AW213" s="13" t="s">
        <v>34</v>
      </c>
      <c r="AX213" s="13" t="s">
        <v>78</v>
      </c>
      <c r="AY213" s="245" t="s">
        <v>182</v>
      </c>
    </row>
    <row r="214" spans="1:51" s="13" customFormat="1" ht="12">
      <c r="A214" s="13"/>
      <c r="B214" s="234"/>
      <c r="C214" s="235"/>
      <c r="D214" s="236" t="s">
        <v>191</v>
      </c>
      <c r="E214" s="237" t="s">
        <v>1</v>
      </c>
      <c r="F214" s="238" t="s">
        <v>1532</v>
      </c>
      <c r="G214" s="235"/>
      <c r="H214" s="239">
        <v>0.162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191</v>
      </c>
      <c r="AU214" s="245" t="s">
        <v>88</v>
      </c>
      <c r="AV214" s="13" t="s">
        <v>88</v>
      </c>
      <c r="AW214" s="13" t="s">
        <v>34</v>
      </c>
      <c r="AX214" s="13" t="s">
        <v>78</v>
      </c>
      <c r="AY214" s="245" t="s">
        <v>182</v>
      </c>
    </row>
    <row r="215" spans="1:51" s="13" customFormat="1" ht="12">
      <c r="A215" s="13"/>
      <c r="B215" s="234"/>
      <c r="C215" s="235"/>
      <c r="D215" s="236" t="s">
        <v>191</v>
      </c>
      <c r="E215" s="237" t="s">
        <v>1</v>
      </c>
      <c r="F215" s="238" t="s">
        <v>1533</v>
      </c>
      <c r="G215" s="235"/>
      <c r="H215" s="239">
        <v>0.162</v>
      </c>
      <c r="I215" s="240"/>
      <c r="J215" s="235"/>
      <c r="K215" s="235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191</v>
      </c>
      <c r="AU215" s="245" t="s">
        <v>88</v>
      </c>
      <c r="AV215" s="13" t="s">
        <v>88</v>
      </c>
      <c r="AW215" s="13" t="s">
        <v>34</v>
      </c>
      <c r="AX215" s="13" t="s">
        <v>78</v>
      </c>
      <c r="AY215" s="245" t="s">
        <v>182</v>
      </c>
    </row>
    <row r="216" spans="1:51" s="14" customFormat="1" ht="12">
      <c r="A216" s="14"/>
      <c r="B216" s="246"/>
      <c r="C216" s="247"/>
      <c r="D216" s="236" t="s">
        <v>191</v>
      </c>
      <c r="E216" s="248" t="s">
        <v>1</v>
      </c>
      <c r="F216" s="249" t="s">
        <v>195</v>
      </c>
      <c r="G216" s="247"/>
      <c r="H216" s="250">
        <v>0.81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191</v>
      </c>
      <c r="AU216" s="256" t="s">
        <v>88</v>
      </c>
      <c r="AV216" s="14" t="s">
        <v>189</v>
      </c>
      <c r="AW216" s="14" t="s">
        <v>34</v>
      </c>
      <c r="AX216" s="14" t="s">
        <v>86</v>
      </c>
      <c r="AY216" s="256" t="s">
        <v>182</v>
      </c>
    </row>
    <row r="217" spans="1:65" s="2" customFormat="1" ht="24.15" customHeight="1">
      <c r="A217" s="39"/>
      <c r="B217" s="40"/>
      <c r="C217" s="220" t="s">
        <v>346</v>
      </c>
      <c r="D217" s="220" t="s">
        <v>185</v>
      </c>
      <c r="E217" s="221" t="s">
        <v>1534</v>
      </c>
      <c r="F217" s="222" t="s">
        <v>1535</v>
      </c>
      <c r="G217" s="223" t="s">
        <v>570</v>
      </c>
      <c r="H217" s="224">
        <v>0.665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43</v>
      </c>
      <c r="O217" s="92"/>
      <c r="P217" s="230">
        <f>O217*H217</f>
        <v>0</v>
      </c>
      <c r="Q217" s="230">
        <v>1.09</v>
      </c>
      <c r="R217" s="230">
        <f>Q217*H217</f>
        <v>0.7248500000000001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189</v>
      </c>
      <c r="AT217" s="232" t="s">
        <v>185</v>
      </c>
      <c r="AU217" s="232" t="s">
        <v>88</v>
      </c>
      <c r="AY217" s="18" t="s">
        <v>182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86</v>
      </c>
      <c r="BK217" s="233">
        <f>ROUND(I217*H217,2)</f>
        <v>0</v>
      </c>
      <c r="BL217" s="18" t="s">
        <v>189</v>
      </c>
      <c r="BM217" s="232" t="s">
        <v>1536</v>
      </c>
    </row>
    <row r="218" spans="1:51" s="15" customFormat="1" ht="12">
      <c r="A218" s="15"/>
      <c r="B218" s="268"/>
      <c r="C218" s="269"/>
      <c r="D218" s="236" t="s">
        <v>191</v>
      </c>
      <c r="E218" s="270" t="s">
        <v>1</v>
      </c>
      <c r="F218" s="271" t="s">
        <v>220</v>
      </c>
      <c r="G218" s="269"/>
      <c r="H218" s="270" t="s">
        <v>1</v>
      </c>
      <c r="I218" s="272"/>
      <c r="J218" s="269"/>
      <c r="K218" s="269"/>
      <c r="L218" s="273"/>
      <c r="M218" s="274"/>
      <c r="N218" s="275"/>
      <c r="O218" s="275"/>
      <c r="P218" s="275"/>
      <c r="Q218" s="275"/>
      <c r="R218" s="275"/>
      <c r="S218" s="275"/>
      <c r="T218" s="27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7" t="s">
        <v>191</v>
      </c>
      <c r="AU218" s="277" t="s">
        <v>88</v>
      </c>
      <c r="AV218" s="15" t="s">
        <v>86</v>
      </c>
      <c r="AW218" s="15" t="s">
        <v>34</v>
      </c>
      <c r="AX218" s="15" t="s">
        <v>78</v>
      </c>
      <c r="AY218" s="277" t="s">
        <v>182</v>
      </c>
    </row>
    <row r="219" spans="1:51" s="13" customFormat="1" ht="12">
      <c r="A219" s="13"/>
      <c r="B219" s="234"/>
      <c r="C219" s="235"/>
      <c r="D219" s="236" t="s">
        <v>191</v>
      </c>
      <c r="E219" s="237" t="s">
        <v>1</v>
      </c>
      <c r="F219" s="238" t="s">
        <v>1537</v>
      </c>
      <c r="G219" s="235"/>
      <c r="H219" s="239">
        <v>0.133</v>
      </c>
      <c r="I219" s="240"/>
      <c r="J219" s="235"/>
      <c r="K219" s="235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191</v>
      </c>
      <c r="AU219" s="245" t="s">
        <v>88</v>
      </c>
      <c r="AV219" s="13" t="s">
        <v>88</v>
      </c>
      <c r="AW219" s="13" t="s">
        <v>34</v>
      </c>
      <c r="AX219" s="13" t="s">
        <v>78</v>
      </c>
      <c r="AY219" s="245" t="s">
        <v>182</v>
      </c>
    </row>
    <row r="220" spans="1:51" s="13" customFormat="1" ht="12">
      <c r="A220" s="13"/>
      <c r="B220" s="234"/>
      <c r="C220" s="235"/>
      <c r="D220" s="236" t="s">
        <v>191</v>
      </c>
      <c r="E220" s="237" t="s">
        <v>1</v>
      </c>
      <c r="F220" s="238" t="s">
        <v>1538</v>
      </c>
      <c r="G220" s="235"/>
      <c r="H220" s="239">
        <v>0.266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191</v>
      </c>
      <c r="AU220" s="245" t="s">
        <v>88</v>
      </c>
      <c r="AV220" s="13" t="s">
        <v>88</v>
      </c>
      <c r="AW220" s="13" t="s">
        <v>34</v>
      </c>
      <c r="AX220" s="13" t="s">
        <v>78</v>
      </c>
      <c r="AY220" s="245" t="s">
        <v>182</v>
      </c>
    </row>
    <row r="221" spans="1:51" s="13" customFormat="1" ht="12">
      <c r="A221" s="13"/>
      <c r="B221" s="234"/>
      <c r="C221" s="235"/>
      <c r="D221" s="236" t="s">
        <v>191</v>
      </c>
      <c r="E221" s="237" t="s">
        <v>1</v>
      </c>
      <c r="F221" s="238" t="s">
        <v>1539</v>
      </c>
      <c r="G221" s="235"/>
      <c r="H221" s="239">
        <v>0.133</v>
      </c>
      <c r="I221" s="240"/>
      <c r="J221" s="235"/>
      <c r="K221" s="235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191</v>
      </c>
      <c r="AU221" s="245" t="s">
        <v>88</v>
      </c>
      <c r="AV221" s="13" t="s">
        <v>88</v>
      </c>
      <c r="AW221" s="13" t="s">
        <v>34</v>
      </c>
      <c r="AX221" s="13" t="s">
        <v>78</v>
      </c>
      <c r="AY221" s="245" t="s">
        <v>182</v>
      </c>
    </row>
    <row r="222" spans="1:51" s="13" customFormat="1" ht="12">
      <c r="A222" s="13"/>
      <c r="B222" s="234"/>
      <c r="C222" s="235"/>
      <c r="D222" s="236" t="s">
        <v>191</v>
      </c>
      <c r="E222" s="237" t="s">
        <v>1</v>
      </c>
      <c r="F222" s="238" t="s">
        <v>1540</v>
      </c>
      <c r="G222" s="235"/>
      <c r="H222" s="239">
        <v>0.133</v>
      </c>
      <c r="I222" s="240"/>
      <c r="J222" s="235"/>
      <c r="K222" s="235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191</v>
      </c>
      <c r="AU222" s="245" t="s">
        <v>88</v>
      </c>
      <c r="AV222" s="13" t="s">
        <v>88</v>
      </c>
      <c r="AW222" s="13" t="s">
        <v>34</v>
      </c>
      <c r="AX222" s="13" t="s">
        <v>78</v>
      </c>
      <c r="AY222" s="245" t="s">
        <v>182</v>
      </c>
    </row>
    <row r="223" spans="1:51" s="14" customFormat="1" ht="12">
      <c r="A223" s="14"/>
      <c r="B223" s="246"/>
      <c r="C223" s="247"/>
      <c r="D223" s="236" t="s">
        <v>191</v>
      </c>
      <c r="E223" s="248" t="s">
        <v>1</v>
      </c>
      <c r="F223" s="249" t="s">
        <v>195</v>
      </c>
      <c r="G223" s="247"/>
      <c r="H223" s="250">
        <v>0.665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191</v>
      </c>
      <c r="AU223" s="256" t="s">
        <v>88</v>
      </c>
      <c r="AV223" s="14" t="s">
        <v>189</v>
      </c>
      <c r="AW223" s="14" t="s">
        <v>34</v>
      </c>
      <c r="AX223" s="14" t="s">
        <v>86</v>
      </c>
      <c r="AY223" s="256" t="s">
        <v>182</v>
      </c>
    </row>
    <row r="224" spans="1:65" s="2" customFormat="1" ht="33" customHeight="1">
      <c r="A224" s="39"/>
      <c r="B224" s="40"/>
      <c r="C224" s="220" t="s">
        <v>351</v>
      </c>
      <c r="D224" s="220" t="s">
        <v>185</v>
      </c>
      <c r="E224" s="221" t="s">
        <v>1541</v>
      </c>
      <c r="F224" s="222" t="s">
        <v>1542</v>
      </c>
      <c r="G224" s="223" t="s">
        <v>1543</v>
      </c>
      <c r="H224" s="224">
        <v>6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43</v>
      </c>
      <c r="O224" s="92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189</v>
      </c>
      <c r="AT224" s="232" t="s">
        <v>185</v>
      </c>
      <c r="AU224" s="232" t="s">
        <v>88</v>
      </c>
      <c r="AY224" s="18" t="s">
        <v>182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86</v>
      </c>
      <c r="BK224" s="233">
        <f>ROUND(I224*H224,2)</f>
        <v>0</v>
      </c>
      <c r="BL224" s="18" t="s">
        <v>189</v>
      </c>
      <c r="BM224" s="232" t="s">
        <v>1544</v>
      </c>
    </row>
    <row r="225" spans="1:51" s="15" customFormat="1" ht="12">
      <c r="A225" s="15"/>
      <c r="B225" s="268"/>
      <c r="C225" s="269"/>
      <c r="D225" s="236" t="s">
        <v>191</v>
      </c>
      <c r="E225" s="270" t="s">
        <v>1</v>
      </c>
      <c r="F225" s="271" t="s">
        <v>220</v>
      </c>
      <c r="G225" s="269"/>
      <c r="H225" s="270" t="s">
        <v>1</v>
      </c>
      <c r="I225" s="272"/>
      <c r="J225" s="269"/>
      <c r="K225" s="269"/>
      <c r="L225" s="273"/>
      <c r="M225" s="274"/>
      <c r="N225" s="275"/>
      <c r="O225" s="275"/>
      <c r="P225" s="275"/>
      <c r="Q225" s="275"/>
      <c r="R225" s="275"/>
      <c r="S225" s="275"/>
      <c r="T225" s="27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7" t="s">
        <v>191</v>
      </c>
      <c r="AU225" s="277" t="s">
        <v>88</v>
      </c>
      <c r="AV225" s="15" t="s">
        <v>86</v>
      </c>
      <c r="AW225" s="15" t="s">
        <v>34</v>
      </c>
      <c r="AX225" s="15" t="s">
        <v>78</v>
      </c>
      <c r="AY225" s="277" t="s">
        <v>182</v>
      </c>
    </row>
    <row r="226" spans="1:51" s="13" customFormat="1" ht="12">
      <c r="A226" s="13"/>
      <c r="B226" s="234"/>
      <c r="C226" s="235"/>
      <c r="D226" s="236" t="s">
        <v>191</v>
      </c>
      <c r="E226" s="237" t="s">
        <v>1</v>
      </c>
      <c r="F226" s="238" t="s">
        <v>1545</v>
      </c>
      <c r="G226" s="235"/>
      <c r="H226" s="239">
        <v>2</v>
      </c>
      <c r="I226" s="240"/>
      <c r="J226" s="235"/>
      <c r="K226" s="235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191</v>
      </c>
      <c r="AU226" s="245" t="s">
        <v>88</v>
      </c>
      <c r="AV226" s="13" t="s">
        <v>88</v>
      </c>
      <c r="AW226" s="13" t="s">
        <v>34</v>
      </c>
      <c r="AX226" s="13" t="s">
        <v>78</v>
      </c>
      <c r="AY226" s="245" t="s">
        <v>182</v>
      </c>
    </row>
    <row r="227" spans="1:51" s="13" customFormat="1" ht="12">
      <c r="A227" s="13"/>
      <c r="B227" s="234"/>
      <c r="C227" s="235"/>
      <c r="D227" s="236" t="s">
        <v>191</v>
      </c>
      <c r="E227" s="237" t="s">
        <v>1</v>
      </c>
      <c r="F227" s="238" t="s">
        <v>1546</v>
      </c>
      <c r="G227" s="235"/>
      <c r="H227" s="239">
        <v>2</v>
      </c>
      <c r="I227" s="240"/>
      <c r="J227" s="235"/>
      <c r="K227" s="235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191</v>
      </c>
      <c r="AU227" s="245" t="s">
        <v>88</v>
      </c>
      <c r="AV227" s="13" t="s">
        <v>88</v>
      </c>
      <c r="AW227" s="13" t="s">
        <v>34</v>
      </c>
      <c r="AX227" s="13" t="s">
        <v>78</v>
      </c>
      <c r="AY227" s="245" t="s">
        <v>182</v>
      </c>
    </row>
    <row r="228" spans="1:51" s="13" customFormat="1" ht="12">
      <c r="A228" s="13"/>
      <c r="B228" s="234"/>
      <c r="C228" s="235"/>
      <c r="D228" s="236" t="s">
        <v>191</v>
      </c>
      <c r="E228" s="237" t="s">
        <v>1</v>
      </c>
      <c r="F228" s="238" t="s">
        <v>1547</v>
      </c>
      <c r="G228" s="235"/>
      <c r="H228" s="239">
        <v>2</v>
      </c>
      <c r="I228" s="240"/>
      <c r="J228" s="235"/>
      <c r="K228" s="235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191</v>
      </c>
      <c r="AU228" s="245" t="s">
        <v>88</v>
      </c>
      <c r="AV228" s="13" t="s">
        <v>88</v>
      </c>
      <c r="AW228" s="13" t="s">
        <v>34</v>
      </c>
      <c r="AX228" s="13" t="s">
        <v>78</v>
      </c>
      <c r="AY228" s="245" t="s">
        <v>182</v>
      </c>
    </row>
    <row r="229" spans="1:51" s="14" customFormat="1" ht="12">
      <c r="A229" s="14"/>
      <c r="B229" s="246"/>
      <c r="C229" s="247"/>
      <c r="D229" s="236" t="s">
        <v>191</v>
      </c>
      <c r="E229" s="248" t="s">
        <v>1</v>
      </c>
      <c r="F229" s="249" t="s">
        <v>195</v>
      </c>
      <c r="G229" s="247"/>
      <c r="H229" s="250">
        <v>6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6" t="s">
        <v>191</v>
      </c>
      <c r="AU229" s="256" t="s">
        <v>88</v>
      </c>
      <c r="AV229" s="14" t="s">
        <v>189</v>
      </c>
      <c r="AW229" s="14" t="s">
        <v>34</v>
      </c>
      <c r="AX229" s="14" t="s">
        <v>86</v>
      </c>
      <c r="AY229" s="256" t="s">
        <v>182</v>
      </c>
    </row>
    <row r="230" spans="1:65" s="2" customFormat="1" ht="24.15" customHeight="1">
      <c r="A230" s="39"/>
      <c r="B230" s="40"/>
      <c r="C230" s="220" t="s">
        <v>358</v>
      </c>
      <c r="D230" s="220" t="s">
        <v>185</v>
      </c>
      <c r="E230" s="221" t="s">
        <v>1548</v>
      </c>
      <c r="F230" s="222" t="s">
        <v>1549</v>
      </c>
      <c r="G230" s="223" t="s">
        <v>188</v>
      </c>
      <c r="H230" s="224">
        <v>3.6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43</v>
      </c>
      <c r="O230" s="92"/>
      <c r="P230" s="230">
        <f>O230*H230</f>
        <v>0</v>
      </c>
      <c r="Q230" s="230">
        <v>0.17818</v>
      </c>
      <c r="R230" s="230">
        <f>Q230*H230</f>
        <v>0.641448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189</v>
      </c>
      <c r="AT230" s="232" t="s">
        <v>185</v>
      </c>
      <c r="AU230" s="232" t="s">
        <v>88</v>
      </c>
      <c r="AY230" s="18" t="s">
        <v>182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86</v>
      </c>
      <c r="BK230" s="233">
        <f>ROUND(I230*H230,2)</f>
        <v>0</v>
      </c>
      <c r="BL230" s="18" t="s">
        <v>189</v>
      </c>
      <c r="BM230" s="232" t="s">
        <v>1550</v>
      </c>
    </row>
    <row r="231" spans="1:51" s="15" customFormat="1" ht="12">
      <c r="A231" s="15"/>
      <c r="B231" s="268"/>
      <c r="C231" s="269"/>
      <c r="D231" s="236" t="s">
        <v>191</v>
      </c>
      <c r="E231" s="270" t="s">
        <v>1</v>
      </c>
      <c r="F231" s="271" t="s">
        <v>220</v>
      </c>
      <c r="G231" s="269"/>
      <c r="H231" s="270" t="s">
        <v>1</v>
      </c>
      <c r="I231" s="272"/>
      <c r="J231" s="269"/>
      <c r="K231" s="269"/>
      <c r="L231" s="273"/>
      <c r="M231" s="274"/>
      <c r="N231" s="275"/>
      <c r="O231" s="275"/>
      <c r="P231" s="275"/>
      <c r="Q231" s="275"/>
      <c r="R231" s="275"/>
      <c r="S231" s="275"/>
      <c r="T231" s="27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7" t="s">
        <v>191</v>
      </c>
      <c r="AU231" s="277" t="s">
        <v>88</v>
      </c>
      <c r="AV231" s="15" t="s">
        <v>86</v>
      </c>
      <c r="AW231" s="15" t="s">
        <v>34</v>
      </c>
      <c r="AX231" s="15" t="s">
        <v>78</v>
      </c>
      <c r="AY231" s="277" t="s">
        <v>182</v>
      </c>
    </row>
    <row r="232" spans="1:51" s="13" customFormat="1" ht="12">
      <c r="A232" s="13"/>
      <c r="B232" s="234"/>
      <c r="C232" s="235"/>
      <c r="D232" s="236" t="s">
        <v>191</v>
      </c>
      <c r="E232" s="237" t="s">
        <v>1</v>
      </c>
      <c r="F232" s="238" t="s">
        <v>1551</v>
      </c>
      <c r="G232" s="235"/>
      <c r="H232" s="239">
        <v>0.72</v>
      </c>
      <c r="I232" s="240"/>
      <c r="J232" s="235"/>
      <c r="K232" s="235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191</v>
      </c>
      <c r="AU232" s="245" t="s">
        <v>88</v>
      </c>
      <c r="AV232" s="13" t="s">
        <v>88</v>
      </c>
      <c r="AW232" s="13" t="s">
        <v>34</v>
      </c>
      <c r="AX232" s="13" t="s">
        <v>78</v>
      </c>
      <c r="AY232" s="245" t="s">
        <v>182</v>
      </c>
    </row>
    <row r="233" spans="1:51" s="13" customFormat="1" ht="12">
      <c r="A233" s="13"/>
      <c r="B233" s="234"/>
      <c r="C233" s="235"/>
      <c r="D233" s="236" t="s">
        <v>191</v>
      </c>
      <c r="E233" s="237" t="s">
        <v>1</v>
      </c>
      <c r="F233" s="238" t="s">
        <v>1552</v>
      </c>
      <c r="G233" s="235"/>
      <c r="H233" s="239">
        <v>1.44</v>
      </c>
      <c r="I233" s="240"/>
      <c r="J233" s="235"/>
      <c r="K233" s="235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191</v>
      </c>
      <c r="AU233" s="245" t="s">
        <v>88</v>
      </c>
      <c r="AV233" s="13" t="s">
        <v>88</v>
      </c>
      <c r="AW233" s="13" t="s">
        <v>34</v>
      </c>
      <c r="AX233" s="13" t="s">
        <v>78</v>
      </c>
      <c r="AY233" s="245" t="s">
        <v>182</v>
      </c>
    </row>
    <row r="234" spans="1:51" s="13" customFormat="1" ht="12">
      <c r="A234" s="13"/>
      <c r="B234" s="234"/>
      <c r="C234" s="235"/>
      <c r="D234" s="236" t="s">
        <v>191</v>
      </c>
      <c r="E234" s="237" t="s">
        <v>1</v>
      </c>
      <c r="F234" s="238" t="s">
        <v>1553</v>
      </c>
      <c r="G234" s="235"/>
      <c r="H234" s="239">
        <v>0.72</v>
      </c>
      <c r="I234" s="240"/>
      <c r="J234" s="235"/>
      <c r="K234" s="235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191</v>
      </c>
      <c r="AU234" s="245" t="s">
        <v>88</v>
      </c>
      <c r="AV234" s="13" t="s">
        <v>88</v>
      </c>
      <c r="AW234" s="13" t="s">
        <v>34</v>
      </c>
      <c r="AX234" s="13" t="s">
        <v>78</v>
      </c>
      <c r="AY234" s="245" t="s">
        <v>182</v>
      </c>
    </row>
    <row r="235" spans="1:51" s="13" customFormat="1" ht="12">
      <c r="A235" s="13"/>
      <c r="B235" s="234"/>
      <c r="C235" s="235"/>
      <c r="D235" s="236" t="s">
        <v>191</v>
      </c>
      <c r="E235" s="237" t="s">
        <v>1</v>
      </c>
      <c r="F235" s="238" t="s">
        <v>1554</v>
      </c>
      <c r="G235" s="235"/>
      <c r="H235" s="239">
        <v>0.72</v>
      </c>
      <c r="I235" s="240"/>
      <c r="J235" s="235"/>
      <c r="K235" s="235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191</v>
      </c>
      <c r="AU235" s="245" t="s">
        <v>88</v>
      </c>
      <c r="AV235" s="13" t="s">
        <v>88</v>
      </c>
      <c r="AW235" s="13" t="s">
        <v>34</v>
      </c>
      <c r="AX235" s="13" t="s">
        <v>78</v>
      </c>
      <c r="AY235" s="245" t="s">
        <v>182</v>
      </c>
    </row>
    <row r="236" spans="1:51" s="14" customFormat="1" ht="12">
      <c r="A236" s="14"/>
      <c r="B236" s="246"/>
      <c r="C236" s="247"/>
      <c r="D236" s="236" t="s">
        <v>191</v>
      </c>
      <c r="E236" s="248" t="s">
        <v>1</v>
      </c>
      <c r="F236" s="249" t="s">
        <v>195</v>
      </c>
      <c r="G236" s="247"/>
      <c r="H236" s="250">
        <v>3.5999999999999996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6" t="s">
        <v>191</v>
      </c>
      <c r="AU236" s="256" t="s">
        <v>88</v>
      </c>
      <c r="AV236" s="14" t="s">
        <v>189</v>
      </c>
      <c r="AW236" s="14" t="s">
        <v>34</v>
      </c>
      <c r="AX236" s="14" t="s">
        <v>86</v>
      </c>
      <c r="AY236" s="256" t="s">
        <v>182</v>
      </c>
    </row>
    <row r="237" spans="1:65" s="2" customFormat="1" ht="24.15" customHeight="1">
      <c r="A237" s="39"/>
      <c r="B237" s="40"/>
      <c r="C237" s="220" t="s">
        <v>362</v>
      </c>
      <c r="D237" s="220" t="s">
        <v>185</v>
      </c>
      <c r="E237" s="221" t="s">
        <v>1555</v>
      </c>
      <c r="F237" s="222" t="s">
        <v>1556</v>
      </c>
      <c r="G237" s="223" t="s">
        <v>188</v>
      </c>
      <c r="H237" s="224">
        <v>12.039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43</v>
      </c>
      <c r="O237" s="92"/>
      <c r="P237" s="230">
        <f>O237*H237</f>
        <v>0</v>
      </c>
      <c r="Q237" s="230">
        <v>0.00785</v>
      </c>
      <c r="R237" s="230">
        <f>Q237*H237</f>
        <v>0.09450614999999998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189</v>
      </c>
      <c r="AT237" s="232" t="s">
        <v>185</v>
      </c>
      <c r="AU237" s="232" t="s">
        <v>88</v>
      </c>
      <c r="AY237" s="18" t="s">
        <v>182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86</v>
      </c>
      <c r="BK237" s="233">
        <f>ROUND(I237*H237,2)</f>
        <v>0</v>
      </c>
      <c r="BL237" s="18" t="s">
        <v>189</v>
      </c>
      <c r="BM237" s="232" t="s">
        <v>1557</v>
      </c>
    </row>
    <row r="238" spans="1:51" s="15" customFormat="1" ht="12">
      <c r="A238" s="15"/>
      <c r="B238" s="268"/>
      <c r="C238" s="269"/>
      <c r="D238" s="236" t="s">
        <v>191</v>
      </c>
      <c r="E238" s="270" t="s">
        <v>1</v>
      </c>
      <c r="F238" s="271" t="s">
        <v>220</v>
      </c>
      <c r="G238" s="269"/>
      <c r="H238" s="270" t="s">
        <v>1</v>
      </c>
      <c r="I238" s="272"/>
      <c r="J238" s="269"/>
      <c r="K238" s="269"/>
      <c r="L238" s="273"/>
      <c r="M238" s="274"/>
      <c r="N238" s="275"/>
      <c r="O238" s="275"/>
      <c r="P238" s="275"/>
      <c r="Q238" s="275"/>
      <c r="R238" s="275"/>
      <c r="S238" s="275"/>
      <c r="T238" s="27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77" t="s">
        <v>191</v>
      </c>
      <c r="AU238" s="277" t="s">
        <v>88</v>
      </c>
      <c r="AV238" s="15" t="s">
        <v>86</v>
      </c>
      <c r="AW238" s="15" t="s">
        <v>34</v>
      </c>
      <c r="AX238" s="15" t="s">
        <v>78</v>
      </c>
      <c r="AY238" s="277" t="s">
        <v>182</v>
      </c>
    </row>
    <row r="239" spans="1:51" s="13" customFormat="1" ht="12">
      <c r="A239" s="13"/>
      <c r="B239" s="234"/>
      <c r="C239" s="235"/>
      <c r="D239" s="236" t="s">
        <v>191</v>
      </c>
      <c r="E239" s="237" t="s">
        <v>1</v>
      </c>
      <c r="F239" s="238" t="s">
        <v>1558</v>
      </c>
      <c r="G239" s="235"/>
      <c r="H239" s="239">
        <v>2.408</v>
      </c>
      <c r="I239" s="240"/>
      <c r="J239" s="235"/>
      <c r="K239" s="235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191</v>
      </c>
      <c r="AU239" s="245" t="s">
        <v>88</v>
      </c>
      <c r="AV239" s="13" t="s">
        <v>88</v>
      </c>
      <c r="AW239" s="13" t="s">
        <v>34</v>
      </c>
      <c r="AX239" s="13" t="s">
        <v>78</v>
      </c>
      <c r="AY239" s="245" t="s">
        <v>182</v>
      </c>
    </row>
    <row r="240" spans="1:51" s="13" customFormat="1" ht="12">
      <c r="A240" s="13"/>
      <c r="B240" s="234"/>
      <c r="C240" s="235"/>
      <c r="D240" s="236" t="s">
        <v>191</v>
      </c>
      <c r="E240" s="237" t="s">
        <v>1</v>
      </c>
      <c r="F240" s="238" t="s">
        <v>1559</v>
      </c>
      <c r="G240" s="235"/>
      <c r="H240" s="239">
        <v>4.815</v>
      </c>
      <c r="I240" s="240"/>
      <c r="J240" s="235"/>
      <c r="K240" s="235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191</v>
      </c>
      <c r="AU240" s="245" t="s">
        <v>88</v>
      </c>
      <c r="AV240" s="13" t="s">
        <v>88</v>
      </c>
      <c r="AW240" s="13" t="s">
        <v>34</v>
      </c>
      <c r="AX240" s="13" t="s">
        <v>78</v>
      </c>
      <c r="AY240" s="245" t="s">
        <v>182</v>
      </c>
    </row>
    <row r="241" spans="1:51" s="13" customFormat="1" ht="12">
      <c r="A241" s="13"/>
      <c r="B241" s="234"/>
      <c r="C241" s="235"/>
      <c r="D241" s="236" t="s">
        <v>191</v>
      </c>
      <c r="E241" s="237" t="s">
        <v>1</v>
      </c>
      <c r="F241" s="238" t="s">
        <v>1560</v>
      </c>
      <c r="G241" s="235"/>
      <c r="H241" s="239">
        <v>2.408</v>
      </c>
      <c r="I241" s="240"/>
      <c r="J241" s="235"/>
      <c r="K241" s="235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191</v>
      </c>
      <c r="AU241" s="245" t="s">
        <v>88</v>
      </c>
      <c r="AV241" s="13" t="s">
        <v>88</v>
      </c>
      <c r="AW241" s="13" t="s">
        <v>34</v>
      </c>
      <c r="AX241" s="13" t="s">
        <v>78</v>
      </c>
      <c r="AY241" s="245" t="s">
        <v>182</v>
      </c>
    </row>
    <row r="242" spans="1:51" s="13" customFormat="1" ht="12">
      <c r="A242" s="13"/>
      <c r="B242" s="234"/>
      <c r="C242" s="235"/>
      <c r="D242" s="236" t="s">
        <v>191</v>
      </c>
      <c r="E242" s="237" t="s">
        <v>1</v>
      </c>
      <c r="F242" s="238" t="s">
        <v>1561</v>
      </c>
      <c r="G242" s="235"/>
      <c r="H242" s="239">
        <v>2.408</v>
      </c>
      <c r="I242" s="240"/>
      <c r="J242" s="235"/>
      <c r="K242" s="235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191</v>
      </c>
      <c r="AU242" s="245" t="s">
        <v>88</v>
      </c>
      <c r="AV242" s="13" t="s">
        <v>88</v>
      </c>
      <c r="AW242" s="13" t="s">
        <v>34</v>
      </c>
      <c r="AX242" s="13" t="s">
        <v>78</v>
      </c>
      <c r="AY242" s="245" t="s">
        <v>182</v>
      </c>
    </row>
    <row r="243" spans="1:51" s="14" customFormat="1" ht="12">
      <c r="A243" s="14"/>
      <c r="B243" s="246"/>
      <c r="C243" s="247"/>
      <c r="D243" s="236" t="s">
        <v>191</v>
      </c>
      <c r="E243" s="248" t="s">
        <v>1</v>
      </c>
      <c r="F243" s="249" t="s">
        <v>195</v>
      </c>
      <c r="G243" s="247"/>
      <c r="H243" s="250">
        <v>12.039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6" t="s">
        <v>191</v>
      </c>
      <c r="AU243" s="256" t="s">
        <v>88</v>
      </c>
      <c r="AV243" s="14" t="s">
        <v>189</v>
      </c>
      <c r="AW243" s="14" t="s">
        <v>34</v>
      </c>
      <c r="AX243" s="14" t="s">
        <v>86</v>
      </c>
      <c r="AY243" s="256" t="s">
        <v>182</v>
      </c>
    </row>
    <row r="244" spans="1:65" s="2" customFormat="1" ht="21.75" customHeight="1">
      <c r="A244" s="39"/>
      <c r="B244" s="40"/>
      <c r="C244" s="220" t="s">
        <v>384</v>
      </c>
      <c r="D244" s="220" t="s">
        <v>185</v>
      </c>
      <c r="E244" s="221" t="s">
        <v>1562</v>
      </c>
      <c r="F244" s="222" t="s">
        <v>1563</v>
      </c>
      <c r="G244" s="223" t="s">
        <v>188</v>
      </c>
      <c r="H244" s="224">
        <v>2.835</v>
      </c>
      <c r="I244" s="225"/>
      <c r="J244" s="226">
        <f>ROUND(I244*H244,2)</f>
        <v>0</v>
      </c>
      <c r="K244" s="227"/>
      <c r="L244" s="45"/>
      <c r="M244" s="228" t="s">
        <v>1</v>
      </c>
      <c r="N244" s="229" t="s">
        <v>43</v>
      </c>
      <c r="O244" s="92"/>
      <c r="P244" s="230">
        <f>O244*H244</f>
        <v>0</v>
      </c>
      <c r="Q244" s="230">
        <v>0.45432</v>
      </c>
      <c r="R244" s="230">
        <f>Q244*H244</f>
        <v>1.2879972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189</v>
      </c>
      <c r="AT244" s="232" t="s">
        <v>185</v>
      </c>
      <c r="AU244" s="232" t="s">
        <v>88</v>
      </c>
      <c r="AY244" s="18" t="s">
        <v>182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86</v>
      </c>
      <c r="BK244" s="233">
        <f>ROUND(I244*H244,2)</f>
        <v>0</v>
      </c>
      <c r="BL244" s="18" t="s">
        <v>189</v>
      </c>
      <c r="BM244" s="232" t="s">
        <v>1564</v>
      </c>
    </row>
    <row r="245" spans="1:51" s="15" customFormat="1" ht="12">
      <c r="A245" s="15"/>
      <c r="B245" s="268"/>
      <c r="C245" s="269"/>
      <c r="D245" s="236" t="s">
        <v>191</v>
      </c>
      <c r="E245" s="270" t="s">
        <v>1</v>
      </c>
      <c r="F245" s="271" t="s">
        <v>220</v>
      </c>
      <c r="G245" s="269"/>
      <c r="H245" s="270" t="s">
        <v>1</v>
      </c>
      <c r="I245" s="272"/>
      <c r="J245" s="269"/>
      <c r="K245" s="269"/>
      <c r="L245" s="273"/>
      <c r="M245" s="274"/>
      <c r="N245" s="275"/>
      <c r="O245" s="275"/>
      <c r="P245" s="275"/>
      <c r="Q245" s="275"/>
      <c r="R245" s="275"/>
      <c r="S245" s="275"/>
      <c r="T245" s="27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7" t="s">
        <v>191</v>
      </c>
      <c r="AU245" s="277" t="s">
        <v>88</v>
      </c>
      <c r="AV245" s="15" t="s">
        <v>86</v>
      </c>
      <c r="AW245" s="15" t="s">
        <v>34</v>
      </c>
      <c r="AX245" s="15" t="s">
        <v>78</v>
      </c>
      <c r="AY245" s="277" t="s">
        <v>182</v>
      </c>
    </row>
    <row r="246" spans="1:51" s="13" customFormat="1" ht="12">
      <c r="A246" s="13"/>
      <c r="B246" s="234"/>
      <c r="C246" s="235"/>
      <c r="D246" s="236" t="s">
        <v>191</v>
      </c>
      <c r="E246" s="237" t="s">
        <v>1</v>
      </c>
      <c r="F246" s="238" t="s">
        <v>1565</v>
      </c>
      <c r="G246" s="235"/>
      <c r="H246" s="239">
        <v>0.945</v>
      </c>
      <c r="I246" s="240"/>
      <c r="J246" s="235"/>
      <c r="K246" s="235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191</v>
      </c>
      <c r="AU246" s="245" t="s">
        <v>88</v>
      </c>
      <c r="AV246" s="13" t="s">
        <v>88</v>
      </c>
      <c r="AW246" s="13" t="s">
        <v>34</v>
      </c>
      <c r="AX246" s="13" t="s">
        <v>78</v>
      </c>
      <c r="AY246" s="245" t="s">
        <v>182</v>
      </c>
    </row>
    <row r="247" spans="1:51" s="13" customFormat="1" ht="12">
      <c r="A247" s="13"/>
      <c r="B247" s="234"/>
      <c r="C247" s="235"/>
      <c r="D247" s="236" t="s">
        <v>191</v>
      </c>
      <c r="E247" s="237" t="s">
        <v>1</v>
      </c>
      <c r="F247" s="238" t="s">
        <v>1566</v>
      </c>
      <c r="G247" s="235"/>
      <c r="H247" s="239">
        <v>0.945</v>
      </c>
      <c r="I247" s="240"/>
      <c r="J247" s="235"/>
      <c r="K247" s="235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191</v>
      </c>
      <c r="AU247" s="245" t="s">
        <v>88</v>
      </c>
      <c r="AV247" s="13" t="s">
        <v>88</v>
      </c>
      <c r="AW247" s="13" t="s">
        <v>34</v>
      </c>
      <c r="AX247" s="13" t="s">
        <v>78</v>
      </c>
      <c r="AY247" s="245" t="s">
        <v>182</v>
      </c>
    </row>
    <row r="248" spans="1:51" s="13" customFormat="1" ht="12">
      <c r="A248" s="13"/>
      <c r="B248" s="234"/>
      <c r="C248" s="235"/>
      <c r="D248" s="236" t="s">
        <v>191</v>
      </c>
      <c r="E248" s="237" t="s">
        <v>1</v>
      </c>
      <c r="F248" s="238" t="s">
        <v>1567</v>
      </c>
      <c r="G248" s="235"/>
      <c r="H248" s="239">
        <v>0.945</v>
      </c>
      <c r="I248" s="240"/>
      <c r="J248" s="235"/>
      <c r="K248" s="235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191</v>
      </c>
      <c r="AU248" s="245" t="s">
        <v>88</v>
      </c>
      <c r="AV248" s="13" t="s">
        <v>88</v>
      </c>
      <c r="AW248" s="13" t="s">
        <v>34</v>
      </c>
      <c r="AX248" s="13" t="s">
        <v>78</v>
      </c>
      <c r="AY248" s="245" t="s">
        <v>182</v>
      </c>
    </row>
    <row r="249" spans="1:51" s="14" customFormat="1" ht="12">
      <c r="A249" s="14"/>
      <c r="B249" s="246"/>
      <c r="C249" s="247"/>
      <c r="D249" s="236" t="s">
        <v>191</v>
      </c>
      <c r="E249" s="248" t="s">
        <v>1</v>
      </c>
      <c r="F249" s="249" t="s">
        <v>195</v>
      </c>
      <c r="G249" s="247"/>
      <c r="H249" s="250">
        <v>2.835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6" t="s">
        <v>191</v>
      </c>
      <c r="AU249" s="256" t="s">
        <v>88</v>
      </c>
      <c r="AV249" s="14" t="s">
        <v>189</v>
      </c>
      <c r="AW249" s="14" t="s">
        <v>34</v>
      </c>
      <c r="AX249" s="14" t="s">
        <v>86</v>
      </c>
      <c r="AY249" s="256" t="s">
        <v>182</v>
      </c>
    </row>
    <row r="250" spans="1:65" s="2" customFormat="1" ht="21.75" customHeight="1">
      <c r="A250" s="39"/>
      <c r="B250" s="40"/>
      <c r="C250" s="220" t="s">
        <v>389</v>
      </c>
      <c r="D250" s="220" t="s">
        <v>185</v>
      </c>
      <c r="E250" s="221" t="s">
        <v>1568</v>
      </c>
      <c r="F250" s="222" t="s">
        <v>1569</v>
      </c>
      <c r="G250" s="223" t="s">
        <v>188</v>
      </c>
      <c r="H250" s="224">
        <v>0.833</v>
      </c>
      <c r="I250" s="225"/>
      <c r="J250" s="226">
        <f>ROUND(I250*H250,2)</f>
        <v>0</v>
      </c>
      <c r="K250" s="227"/>
      <c r="L250" s="45"/>
      <c r="M250" s="228" t="s">
        <v>1</v>
      </c>
      <c r="N250" s="229" t="s">
        <v>43</v>
      </c>
      <c r="O250" s="92"/>
      <c r="P250" s="230">
        <f>O250*H250</f>
        <v>0</v>
      </c>
      <c r="Q250" s="230">
        <v>0.45432</v>
      </c>
      <c r="R250" s="230">
        <f>Q250*H250</f>
        <v>0.37844856</v>
      </c>
      <c r="S250" s="230">
        <v>0</v>
      </c>
      <c r="T250" s="23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2" t="s">
        <v>189</v>
      </c>
      <c r="AT250" s="232" t="s">
        <v>185</v>
      </c>
      <c r="AU250" s="232" t="s">
        <v>88</v>
      </c>
      <c r="AY250" s="18" t="s">
        <v>182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8" t="s">
        <v>86</v>
      </c>
      <c r="BK250" s="233">
        <f>ROUND(I250*H250,2)</f>
        <v>0</v>
      </c>
      <c r="BL250" s="18" t="s">
        <v>189</v>
      </c>
      <c r="BM250" s="232" t="s">
        <v>1570</v>
      </c>
    </row>
    <row r="251" spans="1:51" s="15" customFormat="1" ht="12">
      <c r="A251" s="15"/>
      <c r="B251" s="268"/>
      <c r="C251" s="269"/>
      <c r="D251" s="236" t="s">
        <v>191</v>
      </c>
      <c r="E251" s="270" t="s">
        <v>1</v>
      </c>
      <c r="F251" s="271" t="s">
        <v>220</v>
      </c>
      <c r="G251" s="269"/>
      <c r="H251" s="270" t="s">
        <v>1</v>
      </c>
      <c r="I251" s="272"/>
      <c r="J251" s="269"/>
      <c r="K251" s="269"/>
      <c r="L251" s="273"/>
      <c r="M251" s="274"/>
      <c r="N251" s="275"/>
      <c r="O251" s="275"/>
      <c r="P251" s="275"/>
      <c r="Q251" s="275"/>
      <c r="R251" s="275"/>
      <c r="S251" s="275"/>
      <c r="T251" s="27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7" t="s">
        <v>191</v>
      </c>
      <c r="AU251" s="277" t="s">
        <v>88</v>
      </c>
      <c r="AV251" s="15" t="s">
        <v>86</v>
      </c>
      <c r="AW251" s="15" t="s">
        <v>34</v>
      </c>
      <c r="AX251" s="15" t="s">
        <v>78</v>
      </c>
      <c r="AY251" s="277" t="s">
        <v>182</v>
      </c>
    </row>
    <row r="252" spans="1:51" s="13" customFormat="1" ht="12">
      <c r="A252" s="13"/>
      <c r="B252" s="234"/>
      <c r="C252" s="235"/>
      <c r="D252" s="236" t="s">
        <v>191</v>
      </c>
      <c r="E252" s="237" t="s">
        <v>1</v>
      </c>
      <c r="F252" s="238" t="s">
        <v>1571</v>
      </c>
      <c r="G252" s="235"/>
      <c r="H252" s="239">
        <v>0.833</v>
      </c>
      <c r="I252" s="240"/>
      <c r="J252" s="235"/>
      <c r="K252" s="235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191</v>
      </c>
      <c r="AU252" s="245" t="s">
        <v>88</v>
      </c>
      <c r="AV252" s="13" t="s">
        <v>88</v>
      </c>
      <c r="AW252" s="13" t="s">
        <v>34</v>
      </c>
      <c r="AX252" s="13" t="s">
        <v>78</v>
      </c>
      <c r="AY252" s="245" t="s">
        <v>182</v>
      </c>
    </row>
    <row r="253" spans="1:51" s="13" customFormat="1" ht="12">
      <c r="A253" s="13"/>
      <c r="B253" s="234"/>
      <c r="C253" s="235"/>
      <c r="D253" s="236" t="s">
        <v>191</v>
      </c>
      <c r="E253" s="237" t="s">
        <v>1</v>
      </c>
      <c r="F253" s="238" t="s">
        <v>1572</v>
      </c>
      <c r="G253" s="235"/>
      <c r="H253" s="239">
        <v>0.833</v>
      </c>
      <c r="I253" s="240"/>
      <c r="J253" s="235"/>
      <c r="K253" s="235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191</v>
      </c>
      <c r="AU253" s="245" t="s">
        <v>88</v>
      </c>
      <c r="AV253" s="13" t="s">
        <v>88</v>
      </c>
      <c r="AW253" s="13" t="s">
        <v>34</v>
      </c>
      <c r="AX253" s="13" t="s">
        <v>86</v>
      </c>
      <c r="AY253" s="245" t="s">
        <v>182</v>
      </c>
    </row>
    <row r="254" spans="1:63" s="12" customFormat="1" ht="22.8" customHeight="1">
      <c r="A254" s="12"/>
      <c r="B254" s="204"/>
      <c r="C254" s="205"/>
      <c r="D254" s="206" t="s">
        <v>77</v>
      </c>
      <c r="E254" s="218" t="s">
        <v>189</v>
      </c>
      <c r="F254" s="218" t="s">
        <v>1573</v>
      </c>
      <c r="G254" s="205"/>
      <c r="H254" s="205"/>
      <c r="I254" s="208"/>
      <c r="J254" s="219">
        <f>BK254</f>
        <v>0</v>
      </c>
      <c r="K254" s="205"/>
      <c r="L254" s="210"/>
      <c r="M254" s="211"/>
      <c r="N254" s="212"/>
      <c r="O254" s="212"/>
      <c r="P254" s="213">
        <f>SUM(P255:P371)</f>
        <v>0</v>
      </c>
      <c r="Q254" s="212"/>
      <c r="R254" s="213">
        <f>SUM(R255:R371)</f>
        <v>41.641982320000004</v>
      </c>
      <c r="S254" s="212"/>
      <c r="T254" s="214">
        <f>SUM(T255:T371)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5" t="s">
        <v>86</v>
      </c>
      <c r="AT254" s="216" t="s">
        <v>77</v>
      </c>
      <c r="AU254" s="216" t="s">
        <v>86</v>
      </c>
      <c r="AY254" s="215" t="s">
        <v>182</v>
      </c>
      <c r="BK254" s="217">
        <f>SUM(BK255:BK371)</f>
        <v>0</v>
      </c>
    </row>
    <row r="255" spans="1:65" s="2" customFormat="1" ht="16.5" customHeight="1">
      <c r="A255" s="39"/>
      <c r="B255" s="40"/>
      <c r="C255" s="220" t="s">
        <v>7</v>
      </c>
      <c r="D255" s="220" t="s">
        <v>185</v>
      </c>
      <c r="E255" s="221" t="s">
        <v>1574</v>
      </c>
      <c r="F255" s="222" t="s">
        <v>1575</v>
      </c>
      <c r="G255" s="223" t="s">
        <v>542</v>
      </c>
      <c r="H255" s="224">
        <v>2.085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43</v>
      </c>
      <c r="O255" s="92"/>
      <c r="P255" s="230">
        <f>O255*H255</f>
        <v>0</v>
      </c>
      <c r="Q255" s="230">
        <v>2.50201</v>
      </c>
      <c r="R255" s="230">
        <f>Q255*H255</f>
        <v>5.21669085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189</v>
      </c>
      <c r="AT255" s="232" t="s">
        <v>185</v>
      </c>
      <c r="AU255" s="232" t="s">
        <v>88</v>
      </c>
      <c r="AY255" s="18" t="s">
        <v>182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86</v>
      </c>
      <c r="BK255" s="233">
        <f>ROUND(I255*H255,2)</f>
        <v>0</v>
      </c>
      <c r="BL255" s="18" t="s">
        <v>189</v>
      </c>
      <c r="BM255" s="232" t="s">
        <v>1576</v>
      </c>
    </row>
    <row r="256" spans="1:51" s="15" customFormat="1" ht="12">
      <c r="A256" s="15"/>
      <c r="B256" s="268"/>
      <c r="C256" s="269"/>
      <c r="D256" s="236" t="s">
        <v>191</v>
      </c>
      <c r="E256" s="270" t="s">
        <v>1</v>
      </c>
      <c r="F256" s="271" t="s">
        <v>544</v>
      </c>
      <c r="G256" s="269"/>
      <c r="H256" s="270" t="s">
        <v>1</v>
      </c>
      <c r="I256" s="272"/>
      <c r="J256" s="269"/>
      <c r="K256" s="269"/>
      <c r="L256" s="273"/>
      <c r="M256" s="274"/>
      <c r="N256" s="275"/>
      <c r="O256" s="275"/>
      <c r="P256" s="275"/>
      <c r="Q256" s="275"/>
      <c r="R256" s="275"/>
      <c r="S256" s="275"/>
      <c r="T256" s="27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7" t="s">
        <v>191</v>
      </c>
      <c r="AU256" s="277" t="s">
        <v>88</v>
      </c>
      <c r="AV256" s="15" t="s">
        <v>86</v>
      </c>
      <c r="AW256" s="15" t="s">
        <v>34</v>
      </c>
      <c r="AX256" s="15" t="s">
        <v>78</v>
      </c>
      <c r="AY256" s="277" t="s">
        <v>182</v>
      </c>
    </row>
    <row r="257" spans="1:51" s="13" customFormat="1" ht="12">
      <c r="A257" s="13"/>
      <c r="B257" s="234"/>
      <c r="C257" s="235"/>
      <c r="D257" s="236" t="s">
        <v>191</v>
      </c>
      <c r="E257" s="237" t="s">
        <v>1</v>
      </c>
      <c r="F257" s="238" t="s">
        <v>1577</v>
      </c>
      <c r="G257" s="235"/>
      <c r="H257" s="239">
        <v>2.085</v>
      </c>
      <c r="I257" s="240"/>
      <c r="J257" s="235"/>
      <c r="K257" s="235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191</v>
      </c>
      <c r="AU257" s="245" t="s">
        <v>88</v>
      </c>
      <c r="AV257" s="13" t="s">
        <v>88</v>
      </c>
      <c r="AW257" s="13" t="s">
        <v>34</v>
      </c>
      <c r="AX257" s="13" t="s">
        <v>78</v>
      </c>
      <c r="AY257" s="245" t="s">
        <v>182</v>
      </c>
    </row>
    <row r="258" spans="1:51" s="14" customFormat="1" ht="12">
      <c r="A258" s="14"/>
      <c r="B258" s="246"/>
      <c r="C258" s="247"/>
      <c r="D258" s="236" t="s">
        <v>191</v>
      </c>
      <c r="E258" s="248" t="s">
        <v>1</v>
      </c>
      <c r="F258" s="249" t="s">
        <v>195</v>
      </c>
      <c r="G258" s="247"/>
      <c r="H258" s="250">
        <v>2.085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6" t="s">
        <v>191</v>
      </c>
      <c r="AU258" s="256" t="s">
        <v>88</v>
      </c>
      <c r="AV258" s="14" t="s">
        <v>189</v>
      </c>
      <c r="AW258" s="14" t="s">
        <v>34</v>
      </c>
      <c r="AX258" s="14" t="s">
        <v>86</v>
      </c>
      <c r="AY258" s="256" t="s">
        <v>182</v>
      </c>
    </row>
    <row r="259" spans="1:65" s="2" customFormat="1" ht="24.15" customHeight="1">
      <c r="A259" s="39"/>
      <c r="B259" s="40"/>
      <c r="C259" s="220" t="s">
        <v>452</v>
      </c>
      <c r="D259" s="220" t="s">
        <v>185</v>
      </c>
      <c r="E259" s="221" t="s">
        <v>1578</v>
      </c>
      <c r="F259" s="222" t="s">
        <v>1579</v>
      </c>
      <c r="G259" s="223" t="s">
        <v>188</v>
      </c>
      <c r="H259" s="224">
        <v>1.032</v>
      </c>
      <c r="I259" s="225"/>
      <c r="J259" s="226">
        <f>ROUND(I259*H259,2)</f>
        <v>0</v>
      </c>
      <c r="K259" s="227"/>
      <c r="L259" s="45"/>
      <c r="M259" s="228" t="s">
        <v>1</v>
      </c>
      <c r="N259" s="229" t="s">
        <v>43</v>
      </c>
      <c r="O259" s="92"/>
      <c r="P259" s="230">
        <f>O259*H259</f>
        <v>0</v>
      </c>
      <c r="Q259" s="230">
        <v>0.00533</v>
      </c>
      <c r="R259" s="230">
        <f>Q259*H259</f>
        <v>0.00550056</v>
      </c>
      <c r="S259" s="230">
        <v>0</v>
      </c>
      <c r="T259" s="23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2" t="s">
        <v>189</v>
      </c>
      <c r="AT259" s="232" t="s">
        <v>185</v>
      </c>
      <c r="AU259" s="232" t="s">
        <v>88</v>
      </c>
      <c r="AY259" s="18" t="s">
        <v>182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8" t="s">
        <v>86</v>
      </c>
      <c r="BK259" s="233">
        <f>ROUND(I259*H259,2)</f>
        <v>0</v>
      </c>
      <c r="BL259" s="18" t="s">
        <v>189</v>
      </c>
      <c r="BM259" s="232" t="s">
        <v>1580</v>
      </c>
    </row>
    <row r="260" spans="1:51" s="15" customFormat="1" ht="12">
      <c r="A260" s="15"/>
      <c r="B260" s="268"/>
      <c r="C260" s="269"/>
      <c r="D260" s="236" t="s">
        <v>191</v>
      </c>
      <c r="E260" s="270" t="s">
        <v>1</v>
      </c>
      <c r="F260" s="271" t="s">
        <v>544</v>
      </c>
      <c r="G260" s="269"/>
      <c r="H260" s="270" t="s">
        <v>1</v>
      </c>
      <c r="I260" s="272"/>
      <c r="J260" s="269"/>
      <c r="K260" s="269"/>
      <c r="L260" s="273"/>
      <c r="M260" s="274"/>
      <c r="N260" s="275"/>
      <c r="O260" s="275"/>
      <c r="P260" s="275"/>
      <c r="Q260" s="275"/>
      <c r="R260" s="275"/>
      <c r="S260" s="275"/>
      <c r="T260" s="276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7" t="s">
        <v>191</v>
      </c>
      <c r="AU260" s="277" t="s">
        <v>88</v>
      </c>
      <c r="AV260" s="15" t="s">
        <v>86</v>
      </c>
      <c r="AW260" s="15" t="s">
        <v>34</v>
      </c>
      <c r="AX260" s="15" t="s">
        <v>78</v>
      </c>
      <c r="AY260" s="277" t="s">
        <v>182</v>
      </c>
    </row>
    <row r="261" spans="1:51" s="13" customFormat="1" ht="12">
      <c r="A261" s="13"/>
      <c r="B261" s="234"/>
      <c r="C261" s="235"/>
      <c r="D261" s="236" t="s">
        <v>191</v>
      </c>
      <c r="E261" s="237" t="s">
        <v>1</v>
      </c>
      <c r="F261" s="238" t="s">
        <v>1581</v>
      </c>
      <c r="G261" s="235"/>
      <c r="H261" s="239">
        <v>1.032</v>
      </c>
      <c r="I261" s="240"/>
      <c r="J261" s="235"/>
      <c r="K261" s="235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191</v>
      </c>
      <c r="AU261" s="245" t="s">
        <v>88</v>
      </c>
      <c r="AV261" s="13" t="s">
        <v>88</v>
      </c>
      <c r="AW261" s="13" t="s">
        <v>34</v>
      </c>
      <c r="AX261" s="13" t="s">
        <v>78</v>
      </c>
      <c r="AY261" s="245" t="s">
        <v>182</v>
      </c>
    </row>
    <row r="262" spans="1:51" s="14" customFormat="1" ht="12">
      <c r="A262" s="14"/>
      <c r="B262" s="246"/>
      <c r="C262" s="247"/>
      <c r="D262" s="236" t="s">
        <v>191</v>
      </c>
      <c r="E262" s="248" t="s">
        <v>1</v>
      </c>
      <c r="F262" s="249" t="s">
        <v>195</v>
      </c>
      <c r="G262" s="247"/>
      <c r="H262" s="250">
        <v>1.032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6" t="s">
        <v>191</v>
      </c>
      <c r="AU262" s="256" t="s">
        <v>88</v>
      </c>
      <c r="AV262" s="14" t="s">
        <v>189</v>
      </c>
      <c r="AW262" s="14" t="s">
        <v>34</v>
      </c>
      <c r="AX262" s="14" t="s">
        <v>86</v>
      </c>
      <c r="AY262" s="256" t="s">
        <v>182</v>
      </c>
    </row>
    <row r="263" spans="1:65" s="2" customFormat="1" ht="24.15" customHeight="1">
      <c r="A263" s="39"/>
      <c r="B263" s="40"/>
      <c r="C263" s="220" t="s">
        <v>457</v>
      </c>
      <c r="D263" s="220" t="s">
        <v>185</v>
      </c>
      <c r="E263" s="221" t="s">
        <v>1582</v>
      </c>
      <c r="F263" s="222" t="s">
        <v>1583</v>
      </c>
      <c r="G263" s="223" t="s">
        <v>188</v>
      </c>
      <c r="H263" s="224">
        <v>1.032</v>
      </c>
      <c r="I263" s="225"/>
      <c r="J263" s="226">
        <f>ROUND(I263*H263,2)</f>
        <v>0</v>
      </c>
      <c r="K263" s="227"/>
      <c r="L263" s="45"/>
      <c r="M263" s="228" t="s">
        <v>1</v>
      </c>
      <c r="N263" s="229" t="s">
        <v>43</v>
      </c>
      <c r="O263" s="92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2" t="s">
        <v>189</v>
      </c>
      <c r="AT263" s="232" t="s">
        <v>185</v>
      </c>
      <c r="AU263" s="232" t="s">
        <v>88</v>
      </c>
      <c r="AY263" s="18" t="s">
        <v>182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8" t="s">
        <v>86</v>
      </c>
      <c r="BK263" s="233">
        <f>ROUND(I263*H263,2)</f>
        <v>0</v>
      </c>
      <c r="BL263" s="18" t="s">
        <v>189</v>
      </c>
      <c r="BM263" s="232" t="s">
        <v>1584</v>
      </c>
    </row>
    <row r="264" spans="1:65" s="2" customFormat="1" ht="24.15" customHeight="1">
      <c r="A264" s="39"/>
      <c r="B264" s="40"/>
      <c r="C264" s="220" t="s">
        <v>462</v>
      </c>
      <c r="D264" s="220" t="s">
        <v>185</v>
      </c>
      <c r="E264" s="221" t="s">
        <v>1585</v>
      </c>
      <c r="F264" s="222" t="s">
        <v>1586</v>
      </c>
      <c r="G264" s="223" t="s">
        <v>188</v>
      </c>
      <c r="H264" s="224">
        <v>20.846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43</v>
      </c>
      <c r="O264" s="92"/>
      <c r="P264" s="230">
        <f>O264*H264</f>
        <v>0</v>
      </c>
      <c r="Q264" s="230">
        <v>0.00894</v>
      </c>
      <c r="R264" s="230">
        <f>Q264*H264</f>
        <v>0.18636324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189</v>
      </c>
      <c r="AT264" s="232" t="s">
        <v>185</v>
      </c>
      <c r="AU264" s="232" t="s">
        <v>88</v>
      </c>
      <c r="AY264" s="18" t="s">
        <v>182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86</v>
      </c>
      <c r="BK264" s="233">
        <f>ROUND(I264*H264,2)</f>
        <v>0</v>
      </c>
      <c r="BL264" s="18" t="s">
        <v>189</v>
      </c>
      <c r="BM264" s="232" t="s">
        <v>1587</v>
      </c>
    </row>
    <row r="265" spans="1:51" s="15" customFormat="1" ht="12">
      <c r="A265" s="15"/>
      <c r="B265" s="268"/>
      <c r="C265" s="269"/>
      <c r="D265" s="236" t="s">
        <v>191</v>
      </c>
      <c r="E265" s="270" t="s">
        <v>1</v>
      </c>
      <c r="F265" s="271" t="s">
        <v>544</v>
      </c>
      <c r="G265" s="269"/>
      <c r="H265" s="270" t="s">
        <v>1</v>
      </c>
      <c r="I265" s="272"/>
      <c r="J265" s="269"/>
      <c r="K265" s="269"/>
      <c r="L265" s="273"/>
      <c r="M265" s="274"/>
      <c r="N265" s="275"/>
      <c r="O265" s="275"/>
      <c r="P265" s="275"/>
      <c r="Q265" s="275"/>
      <c r="R265" s="275"/>
      <c r="S265" s="275"/>
      <c r="T265" s="27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7" t="s">
        <v>191</v>
      </c>
      <c r="AU265" s="277" t="s">
        <v>88</v>
      </c>
      <c r="AV265" s="15" t="s">
        <v>86</v>
      </c>
      <c r="AW265" s="15" t="s">
        <v>34</v>
      </c>
      <c r="AX265" s="15" t="s">
        <v>78</v>
      </c>
      <c r="AY265" s="277" t="s">
        <v>182</v>
      </c>
    </row>
    <row r="266" spans="1:51" s="13" customFormat="1" ht="12">
      <c r="A266" s="13"/>
      <c r="B266" s="234"/>
      <c r="C266" s="235"/>
      <c r="D266" s="236" t="s">
        <v>191</v>
      </c>
      <c r="E266" s="237" t="s">
        <v>1</v>
      </c>
      <c r="F266" s="238" t="s">
        <v>766</v>
      </c>
      <c r="G266" s="235"/>
      <c r="H266" s="239">
        <v>20.846</v>
      </c>
      <c r="I266" s="240"/>
      <c r="J266" s="235"/>
      <c r="K266" s="235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191</v>
      </c>
      <c r="AU266" s="245" t="s">
        <v>88</v>
      </c>
      <c r="AV266" s="13" t="s">
        <v>88</v>
      </c>
      <c r="AW266" s="13" t="s">
        <v>34</v>
      </c>
      <c r="AX266" s="13" t="s">
        <v>78</v>
      </c>
      <c r="AY266" s="245" t="s">
        <v>182</v>
      </c>
    </row>
    <row r="267" spans="1:51" s="14" customFormat="1" ht="12">
      <c r="A267" s="14"/>
      <c r="B267" s="246"/>
      <c r="C267" s="247"/>
      <c r="D267" s="236" t="s">
        <v>191</v>
      </c>
      <c r="E267" s="248" t="s">
        <v>1</v>
      </c>
      <c r="F267" s="249" t="s">
        <v>195</v>
      </c>
      <c r="G267" s="247"/>
      <c r="H267" s="250">
        <v>20.846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6" t="s">
        <v>191</v>
      </c>
      <c r="AU267" s="256" t="s">
        <v>88</v>
      </c>
      <c r="AV267" s="14" t="s">
        <v>189</v>
      </c>
      <c r="AW267" s="14" t="s">
        <v>34</v>
      </c>
      <c r="AX267" s="14" t="s">
        <v>86</v>
      </c>
      <c r="AY267" s="256" t="s">
        <v>182</v>
      </c>
    </row>
    <row r="268" spans="1:65" s="2" customFormat="1" ht="16.5" customHeight="1">
      <c r="A268" s="39"/>
      <c r="B268" s="40"/>
      <c r="C268" s="220" t="s">
        <v>467</v>
      </c>
      <c r="D268" s="220" t="s">
        <v>185</v>
      </c>
      <c r="E268" s="221" t="s">
        <v>1588</v>
      </c>
      <c r="F268" s="222" t="s">
        <v>1589</v>
      </c>
      <c r="G268" s="223" t="s">
        <v>570</v>
      </c>
      <c r="H268" s="224">
        <v>0.156</v>
      </c>
      <c r="I268" s="225"/>
      <c r="J268" s="226">
        <f>ROUND(I268*H268,2)</f>
        <v>0</v>
      </c>
      <c r="K268" s="227"/>
      <c r="L268" s="45"/>
      <c r="M268" s="228" t="s">
        <v>1</v>
      </c>
      <c r="N268" s="229" t="s">
        <v>43</v>
      </c>
      <c r="O268" s="92"/>
      <c r="P268" s="230">
        <f>O268*H268</f>
        <v>0</v>
      </c>
      <c r="Q268" s="230">
        <v>1.06277</v>
      </c>
      <c r="R268" s="230">
        <f>Q268*H268</f>
        <v>0.16579212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189</v>
      </c>
      <c r="AT268" s="232" t="s">
        <v>185</v>
      </c>
      <c r="AU268" s="232" t="s">
        <v>88</v>
      </c>
      <c r="AY268" s="18" t="s">
        <v>182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86</v>
      </c>
      <c r="BK268" s="233">
        <f>ROUND(I268*H268,2)</f>
        <v>0</v>
      </c>
      <c r="BL268" s="18" t="s">
        <v>189</v>
      </c>
      <c r="BM268" s="232" t="s">
        <v>1590</v>
      </c>
    </row>
    <row r="269" spans="1:51" s="15" customFormat="1" ht="12">
      <c r="A269" s="15"/>
      <c r="B269" s="268"/>
      <c r="C269" s="269"/>
      <c r="D269" s="236" t="s">
        <v>191</v>
      </c>
      <c r="E269" s="270" t="s">
        <v>1</v>
      </c>
      <c r="F269" s="271" t="s">
        <v>544</v>
      </c>
      <c r="G269" s="269"/>
      <c r="H269" s="270" t="s">
        <v>1</v>
      </c>
      <c r="I269" s="272"/>
      <c r="J269" s="269"/>
      <c r="K269" s="269"/>
      <c r="L269" s="273"/>
      <c r="M269" s="274"/>
      <c r="N269" s="275"/>
      <c r="O269" s="275"/>
      <c r="P269" s="275"/>
      <c r="Q269" s="275"/>
      <c r="R269" s="275"/>
      <c r="S269" s="275"/>
      <c r="T269" s="276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7" t="s">
        <v>191</v>
      </c>
      <c r="AU269" s="277" t="s">
        <v>88</v>
      </c>
      <c r="AV269" s="15" t="s">
        <v>86</v>
      </c>
      <c r="AW269" s="15" t="s">
        <v>34</v>
      </c>
      <c r="AX269" s="15" t="s">
        <v>78</v>
      </c>
      <c r="AY269" s="277" t="s">
        <v>182</v>
      </c>
    </row>
    <row r="270" spans="1:51" s="15" customFormat="1" ht="12">
      <c r="A270" s="15"/>
      <c r="B270" s="268"/>
      <c r="C270" s="269"/>
      <c r="D270" s="236" t="s">
        <v>191</v>
      </c>
      <c r="E270" s="270" t="s">
        <v>1</v>
      </c>
      <c r="F270" s="271" t="s">
        <v>1591</v>
      </c>
      <c r="G270" s="269"/>
      <c r="H270" s="270" t="s">
        <v>1</v>
      </c>
      <c r="I270" s="272"/>
      <c r="J270" s="269"/>
      <c r="K270" s="269"/>
      <c r="L270" s="273"/>
      <c r="M270" s="274"/>
      <c r="N270" s="275"/>
      <c r="O270" s="275"/>
      <c r="P270" s="275"/>
      <c r="Q270" s="275"/>
      <c r="R270" s="275"/>
      <c r="S270" s="275"/>
      <c r="T270" s="27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77" t="s">
        <v>191</v>
      </c>
      <c r="AU270" s="277" t="s">
        <v>88</v>
      </c>
      <c r="AV270" s="15" t="s">
        <v>86</v>
      </c>
      <c r="AW270" s="15" t="s">
        <v>34</v>
      </c>
      <c r="AX270" s="15" t="s">
        <v>78</v>
      </c>
      <c r="AY270" s="277" t="s">
        <v>182</v>
      </c>
    </row>
    <row r="271" spans="1:51" s="13" customFormat="1" ht="12">
      <c r="A271" s="13"/>
      <c r="B271" s="234"/>
      <c r="C271" s="235"/>
      <c r="D271" s="236" t="s">
        <v>191</v>
      </c>
      <c r="E271" s="237" t="s">
        <v>1</v>
      </c>
      <c r="F271" s="238" t="s">
        <v>1592</v>
      </c>
      <c r="G271" s="235"/>
      <c r="H271" s="239">
        <v>0.156</v>
      </c>
      <c r="I271" s="240"/>
      <c r="J271" s="235"/>
      <c r="K271" s="235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191</v>
      </c>
      <c r="AU271" s="245" t="s">
        <v>88</v>
      </c>
      <c r="AV271" s="13" t="s">
        <v>88</v>
      </c>
      <c r="AW271" s="13" t="s">
        <v>34</v>
      </c>
      <c r="AX271" s="13" t="s">
        <v>78</v>
      </c>
      <c r="AY271" s="245" t="s">
        <v>182</v>
      </c>
    </row>
    <row r="272" spans="1:51" s="14" customFormat="1" ht="12">
      <c r="A272" s="14"/>
      <c r="B272" s="246"/>
      <c r="C272" s="247"/>
      <c r="D272" s="236" t="s">
        <v>191</v>
      </c>
      <c r="E272" s="248" t="s">
        <v>1</v>
      </c>
      <c r="F272" s="249" t="s">
        <v>195</v>
      </c>
      <c r="G272" s="247"/>
      <c r="H272" s="250">
        <v>0.156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6" t="s">
        <v>191</v>
      </c>
      <c r="AU272" s="256" t="s">
        <v>88</v>
      </c>
      <c r="AV272" s="14" t="s">
        <v>189</v>
      </c>
      <c r="AW272" s="14" t="s">
        <v>34</v>
      </c>
      <c r="AX272" s="14" t="s">
        <v>86</v>
      </c>
      <c r="AY272" s="256" t="s">
        <v>182</v>
      </c>
    </row>
    <row r="273" spans="1:65" s="2" customFormat="1" ht="21.75" customHeight="1">
      <c r="A273" s="39"/>
      <c r="B273" s="40"/>
      <c r="C273" s="220" t="s">
        <v>493</v>
      </c>
      <c r="D273" s="220" t="s">
        <v>185</v>
      </c>
      <c r="E273" s="221" t="s">
        <v>1593</v>
      </c>
      <c r="F273" s="222" t="s">
        <v>1594</v>
      </c>
      <c r="G273" s="223" t="s">
        <v>1272</v>
      </c>
      <c r="H273" s="224">
        <v>56</v>
      </c>
      <c r="I273" s="225"/>
      <c r="J273" s="226">
        <f>ROUND(I273*H273,2)</f>
        <v>0</v>
      </c>
      <c r="K273" s="227"/>
      <c r="L273" s="45"/>
      <c r="M273" s="228" t="s">
        <v>1</v>
      </c>
      <c r="N273" s="229" t="s">
        <v>43</v>
      </c>
      <c r="O273" s="92"/>
      <c r="P273" s="230">
        <f>O273*H273</f>
        <v>0</v>
      </c>
      <c r="Q273" s="230">
        <v>0.06736</v>
      </c>
      <c r="R273" s="230">
        <f>Q273*H273</f>
        <v>3.7721600000000004</v>
      </c>
      <c r="S273" s="230">
        <v>0</v>
      </c>
      <c r="T273" s="23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2" t="s">
        <v>189</v>
      </c>
      <c r="AT273" s="232" t="s">
        <v>185</v>
      </c>
      <c r="AU273" s="232" t="s">
        <v>88</v>
      </c>
      <c r="AY273" s="18" t="s">
        <v>182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8" t="s">
        <v>86</v>
      </c>
      <c r="BK273" s="233">
        <f>ROUND(I273*H273,2)</f>
        <v>0</v>
      </c>
      <c r="BL273" s="18" t="s">
        <v>189</v>
      </c>
      <c r="BM273" s="232" t="s">
        <v>1595</v>
      </c>
    </row>
    <row r="274" spans="1:51" s="15" customFormat="1" ht="12">
      <c r="A274" s="15"/>
      <c r="B274" s="268"/>
      <c r="C274" s="269"/>
      <c r="D274" s="236" t="s">
        <v>191</v>
      </c>
      <c r="E274" s="270" t="s">
        <v>1</v>
      </c>
      <c r="F274" s="271" t="s">
        <v>235</v>
      </c>
      <c r="G274" s="269"/>
      <c r="H274" s="270" t="s">
        <v>1</v>
      </c>
      <c r="I274" s="272"/>
      <c r="J274" s="269"/>
      <c r="K274" s="269"/>
      <c r="L274" s="273"/>
      <c r="M274" s="274"/>
      <c r="N274" s="275"/>
      <c r="O274" s="275"/>
      <c r="P274" s="275"/>
      <c r="Q274" s="275"/>
      <c r="R274" s="275"/>
      <c r="S274" s="275"/>
      <c r="T274" s="27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77" t="s">
        <v>191</v>
      </c>
      <c r="AU274" s="277" t="s">
        <v>88</v>
      </c>
      <c r="AV274" s="15" t="s">
        <v>86</v>
      </c>
      <c r="AW274" s="15" t="s">
        <v>34</v>
      </c>
      <c r="AX274" s="15" t="s">
        <v>78</v>
      </c>
      <c r="AY274" s="277" t="s">
        <v>182</v>
      </c>
    </row>
    <row r="275" spans="1:51" s="15" customFormat="1" ht="12">
      <c r="A275" s="15"/>
      <c r="B275" s="268"/>
      <c r="C275" s="269"/>
      <c r="D275" s="236" t="s">
        <v>191</v>
      </c>
      <c r="E275" s="270" t="s">
        <v>1</v>
      </c>
      <c r="F275" s="271" t="s">
        <v>1596</v>
      </c>
      <c r="G275" s="269"/>
      <c r="H275" s="270" t="s">
        <v>1</v>
      </c>
      <c r="I275" s="272"/>
      <c r="J275" s="269"/>
      <c r="K275" s="269"/>
      <c r="L275" s="273"/>
      <c r="M275" s="274"/>
      <c r="N275" s="275"/>
      <c r="O275" s="275"/>
      <c r="P275" s="275"/>
      <c r="Q275" s="275"/>
      <c r="R275" s="275"/>
      <c r="S275" s="275"/>
      <c r="T275" s="27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7" t="s">
        <v>191</v>
      </c>
      <c r="AU275" s="277" t="s">
        <v>88</v>
      </c>
      <c r="AV275" s="15" t="s">
        <v>86</v>
      </c>
      <c r="AW275" s="15" t="s">
        <v>34</v>
      </c>
      <c r="AX275" s="15" t="s">
        <v>78</v>
      </c>
      <c r="AY275" s="277" t="s">
        <v>182</v>
      </c>
    </row>
    <row r="276" spans="1:51" s="13" customFormat="1" ht="12">
      <c r="A276" s="13"/>
      <c r="B276" s="234"/>
      <c r="C276" s="235"/>
      <c r="D276" s="236" t="s">
        <v>191</v>
      </c>
      <c r="E276" s="237" t="s">
        <v>1</v>
      </c>
      <c r="F276" s="238" t="s">
        <v>1597</v>
      </c>
      <c r="G276" s="235"/>
      <c r="H276" s="239">
        <v>6</v>
      </c>
      <c r="I276" s="240"/>
      <c r="J276" s="235"/>
      <c r="K276" s="235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191</v>
      </c>
      <c r="AU276" s="245" t="s">
        <v>88</v>
      </c>
      <c r="AV276" s="13" t="s">
        <v>88</v>
      </c>
      <c r="AW276" s="13" t="s">
        <v>34</v>
      </c>
      <c r="AX276" s="13" t="s">
        <v>78</v>
      </c>
      <c r="AY276" s="245" t="s">
        <v>182</v>
      </c>
    </row>
    <row r="277" spans="1:51" s="13" customFormat="1" ht="12">
      <c r="A277" s="13"/>
      <c r="B277" s="234"/>
      <c r="C277" s="235"/>
      <c r="D277" s="236" t="s">
        <v>191</v>
      </c>
      <c r="E277" s="237" t="s">
        <v>1</v>
      </c>
      <c r="F277" s="238" t="s">
        <v>1598</v>
      </c>
      <c r="G277" s="235"/>
      <c r="H277" s="239">
        <v>50</v>
      </c>
      <c r="I277" s="240"/>
      <c r="J277" s="235"/>
      <c r="K277" s="235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191</v>
      </c>
      <c r="AU277" s="245" t="s">
        <v>88</v>
      </c>
      <c r="AV277" s="13" t="s">
        <v>88</v>
      </c>
      <c r="AW277" s="13" t="s">
        <v>34</v>
      </c>
      <c r="AX277" s="13" t="s">
        <v>78</v>
      </c>
      <c r="AY277" s="245" t="s">
        <v>182</v>
      </c>
    </row>
    <row r="278" spans="1:51" s="14" customFormat="1" ht="12">
      <c r="A278" s="14"/>
      <c r="B278" s="246"/>
      <c r="C278" s="247"/>
      <c r="D278" s="236" t="s">
        <v>191</v>
      </c>
      <c r="E278" s="248" t="s">
        <v>1</v>
      </c>
      <c r="F278" s="249" t="s">
        <v>195</v>
      </c>
      <c r="G278" s="247"/>
      <c r="H278" s="250">
        <v>56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6" t="s">
        <v>191</v>
      </c>
      <c r="AU278" s="256" t="s">
        <v>88</v>
      </c>
      <c r="AV278" s="14" t="s">
        <v>189</v>
      </c>
      <c r="AW278" s="14" t="s">
        <v>34</v>
      </c>
      <c r="AX278" s="14" t="s">
        <v>86</v>
      </c>
      <c r="AY278" s="256" t="s">
        <v>182</v>
      </c>
    </row>
    <row r="279" spans="1:65" s="2" customFormat="1" ht="21.75" customHeight="1">
      <c r="A279" s="39"/>
      <c r="B279" s="40"/>
      <c r="C279" s="220" t="s">
        <v>535</v>
      </c>
      <c r="D279" s="220" t="s">
        <v>185</v>
      </c>
      <c r="E279" s="221" t="s">
        <v>1599</v>
      </c>
      <c r="F279" s="222" t="s">
        <v>1600</v>
      </c>
      <c r="G279" s="223" t="s">
        <v>1272</v>
      </c>
      <c r="H279" s="224">
        <v>2</v>
      </c>
      <c r="I279" s="225"/>
      <c r="J279" s="226">
        <f>ROUND(I279*H279,2)</f>
        <v>0</v>
      </c>
      <c r="K279" s="227"/>
      <c r="L279" s="45"/>
      <c r="M279" s="228" t="s">
        <v>1</v>
      </c>
      <c r="N279" s="229" t="s">
        <v>43</v>
      </c>
      <c r="O279" s="92"/>
      <c r="P279" s="230">
        <f>O279*H279</f>
        <v>0</v>
      </c>
      <c r="Q279" s="230">
        <v>0.059</v>
      </c>
      <c r="R279" s="230">
        <f>Q279*H279</f>
        <v>0.118</v>
      </c>
      <c r="S279" s="230">
        <v>0</v>
      </c>
      <c r="T279" s="23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2" t="s">
        <v>189</v>
      </c>
      <c r="AT279" s="232" t="s">
        <v>185</v>
      </c>
      <c r="AU279" s="232" t="s">
        <v>88</v>
      </c>
      <c r="AY279" s="18" t="s">
        <v>182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8" t="s">
        <v>86</v>
      </c>
      <c r="BK279" s="233">
        <f>ROUND(I279*H279,2)</f>
        <v>0</v>
      </c>
      <c r="BL279" s="18" t="s">
        <v>189</v>
      </c>
      <c r="BM279" s="232" t="s">
        <v>1601</v>
      </c>
    </row>
    <row r="280" spans="1:51" s="15" customFormat="1" ht="12">
      <c r="A280" s="15"/>
      <c r="B280" s="268"/>
      <c r="C280" s="269"/>
      <c r="D280" s="236" t="s">
        <v>191</v>
      </c>
      <c r="E280" s="270" t="s">
        <v>1</v>
      </c>
      <c r="F280" s="271" t="s">
        <v>235</v>
      </c>
      <c r="G280" s="269"/>
      <c r="H280" s="270" t="s">
        <v>1</v>
      </c>
      <c r="I280" s="272"/>
      <c r="J280" s="269"/>
      <c r="K280" s="269"/>
      <c r="L280" s="273"/>
      <c r="M280" s="274"/>
      <c r="N280" s="275"/>
      <c r="O280" s="275"/>
      <c r="P280" s="275"/>
      <c r="Q280" s="275"/>
      <c r="R280" s="275"/>
      <c r="S280" s="275"/>
      <c r="T280" s="276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7" t="s">
        <v>191</v>
      </c>
      <c r="AU280" s="277" t="s">
        <v>88</v>
      </c>
      <c r="AV280" s="15" t="s">
        <v>86</v>
      </c>
      <c r="AW280" s="15" t="s">
        <v>34</v>
      </c>
      <c r="AX280" s="15" t="s">
        <v>78</v>
      </c>
      <c r="AY280" s="277" t="s">
        <v>182</v>
      </c>
    </row>
    <row r="281" spans="1:51" s="15" customFormat="1" ht="12">
      <c r="A281" s="15"/>
      <c r="B281" s="268"/>
      <c r="C281" s="269"/>
      <c r="D281" s="236" t="s">
        <v>191</v>
      </c>
      <c r="E281" s="270" t="s">
        <v>1</v>
      </c>
      <c r="F281" s="271" t="s">
        <v>1596</v>
      </c>
      <c r="G281" s="269"/>
      <c r="H281" s="270" t="s">
        <v>1</v>
      </c>
      <c r="I281" s="272"/>
      <c r="J281" s="269"/>
      <c r="K281" s="269"/>
      <c r="L281" s="273"/>
      <c r="M281" s="274"/>
      <c r="N281" s="275"/>
      <c r="O281" s="275"/>
      <c r="P281" s="275"/>
      <c r="Q281" s="275"/>
      <c r="R281" s="275"/>
      <c r="S281" s="275"/>
      <c r="T281" s="27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7" t="s">
        <v>191</v>
      </c>
      <c r="AU281" s="277" t="s">
        <v>88</v>
      </c>
      <c r="AV281" s="15" t="s">
        <v>86</v>
      </c>
      <c r="AW281" s="15" t="s">
        <v>34</v>
      </c>
      <c r="AX281" s="15" t="s">
        <v>78</v>
      </c>
      <c r="AY281" s="277" t="s">
        <v>182</v>
      </c>
    </row>
    <row r="282" spans="1:51" s="13" customFormat="1" ht="12">
      <c r="A282" s="13"/>
      <c r="B282" s="234"/>
      <c r="C282" s="235"/>
      <c r="D282" s="236" t="s">
        <v>191</v>
      </c>
      <c r="E282" s="237" t="s">
        <v>1</v>
      </c>
      <c r="F282" s="238" t="s">
        <v>1602</v>
      </c>
      <c r="G282" s="235"/>
      <c r="H282" s="239">
        <v>2</v>
      </c>
      <c r="I282" s="240"/>
      <c r="J282" s="235"/>
      <c r="K282" s="235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191</v>
      </c>
      <c r="AU282" s="245" t="s">
        <v>88</v>
      </c>
      <c r="AV282" s="13" t="s">
        <v>88</v>
      </c>
      <c r="AW282" s="13" t="s">
        <v>34</v>
      </c>
      <c r="AX282" s="13" t="s">
        <v>78</v>
      </c>
      <c r="AY282" s="245" t="s">
        <v>182</v>
      </c>
    </row>
    <row r="283" spans="1:51" s="14" customFormat="1" ht="12">
      <c r="A283" s="14"/>
      <c r="B283" s="246"/>
      <c r="C283" s="247"/>
      <c r="D283" s="236" t="s">
        <v>191</v>
      </c>
      <c r="E283" s="248" t="s">
        <v>1</v>
      </c>
      <c r="F283" s="249" t="s">
        <v>195</v>
      </c>
      <c r="G283" s="247"/>
      <c r="H283" s="250">
        <v>2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6" t="s">
        <v>191</v>
      </c>
      <c r="AU283" s="256" t="s">
        <v>88</v>
      </c>
      <c r="AV283" s="14" t="s">
        <v>189</v>
      </c>
      <c r="AW283" s="14" t="s">
        <v>34</v>
      </c>
      <c r="AX283" s="14" t="s">
        <v>86</v>
      </c>
      <c r="AY283" s="256" t="s">
        <v>182</v>
      </c>
    </row>
    <row r="284" spans="1:65" s="2" customFormat="1" ht="16.5" customHeight="1">
      <c r="A284" s="39"/>
      <c r="B284" s="40"/>
      <c r="C284" s="220" t="s">
        <v>539</v>
      </c>
      <c r="D284" s="220" t="s">
        <v>185</v>
      </c>
      <c r="E284" s="221" t="s">
        <v>1603</v>
      </c>
      <c r="F284" s="222" t="s">
        <v>1604</v>
      </c>
      <c r="G284" s="223" t="s">
        <v>542</v>
      </c>
      <c r="H284" s="224">
        <v>1.845</v>
      </c>
      <c r="I284" s="225"/>
      <c r="J284" s="226">
        <f>ROUND(I284*H284,2)</f>
        <v>0</v>
      </c>
      <c r="K284" s="227"/>
      <c r="L284" s="45"/>
      <c r="M284" s="228" t="s">
        <v>1</v>
      </c>
      <c r="N284" s="229" t="s">
        <v>43</v>
      </c>
      <c r="O284" s="92"/>
      <c r="P284" s="230">
        <f>O284*H284</f>
        <v>0</v>
      </c>
      <c r="Q284" s="230">
        <v>2.50194</v>
      </c>
      <c r="R284" s="230">
        <f>Q284*H284</f>
        <v>4.6160793</v>
      </c>
      <c r="S284" s="230">
        <v>0</v>
      </c>
      <c r="T284" s="23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2" t="s">
        <v>189</v>
      </c>
      <c r="AT284" s="232" t="s">
        <v>185</v>
      </c>
      <c r="AU284" s="232" t="s">
        <v>88</v>
      </c>
      <c r="AY284" s="18" t="s">
        <v>182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18" t="s">
        <v>86</v>
      </c>
      <c r="BK284" s="233">
        <f>ROUND(I284*H284,2)</f>
        <v>0</v>
      </c>
      <c r="BL284" s="18" t="s">
        <v>189</v>
      </c>
      <c r="BM284" s="232" t="s">
        <v>1605</v>
      </c>
    </row>
    <row r="285" spans="1:51" s="15" customFormat="1" ht="12">
      <c r="A285" s="15"/>
      <c r="B285" s="268"/>
      <c r="C285" s="269"/>
      <c r="D285" s="236" t="s">
        <v>191</v>
      </c>
      <c r="E285" s="270" t="s">
        <v>1</v>
      </c>
      <c r="F285" s="271" t="s">
        <v>1606</v>
      </c>
      <c r="G285" s="269"/>
      <c r="H285" s="270" t="s">
        <v>1</v>
      </c>
      <c r="I285" s="272"/>
      <c r="J285" s="269"/>
      <c r="K285" s="269"/>
      <c r="L285" s="273"/>
      <c r="M285" s="274"/>
      <c r="N285" s="275"/>
      <c r="O285" s="275"/>
      <c r="P285" s="275"/>
      <c r="Q285" s="275"/>
      <c r="R285" s="275"/>
      <c r="S285" s="275"/>
      <c r="T285" s="27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7" t="s">
        <v>191</v>
      </c>
      <c r="AU285" s="277" t="s">
        <v>88</v>
      </c>
      <c r="AV285" s="15" t="s">
        <v>86</v>
      </c>
      <c r="AW285" s="15" t="s">
        <v>34</v>
      </c>
      <c r="AX285" s="15" t="s">
        <v>78</v>
      </c>
      <c r="AY285" s="277" t="s">
        <v>182</v>
      </c>
    </row>
    <row r="286" spans="1:51" s="13" customFormat="1" ht="12">
      <c r="A286" s="13"/>
      <c r="B286" s="234"/>
      <c r="C286" s="235"/>
      <c r="D286" s="236" t="s">
        <v>191</v>
      </c>
      <c r="E286" s="237" t="s">
        <v>1</v>
      </c>
      <c r="F286" s="238" t="s">
        <v>1607</v>
      </c>
      <c r="G286" s="235"/>
      <c r="H286" s="239">
        <v>1.845</v>
      </c>
      <c r="I286" s="240"/>
      <c r="J286" s="235"/>
      <c r="K286" s="235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191</v>
      </c>
      <c r="AU286" s="245" t="s">
        <v>88</v>
      </c>
      <c r="AV286" s="13" t="s">
        <v>88</v>
      </c>
      <c r="AW286" s="13" t="s">
        <v>34</v>
      </c>
      <c r="AX286" s="13" t="s">
        <v>78</v>
      </c>
      <c r="AY286" s="245" t="s">
        <v>182</v>
      </c>
    </row>
    <row r="287" spans="1:51" s="14" customFormat="1" ht="12">
      <c r="A287" s="14"/>
      <c r="B287" s="246"/>
      <c r="C287" s="247"/>
      <c r="D287" s="236" t="s">
        <v>191</v>
      </c>
      <c r="E287" s="248" t="s">
        <v>1</v>
      </c>
      <c r="F287" s="249" t="s">
        <v>195</v>
      </c>
      <c r="G287" s="247"/>
      <c r="H287" s="250">
        <v>1.845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6" t="s">
        <v>191</v>
      </c>
      <c r="AU287" s="256" t="s">
        <v>88</v>
      </c>
      <c r="AV287" s="14" t="s">
        <v>189</v>
      </c>
      <c r="AW287" s="14" t="s">
        <v>34</v>
      </c>
      <c r="AX287" s="14" t="s">
        <v>86</v>
      </c>
      <c r="AY287" s="256" t="s">
        <v>182</v>
      </c>
    </row>
    <row r="288" spans="1:65" s="2" customFormat="1" ht="24.15" customHeight="1">
      <c r="A288" s="39"/>
      <c r="B288" s="40"/>
      <c r="C288" s="220" t="s">
        <v>547</v>
      </c>
      <c r="D288" s="220" t="s">
        <v>185</v>
      </c>
      <c r="E288" s="221" t="s">
        <v>1608</v>
      </c>
      <c r="F288" s="222" t="s">
        <v>1609</v>
      </c>
      <c r="G288" s="223" t="s">
        <v>188</v>
      </c>
      <c r="H288" s="224">
        <v>14.68</v>
      </c>
      <c r="I288" s="225"/>
      <c r="J288" s="226">
        <f>ROUND(I288*H288,2)</f>
        <v>0</v>
      </c>
      <c r="K288" s="227"/>
      <c r="L288" s="45"/>
      <c r="M288" s="228" t="s">
        <v>1</v>
      </c>
      <c r="N288" s="229" t="s">
        <v>43</v>
      </c>
      <c r="O288" s="92"/>
      <c r="P288" s="230">
        <f>O288*H288</f>
        <v>0</v>
      </c>
      <c r="Q288" s="230">
        <v>0.00663</v>
      </c>
      <c r="R288" s="230">
        <f>Q288*H288</f>
        <v>0.0973284</v>
      </c>
      <c r="S288" s="230">
        <v>0</v>
      </c>
      <c r="T288" s="23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2" t="s">
        <v>189</v>
      </c>
      <c r="AT288" s="232" t="s">
        <v>185</v>
      </c>
      <c r="AU288" s="232" t="s">
        <v>88</v>
      </c>
      <c r="AY288" s="18" t="s">
        <v>182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8" t="s">
        <v>86</v>
      </c>
      <c r="BK288" s="233">
        <f>ROUND(I288*H288,2)</f>
        <v>0</v>
      </c>
      <c r="BL288" s="18" t="s">
        <v>189</v>
      </c>
      <c r="BM288" s="232" t="s">
        <v>1610</v>
      </c>
    </row>
    <row r="289" spans="1:51" s="15" customFormat="1" ht="12">
      <c r="A289" s="15"/>
      <c r="B289" s="268"/>
      <c r="C289" s="269"/>
      <c r="D289" s="236" t="s">
        <v>191</v>
      </c>
      <c r="E289" s="270" t="s">
        <v>1</v>
      </c>
      <c r="F289" s="271" t="s">
        <v>1606</v>
      </c>
      <c r="G289" s="269"/>
      <c r="H289" s="270" t="s">
        <v>1</v>
      </c>
      <c r="I289" s="272"/>
      <c r="J289" s="269"/>
      <c r="K289" s="269"/>
      <c r="L289" s="273"/>
      <c r="M289" s="274"/>
      <c r="N289" s="275"/>
      <c r="O289" s="275"/>
      <c r="P289" s="275"/>
      <c r="Q289" s="275"/>
      <c r="R289" s="275"/>
      <c r="S289" s="275"/>
      <c r="T289" s="27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7" t="s">
        <v>191</v>
      </c>
      <c r="AU289" s="277" t="s">
        <v>88</v>
      </c>
      <c r="AV289" s="15" t="s">
        <v>86</v>
      </c>
      <c r="AW289" s="15" t="s">
        <v>34</v>
      </c>
      <c r="AX289" s="15" t="s">
        <v>78</v>
      </c>
      <c r="AY289" s="277" t="s">
        <v>182</v>
      </c>
    </row>
    <row r="290" spans="1:51" s="13" customFormat="1" ht="12">
      <c r="A290" s="13"/>
      <c r="B290" s="234"/>
      <c r="C290" s="235"/>
      <c r="D290" s="236" t="s">
        <v>191</v>
      </c>
      <c r="E290" s="237" t="s">
        <v>1</v>
      </c>
      <c r="F290" s="238" t="s">
        <v>1611</v>
      </c>
      <c r="G290" s="235"/>
      <c r="H290" s="239">
        <v>14.68</v>
      </c>
      <c r="I290" s="240"/>
      <c r="J290" s="235"/>
      <c r="K290" s="235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191</v>
      </c>
      <c r="AU290" s="245" t="s">
        <v>88</v>
      </c>
      <c r="AV290" s="13" t="s">
        <v>88</v>
      </c>
      <c r="AW290" s="13" t="s">
        <v>34</v>
      </c>
      <c r="AX290" s="13" t="s">
        <v>78</v>
      </c>
      <c r="AY290" s="245" t="s">
        <v>182</v>
      </c>
    </row>
    <row r="291" spans="1:51" s="14" customFormat="1" ht="12">
      <c r="A291" s="14"/>
      <c r="B291" s="246"/>
      <c r="C291" s="247"/>
      <c r="D291" s="236" t="s">
        <v>191</v>
      </c>
      <c r="E291" s="248" t="s">
        <v>1</v>
      </c>
      <c r="F291" s="249" t="s">
        <v>195</v>
      </c>
      <c r="G291" s="247"/>
      <c r="H291" s="250">
        <v>14.68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6" t="s">
        <v>191</v>
      </c>
      <c r="AU291" s="256" t="s">
        <v>88</v>
      </c>
      <c r="AV291" s="14" t="s">
        <v>189</v>
      </c>
      <c r="AW291" s="14" t="s">
        <v>34</v>
      </c>
      <c r="AX291" s="14" t="s">
        <v>86</v>
      </c>
      <c r="AY291" s="256" t="s">
        <v>182</v>
      </c>
    </row>
    <row r="292" spans="1:65" s="2" customFormat="1" ht="24.15" customHeight="1">
      <c r="A292" s="39"/>
      <c r="B292" s="40"/>
      <c r="C292" s="220" t="s">
        <v>554</v>
      </c>
      <c r="D292" s="220" t="s">
        <v>185</v>
      </c>
      <c r="E292" s="221" t="s">
        <v>1612</v>
      </c>
      <c r="F292" s="222" t="s">
        <v>1613</v>
      </c>
      <c r="G292" s="223" t="s">
        <v>188</v>
      </c>
      <c r="H292" s="224">
        <v>14.68</v>
      </c>
      <c r="I292" s="225"/>
      <c r="J292" s="226">
        <f>ROUND(I292*H292,2)</f>
        <v>0</v>
      </c>
      <c r="K292" s="227"/>
      <c r="L292" s="45"/>
      <c r="M292" s="228" t="s">
        <v>1</v>
      </c>
      <c r="N292" s="229" t="s">
        <v>43</v>
      </c>
      <c r="O292" s="92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2" t="s">
        <v>189</v>
      </c>
      <c r="AT292" s="232" t="s">
        <v>185</v>
      </c>
      <c r="AU292" s="232" t="s">
        <v>88</v>
      </c>
      <c r="AY292" s="18" t="s">
        <v>182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8" t="s">
        <v>86</v>
      </c>
      <c r="BK292" s="233">
        <f>ROUND(I292*H292,2)</f>
        <v>0</v>
      </c>
      <c r="BL292" s="18" t="s">
        <v>189</v>
      </c>
      <c r="BM292" s="232" t="s">
        <v>1614</v>
      </c>
    </row>
    <row r="293" spans="1:65" s="2" customFormat="1" ht="33" customHeight="1">
      <c r="A293" s="39"/>
      <c r="B293" s="40"/>
      <c r="C293" s="220" t="s">
        <v>558</v>
      </c>
      <c r="D293" s="220" t="s">
        <v>185</v>
      </c>
      <c r="E293" s="221" t="s">
        <v>1615</v>
      </c>
      <c r="F293" s="222" t="s">
        <v>1616</v>
      </c>
      <c r="G293" s="223" t="s">
        <v>188</v>
      </c>
      <c r="H293" s="224">
        <v>6.48</v>
      </c>
      <c r="I293" s="225"/>
      <c r="J293" s="226">
        <f>ROUND(I293*H293,2)</f>
        <v>0</v>
      </c>
      <c r="K293" s="227"/>
      <c r="L293" s="45"/>
      <c r="M293" s="228" t="s">
        <v>1</v>
      </c>
      <c r="N293" s="229" t="s">
        <v>43</v>
      </c>
      <c r="O293" s="92"/>
      <c r="P293" s="230">
        <f>O293*H293</f>
        <v>0</v>
      </c>
      <c r="Q293" s="230">
        <v>0.00134</v>
      </c>
      <c r="R293" s="230">
        <f>Q293*H293</f>
        <v>0.0086832</v>
      </c>
      <c r="S293" s="230">
        <v>0</v>
      </c>
      <c r="T293" s="23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189</v>
      </c>
      <c r="AT293" s="232" t="s">
        <v>185</v>
      </c>
      <c r="AU293" s="232" t="s">
        <v>88</v>
      </c>
      <c r="AY293" s="18" t="s">
        <v>182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8" t="s">
        <v>86</v>
      </c>
      <c r="BK293" s="233">
        <f>ROUND(I293*H293,2)</f>
        <v>0</v>
      </c>
      <c r="BL293" s="18" t="s">
        <v>189</v>
      </c>
      <c r="BM293" s="232" t="s">
        <v>1617</v>
      </c>
    </row>
    <row r="294" spans="1:51" s="15" customFormat="1" ht="12">
      <c r="A294" s="15"/>
      <c r="B294" s="268"/>
      <c r="C294" s="269"/>
      <c r="D294" s="236" t="s">
        <v>191</v>
      </c>
      <c r="E294" s="270" t="s">
        <v>1</v>
      </c>
      <c r="F294" s="271" t="s">
        <v>1606</v>
      </c>
      <c r="G294" s="269"/>
      <c r="H294" s="270" t="s">
        <v>1</v>
      </c>
      <c r="I294" s="272"/>
      <c r="J294" s="269"/>
      <c r="K294" s="269"/>
      <c r="L294" s="273"/>
      <c r="M294" s="274"/>
      <c r="N294" s="275"/>
      <c r="O294" s="275"/>
      <c r="P294" s="275"/>
      <c r="Q294" s="275"/>
      <c r="R294" s="275"/>
      <c r="S294" s="275"/>
      <c r="T294" s="276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77" t="s">
        <v>191</v>
      </c>
      <c r="AU294" s="277" t="s">
        <v>88</v>
      </c>
      <c r="AV294" s="15" t="s">
        <v>86</v>
      </c>
      <c r="AW294" s="15" t="s">
        <v>34</v>
      </c>
      <c r="AX294" s="15" t="s">
        <v>78</v>
      </c>
      <c r="AY294" s="277" t="s">
        <v>182</v>
      </c>
    </row>
    <row r="295" spans="1:51" s="13" customFormat="1" ht="12">
      <c r="A295" s="13"/>
      <c r="B295" s="234"/>
      <c r="C295" s="235"/>
      <c r="D295" s="236" t="s">
        <v>191</v>
      </c>
      <c r="E295" s="237" t="s">
        <v>1</v>
      </c>
      <c r="F295" s="238" t="s">
        <v>1618</v>
      </c>
      <c r="G295" s="235"/>
      <c r="H295" s="239">
        <v>6.48</v>
      </c>
      <c r="I295" s="240"/>
      <c r="J295" s="235"/>
      <c r="K295" s="235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191</v>
      </c>
      <c r="AU295" s="245" t="s">
        <v>88</v>
      </c>
      <c r="AV295" s="13" t="s">
        <v>88</v>
      </c>
      <c r="AW295" s="13" t="s">
        <v>34</v>
      </c>
      <c r="AX295" s="13" t="s">
        <v>78</v>
      </c>
      <c r="AY295" s="245" t="s">
        <v>182</v>
      </c>
    </row>
    <row r="296" spans="1:51" s="14" customFormat="1" ht="12">
      <c r="A296" s="14"/>
      <c r="B296" s="246"/>
      <c r="C296" s="247"/>
      <c r="D296" s="236" t="s">
        <v>191</v>
      </c>
      <c r="E296" s="248" t="s">
        <v>1</v>
      </c>
      <c r="F296" s="249" t="s">
        <v>195</v>
      </c>
      <c r="G296" s="247"/>
      <c r="H296" s="250">
        <v>6.48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6" t="s">
        <v>191</v>
      </c>
      <c r="AU296" s="256" t="s">
        <v>88</v>
      </c>
      <c r="AV296" s="14" t="s">
        <v>189</v>
      </c>
      <c r="AW296" s="14" t="s">
        <v>34</v>
      </c>
      <c r="AX296" s="14" t="s">
        <v>86</v>
      </c>
      <c r="AY296" s="256" t="s">
        <v>182</v>
      </c>
    </row>
    <row r="297" spans="1:65" s="2" customFormat="1" ht="33" customHeight="1">
      <c r="A297" s="39"/>
      <c r="B297" s="40"/>
      <c r="C297" s="220" t="s">
        <v>563</v>
      </c>
      <c r="D297" s="220" t="s">
        <v>185</v>
      </c>
      <c r="E297" s="221" t="s">
        <v>1619</v>
      </c>
      <c r="F297" s="222" t="s">
        <v>1620</v>
      </c>
      <c r="G297" s="223" t="s">
        <v>188</v>
      </c>
      <c r="H297" s="224">
        <v>6.48</v>
      </c>
      <c r="I297" s="225"/>
      <c r="J297" s="226">
        <f>ROUND(I297*H297,2)</f>
        <v>0</v>
      </c>
      <c r="K297" s="227"/>
      <c r="L297" s="45"/>
      <c r="M297" s="228" t="s">
        <v>1</v>
      </c>
      <c r="N297" s="229" t="s">
        <v>43</v>
      </c>
      <c r="O297" s="92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2" t="s">
        <v>189</v>
      </c>
      <c r="AT297" s="232" t="s">
        <v>185</v>
      </c>
      <c r="AU297" s="232" t="s">
        <v>88</v>
      </c>
      <c r="AY297" s="18" t="s">
        <v>182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8" t="s">
        <v>86</v>
      </c>
      <c r="BK297" s="233">
        <f>ROUND(I297*H297,2)</f>
        <v>0</v>
      </c>
      <c r="BL297" s="18" t="s">
        <v>189</v>
      </c>
      <c r="BM297" s="232" t="s">
        <v>1621</v>
      </c>
    </row>
    <row r="298" spans="1:65" s="2" customFormat="1" ht="33" customHeight="1">
      <c r="A298" s="39"/>
      <c r="B298" s="40"/>
      <c r="C298" s="220" t="s">
        <v>567</v>
      </c>
      <c r="D298" s="220" t="s">
        <v>185</v>
      </c>
      <c r="E298" s="221" t="s">
        <v>1622</v>
      </c>
      <c r="F298" s="222" t="s">
        <v>1623</v>
      </c>
      <c r="G298" s="223" t="s">
        <v>188</v>
      </c>
      <c r="H298" s="224">
        <v>6.48</v>
      </c>
      <c r="I298" s="225"/>
      <c r="J298" s="226">
        <f>ROUND(I298*H298,2)</f>
        <v>0</v>
      </c>
      <c r="K298" s="227"/>
      <c r="L298" s="45"/>
      <c r="M298" s="228" t="s">
        <v>1</v>
      </c>
      <c r="N298" s="229" t="s">
        <v>43</v>
      </c>
      <c r="O298" s="92"/>
      <c r="P298" s="230">
        <f>O298*H298</f>
        <v>0</v>
      </c>
      <c r="Q298" s="230">
        <v>0.0015</v>
      </c>
      <c r="R298" s="230">
        <f>Q298*H298</f>
        <v>0.009720000000000001</v>
      </c>
      <c r="S298" s="230">
        <v>0</v>
      </c>
      <c r="T298" s="23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2" t="s">
        <v>189</v>
      </c>
      <c r="AT298" s="232" t="s">
        <v>185</v>
      </c>
      <c r="AU298" s="232" t="s">
        <v>88</v>
      </c>
      <c r="AY298" s="18" t="s">
        <v>182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8" t="s">
        <v>86</v>
      </c>
      <c r="BK298" s="233">
        <f>ROUND(I298*H298,2)</f>
        <v>0</v>
      </c>
      <c r="BL298" s="18" t="s">
        <v>189</v>
      </c>
      <c r="BM298" s="232" t="s">
        <v>1624</v>
      </c>
    </row>
    <row r="299" spans="1:51" s="15" customFormat="1" ht="12">
      <c r="A299" s="15"/>
      <c r="B299" s="268"/>
      <c r="C299" s="269"/>
      <c r="D299" s="236" t="s">
        <v>191</v>
      </c>
      <c r="E299" s="270" t="s">
        <v>1</v>
      </c>
      <c r="F299" s="271" t="s">
        <v>1606</v>
      </c>
      <c r="G299" s="269"/>
      <c r="H299" s="270" t="s">
        <v>1</v>
      </c>
      <c r="I299" s="272"/>
      <c r="J299" s="269"/>
      <c r="K299" s="269"/>
      <c r="L299" s="273"/>
      <c r="M299" s="274"/>
      <c r="N299" s="275"/>
      <c r="O299" s="275"/>
      <c r="P299" s="275"/>
      <c r="Q299" s="275"/>
      <c r="R299" s="275"/>
      <c r="S299" s="275"/>
      <c r="T299" s="27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77" t="s">
        <v>191</v>
      </c>
      <c r="AU299" s="277" t="s">
        <v>88</v>
      </c>
      <c r="AV299" s="15" t="s">
        <v>86</v>
      </c>
      <c r="AW299" s="15" t="s">
        <v>34</v>
      </c>
      <c r="AX299" s="15" t="s">
        <v>78</v>
      </c>
      <c r="AY299" s="277" t="s">
        <v>182</v>
      </c>
    </row>
    <row r="300" spans="1:51" s="13" customFormat="1" ht="12">
      <c r="A300" s="13"/>
      <c r="B300" s="234"/>
      <c r="C300" s="235"/>
      <c r="D300" s="236" t="s">
        <v>191</v>
      </c>
      <c r="E300" s="237" t="s">
        <v>1</v>
      </c>
      <c r="F300" s="238" t="s">
        <v>1618</v>
      </c>
      <c r="G300" s="235"/>
      <c r="H300" s="239">
        <v>6.48</v>
      </c>
      <c r="I300" s="240"/>
      <c r="J300" s="235"/>
      <c r="K300" s="235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191</v>
      </c>
      <c r="AU300" s="245" t="s">
        <v>88</v>
      </c>
      <c r="AV300" s="13" t="s">
        <v>88</v>
      </c>
      <c r="AW300" s="13" t="s">
        <v>34</v>
      </c>
      <c r="AX300" s="13" t="s">
        <v>78</v>
      </c>
      <c r="AY300" s="245" t="s">
        <v>182</v>
      </c>
    </row>
    <row r="301" spans="1:51" s="14" customFormat="1" ht="12">
      <c r="A301" s="14"/>
      <c r="B301" s="246"/>
      <c r="C301" s="247"/>
      <c r="D301" s="236" t="s">
        <v>191</v>
      </c>
      <c r="E301" s="248" t="s">
        <v>1</v>
      </c>
      <c r="F301" s="249" t="s">
        <v>195</v>
      </c>
      <c r="G301" s="247"/>
      <c r="H301" s="250">
        <v>6.48</v>
      </c>
      <c r="I301" s="251"/>
      <c r="J301" s="247"/>
      <c r="K301" s="247"/>
      <c r="L301" s="252"/>
      <c r="M301" s="253"/>
      <c r="N301" s="254"/>
      <c r="O301" s="254"/>
      <c r="P301" s="254"/>
      <c r="Q301" s="254"/>
      <c r="R301" s="254"/>
      <c r="S301" s="254"/>
      <c r="T301" s="25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6" t="s">
        <v>191</v>
      </c>
      <c r="AU301" s="256" t="s">
        <v>88</v>
      </c>
      <c r="AV301" s="14" t="s">
        <v>189</v>
      </c>
      <c r="AW301" s="14" t="s">
        <v>34</v>
      </c>
      <c r="AX301" s="14" t="s">
        <v>86</v>
      </c>
      <c r="AY301" s="256" t="s">
        <v>182</v>
      </c>
    </row>
    <row r="302" spans="1:65" s="2" customFormat="1" ht="33" customHeight="1">
      <c r="A302" s="39"/>
      <c r="B302" s="40"/>
      <c r="C302" s="220" t="s">
        <v>575</v>
      </c>
      <c r="D302" s="220" t="s">
        <v>185</v>
      </c>
      <c r="E302" s="221" t="s">
        <v>1625</v>
      </c>
      <c r="F302" s="222" t="s">
        <v>1626</v>
      </c>
      <c r="G302" s="223" t="s">
        <v>188</v>
      </c>
      <c r="H302" s="224">
        <v>6.48</v>
      </c>
      <c r="I302" s="225"/>
      <c r="J302" s="226">
        <f>ROUND(I302*H302,2)</f>
        <v>0</v>
      </c>
      <c r="K302" s="227"/>
      <c r="L302" s="45"/>
      <c r="M302" s="228" t="s">
        <v>1</v>
      </c>
      <c r="N302" s="229" t="s">
        <v>43</v>
      </c>
      <c r="O302" s="92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2" t="s">
        <v>189</v>
      </c>
      <c r="AT302" s="232" t="s">
        <v>185</v>
      </c>
      <c r="AU302" s="232" t="s">
        <v>88</v>
      </c>
      <c r="AY302" s="18" t="s">
        <v>182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8" t="s">
        <v>86</v>
      </c>
      <c r="BK302" s="233">
        <f>ROUND(I302*H302,2)</f>
        <v>0</v>
      </c>
      <c r="BL302" s="18" t="s">
        <v>189</v>
      </c>
      <c r="BM302" s="232" t="s">
        <v>1627</v>
      </c>
    </row>
    <row r="303" spans="1:65" s="2" customFormat="1" ht="24.15" customHeight="1">
      <c r="A303" s="39"/>
      <c r="B303" s="40"/>
      <c r="C303" s="220" t="s">
        <v>593</v>
      </c>
      <c r="D303" s="220" t="s">
        <v>185</v>
      </c>
      <c r="E303" s="221" t="s">
        <v>1628</v>
      </c>
      <c r="F303" s="222" t="s">
        <v>1629</v>
      </c>
      <c r="G303" s="223" t="s">
        <v>570</v>
      </c>
      <c r="H303" s="224">
        <v>3.388</v>
      </c>
      <c r="I303" s="225"/>
      <c r="J303" s="226">
        <f>ROUND(I303*H303,2)</f>
        <v>0</v>
      </c>
      <c r="K303" s="227"/>
      <c r="L303" s="45"/>
      <c r="M303" s="228" t="s">
        <v>1</v>
      </c>
      <c r="N303" s="229" t="s">
        <v>43</v>
      </c>
      <c r="O303" s="92"/>
      <c r="P303" s="230">
        <f>O303*H303</f>
        <v>0</v>
      </c>
      <c r="Q303" s="230">
        <v>0.01709</v>
      </c>
      <c r="R303" s="230">
        <f>Q303*H303</f>
        <v>0.05790092</v>
      </c>
      <c r="S303" s="230">
        <v>0</v>
      </c>
      <c r="T303" s="23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2" t="s">
        <v>189</v>
      </c>
      <c r="AT303" s="232" t="s">
        <v>185</v>
      </c>
      <c r="AU303" s="232" t="s">
        <v>88</v>
      </c>
      <c r="AY303" s="18" t="s">
        <v>182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8" t="s">
        <v>86</v>
      </c>
      <c r="BK303" s="233">
        <f>ROUND(I303*H303,2)</f>
        <v>0</v>
      </c>
      <c r="BL303" s="18" t="s">
        <v>189</v>
      </c>
      <c r="BM303" s="232" t="s">
        <v>1630</v>
      </c>
    </row>
    <row r="304" spans="1:51" s="15" customFormat="1" ht="12">
      <c r="A304" s="15"/>
      <c r="B304" s="268"/>
      <c r="C304" s="269"/>
      <c r="D304" s="236" t="s">
        <v>191</v>
      </c>
      <c r="E304" s="270" t="s">
        <v>1</v>
      </c>
      <c r="F304" s="271" t="s">
        <v>235</v>
      </c>
      <c r="G304" s="269"/>
      <c r="H304" s="270" t="s">
        <v>1</v>
      </c>
      <c r="I304" s="272"/>
      <c r="J304" s="269"/>
      <c r="K304" s="269"/>
      <c r="L304" s="273"/>
      <c r="M304" s="274"/>
      <c r="N304" s="275"/>
      <c r="O304" s="275"/>
      <c r="P304" s="275"/>
      <c r="Q304" s="275"/>
      <c r="R304" s="275"/>
      <c r="S304" s="275"/>
      <c r="T304" s="27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7" t="s">
        <v>191</v>
      </c>
      <c r="AU304" s="277" t="s">
        <v>88</v>
      </c>
      <c r="AV304" s="15" t="s">
        <v>86</v>
      </c>
      <c r="AW304" s="15" t="s">
        <v>34</v>
      </c>
      <c r="AX304" s="15" t="s">
        <v>78</v>
      </c>
      <c r="AY304" s="277" t="s">
        <v>182</v>
      </c>
    </row>
    <row r="305" spans="1:51" s="15" customFormat="1" ht="12">
      <c r="A305" s="15"/>
      <c r="B305" s="268"/>
      <c r="C305" s="269"/>
      <c r="D305" s="236" t="s">
        <v>191</v>
      </c>
      <c r="E305" s="270" t="s">
        <v>1</v>
      </c>
      <c r="F305" s="271" t="s">
        <v>422</v>
      </c>
      <c r="G305" s="269"/>
      <c r="H305" s="270" t="s">
        <v>1</v>
      </c>
      <c r="I305" s="272"/>
      <c r="J305" s="269"/>
      <c r="K305" s="269"/>
      <c r="L305" s="273"/>
      <c r="M305" s="274"/>
      <c r="N305" s="275"/>
      <c r="O305" s="275"/>
      <c r="P305" s="275"/>
      <c r="Q305" s="275"/>
      <c r="R305" s="275"/>
      <c r="S305" s="275"/>
      <c r="T305" s="27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77" t="s">
        <v>191</v>
      </c>
      <c r="AU305" s="277" t="s">
        <v>88</v>
      </c>
      <c r="AV305" s="15" t="s">
        <v>86</v>
      </c>
      <c r="AW305" s="15" t="s">
        <v>34</v>
      </c>
      <c r="AX305" s="15" t="s">
        <v>78</v>
      </c>
      <c r="AY305" s="277" t="s">
        <v>182</v>
      </c>
    </row>
    <row r="306" spans="1:51" s="13" customFormat="1" ht="12">
      <c r="A306" s="13"/>
      <c r="B306" s="234"/>
      <c r="C306" s="235"/>
      <c r="D306" s="236" t="s">
        <v>191</v>
      </c>
      <c r="E306" s="237" t="s">
        <v>1</v>
      </c>
      <c r="F306" s="238" t="s">
        <v>1631</v>
      </c>
      <c r="G306" s="235"/>
      <c r="H306" s="239">
        <v>1.173</v>
      </c>
      <c r="I306" s="240"/>
      <c r="J306" s="235"/>
      <c r="K306" s="235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191</v>
      </c>
      <c r="AU306" s="245" t="s">
        <v>88</v>
      </c>
      <c r="AV306" s="13" t="s">
        <v>88</v>
      </c>
      <c r="AW306" s="13" t="s">
        <v>34</v>
      </c>
      <c r="AX306" s="13" t="s">
        <v>78</v>
      </c>
      <c r="AY306" s="245" t="s">
        <v>182</v>
      </c>
    </row>
    <row r="307" spans="1:51" s="15" customFormat="1" ht="12">
      <c r="A307" s="15"/>
      <c r="B307" s="268"/>
      <c r="C307" s="269"/>
      <c r="D307" s="236" t="s">
        <v>191</v>
      </c>
      <c r="E307" s="270" t="s">
        <v>1</v>
      </c>
      <c r="F307" s="271" t="s">
        <v>1632</v>
      </c>
      <c r="G307" s="269"/>
      <c r="H307" s="270" t="s">
        <v>1</v>
      </c>
      <c r="I307" s="272"/>
      <c r="J307" s="269"/>
      <c r="K307" s="269"/>
      <c r="L307" s="273"/>
      <c r="M307" s="274"/>
      <c r="N307" s="275"/>
      <c r="O307" s="275"/>
      <c r="P307" s="275"/>
      <c r="Q307" s="275"/>
      <c r="R307" s="275"/>
      <c r="S307" s="275"/>
      <c r="T307" s="276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7" t="s">
        <v>191</v>
      </c>
      <c r="AU307" s="277" t="s">
        <v>88</v>
      </c>
      <c r="AV307" s="15" t="s">
        <v>86</v>
      </c>
      <c r="AW307" s="15" t="s">
        <v>34</v>
      </c>
      <c r="AX307" s="15" t="s">
        <v>78</v>
      </c>
      <c r="AY307" s="277" t="s">
        <v>182</v>
      </c>
    </row>
    <row r="308" spans="1:51" s="13" customFormat="1" ht="12">
      <c r="A308" s="13"/>
      <c r="B308" s="234"/>
      <c r="C308" s="235"/>
      <c r="D308" s="236" t="s">
        <v>191</v>
      </c>
      <c r="E308" s="237" t="s">
        <v>1</v>
      </c>
      <c r="F308" s="238" t="s">
        <v>1633</v>
      </c>
      <c r="G308" s="235"/>
      <c r="H308" s="239">
        <v>0.858</v>
      </c>
      <c r="I308" s="240"/>
      <c r="J308" s="235"/>
      <c r="K308" s="235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191</v>
      </c>
      <c r="AU308" s="245" t="s">
        <v>88</v>
      </c>
      <c r="AV308" s="13" t="s">
        <v>88</v>
      </c>
      <c r="AW308" s="13" t="s">
        <v>34</v>
      </c>
      <c r="AX308" s="13" t="s">
        <v>78</v>
      </c>
      <c r="AY308" s="245" t="s">
        <v>182</v>
      </c>
    </row>
    <row r="309" spans="1:51" s="13" customFormat="1" ht="12">
      <c r="A309" s="13"/>
      <c r="B309" s="234"/>
      <c r="C309" s="235"/>
      <c r="D309" s="236" t="s">
        <v>191</v>
      </c>
      <c r="E309" s="237" t="s">
        <v>1</v>
      </c>
      <c r="F309" s="238" t="s">
        <v>1634</v>
      </c>
      <c r="G309" s="235"/>
      <c r="H309" s="239">
        <v>0.728</v>
      </c>
      <c r="I309" s="240"/>
      <c r="J309" s="235"/>
      <c r="K309" s="235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191</v>
      </c>
      <c r="AU309" s="245" t="s">
        <v>88</v>
      </c>
      <c r="AV309" s="13" t="s">
        <v>88</v>
      </c>
      <c r="AW309" s="13" t="s">
        <v>34</v>
      </c>
      <c r="AX309" s="13" t="s">
        <v>78</v>
      </c>
      <c r="AY309" s="245" t="s">
        <v>182</v>
      </c>
    </row>
    <row r="310" spans="1:51" s="13" customFormat="1" ht="12">
      <c r="A310" s="13"/>
      <c r="B310" s="234"/>
      <c r="C310" s="235"/>
      <c r="D310" s="236" t="s">
        <v>191</v>
      </c>
      <c r="E310" s="237" t="s">
        <v>1</v>
      </c>
      <c r="F310" s="238" t="s">
        <v>1635</v>
      </c>
      <c r="G310" s="235"/>
      <c r="H310" s="239">
        <v>0.325</v>
      </c>
      <c r="I310" s="240"/>
      <c r="J310" s="235"/>
      <c r="K310" s="235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191</v>
      </c>
      <c r="AU310" s="245" t="s">
        <v>88</v>
      </c>
      <c r="AV310" s="13" t="s">
        <v>88</v>
      </c>
      <c r="AW310" s="13" t="s">
        <v>34</v>
      </c>
      <c r="AX310" s="13" t="s">
        <v>78</v>
      </c>
      <c r="AY310" s="245" t="s">
        <v>182</v>
      </c>
    </row>
    <row r="311" spans="1:51" s="13" customFormat="1" ht="12">
      <c r="A311" s="13"/>
      <c r="B311" s="234"/>
      <c r="C311" s="235"/>
      <c r="D311" s="236" t="s">
        <v>191</v>
      </c>
      <c r="E311" s="237" t="s">
        <v>1</v>
      </c>
      <c r="F311" s="238" t="s">
        <v>1636</v>
      </c>
      <c r="G311" s="235"/>
      <c r="H311" s="239">
        <v>0.304</v>
      </c>
      <c r="I311" s="240"/>
      <c r="J311" s="235"/>
      <c r="K311" s="235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191</v>
      </c>
      <c r="AU311" s="245" t="s">
        <v>88</v>
      </c>
      <c r="AV311" s="13" t="s">
        <v>88</v>
      </c>
      <c r="AW311" s="13" t="s">
        <v>34</v>
      </c>
      <c r="AX311" s="13" t="s">
        <v>78</v>
      </c>
      <c r="AY311" s="245" t="s">
        <v>182</v>
      </c>
    </row>
    <row r="312" spans="1:51" s="14" customFormat="1" ht="12">
      <c r="A312" s="14"/>
      <c r="B312" s="246"/>
      <c r="C312" s="247"/>
      <c r="D312" s="236" t="s">
        <v>191</v>
      </c>
      <c r="E312" s="248" t="s">
        <v>1</v>
      </c>
      <c r="F312" s="249" t="s">
        <v>195</v>
      </c>
      <c r="G312" s="247"/>
      <c r="H312" s="250">
        <v>3.3880000000000003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6" t="s">
        <v>191</v>
      </c>
      <c r="AU312" s="256" t="s">
        <v>88</v>
      </c>
      <c r="AV312" s="14" t="s">
        <v>189</v>
      </c>
      <c r="AW312" s="14" t="s">
        <v>34</v>
      </c>
      <c r="AX312" s="14" t="s">
        <v>86</v>
      </c>
      <c r="AY312" s="256" t="s">
        <v>182</v>
      </c>
    </row>
    <row r="313" spans="1:65" s="2" customFormat="1" ht="16.5" customHeight="1">
      <c r="A313" s="39"/>
      <c r="B313" s="40"/>
      <c r="C313" s="257" t="s">
        <v>603</v>
      </c>
      <c r="D313" s="257" t="s">
        <v>204</v>
      </c>
      <c r="E313" s="258" t="s">
        <v>1637</v>
      </c>
      <c r="F313" s="259" t="s">
        <v>1638</v>
      </c>
      <c r="G313" s="260" t="s">
        <v>570</v>
      </c>
      <c r="H313" s="261">
        <v>3.727</v>
      </c>
      <c r="I313" s="262"/>
      <c r="J313" s="263">
        <f>ROUND(I313*H313,2)</f>
        <v>0</v>
      </c>
      <c r="K313" s="264"/>
      <c r="L313" s="265"/>
      <c r="M313" s="266" t="s">
        <v>1</v>
      </c>
      <c r="N313" s="267" t="s">
        <v>43</v>
      </c>
      <c r="O313" s="92"/>
      <c r="P313" s="230">
        <f>O313*H313</f>
        <v>0</v>
      </c>
      <c r="Q313" s="230">
        <v>1</v>
      </c>
      <c r="R313" s="230">
        <f>Q313*H313</f>
        <v>3.727</v>
      </c>
      <c r="S313" s="230">
        <v>0</v>
      </c>
      <c r="T313" s="23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2" t="s">
        <v>207</v>
      </c>
      <c r="AT313" s="232" t="s">
        <v>204</v>
      </c>
      <c r="AU313" s="232" t="s">
        <v>88</v>
      </c>
      <c r="AY313" s="18" t="s">
        <v>182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8" t="s">
        <v>86</v>
      </c>
      <c r="BK313" s="233">
        <f>ROUND(I313*H313,2)</f>
        <v>0</v>
      </c>
      <c r="BL313" s="18" t="s">
        <v>189</v>
      </c>
      <c r="BM313" s="232" t="s">
        <v>1639</v>
      </c>
    </row>
    <row r="314" spans="1:51" s="15" customFormat="1" ht="12">
      <c r="A314" s="15"/>
      <c r="B314" s="268"/>
      <c r="C314" s="269"/>
      <c r="D314" s="236" t="s">
        <v>191</v>
      </c>
      <c r="E314" s="270" t="s">
        <v>1</v>
      </c>
      <c r="F314" s="271" t="s">
        <v>235</v>
      </c>
      <c r="G314" s="269"/>
      <c r="H314" s="270" t="s">
        <v>1</v>
      </c>
      <c r="I314" s="272"/>
      <c r="J314" s="269"/>
      <c r="K314" s="269"/>
      <c r="L314" s="273"/>
      <c r="M314" s="274"/>
      <c r="N314" s="275"/>
      <c r="O314" s="275"/>
      <c r="P314" s="275"/>
      <c r="Q314" s="275"/>
      <c r="R314" s="275"/>
      <c r="S314" s="275"/>
      <c r="T314" s="276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7" t="s">
        <v>191</v>
      </c>
      <c r="AU314" s="277" t="s">
        <v>88</v>
      </c>
      <c r="AV314" s="15" t="s">
        <v>86</v>
      </c>
      <c r="AW314" s="15" t="s">
        <v>34</v>
      </c>
      <c r="AX314" s="15" t="s">
        <v>78</v>
      </c>
      <c r="AY314" s="277" t="s">
        <v>182</v>
      </c>
    </row>
    <row r="315" spans="1:51" s="15" customFormat="1" ht="12">
      <c r="A315" s="15"/>
      <c r="B315" s="268"/>
      <c r="C315" s="269"/>
      <c r="D315" s="236" t="s">
        <v>191</v>
      </c>
      <c r="E315" s="270" t="s">
        <v>1</v>
      </c>
      <c r="F315" s="271" t="s">
        <v>422</v>
      </c>
      <c r="G315" s="269"/>
      <c r="H315" s="270" t="s">
        <v>1</v>
      </c>
      <c r="I315" s="272"/>
      <c r="J315" s="269"/>
      <c r="K315" s="269"/>
      <c r="L315" s="273"/>
      <c r="M315" s="274"/>
      <c r="N315" s="275"/>
      <c r="O315" s="275"/>
      <c r="P315" s="275"/>
      <c r="Q315" s="275"/>
      <c r="R315" s="275"/>
      <c r="S315" s="275"/>
      <c r="T315" s="276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77" t="s">
        <v>191</v>
      </c>
      <c r="AU315" s="277" t="s">
        <v>88</v>
      </c>
      <c r="AV315" s="15" t="s">
        <v>86</v>
      </c>
      <c r="AW315" s="15" t="s">
        <v>34</v>
      </c>
      <c r="AX315" s="15" t="s">
        <v>78</v>
      </c>
      <c r="AY315" s="277" t="s">
        <v>182</v>
      </c>
    </row>
    <row r="316" spans="1:51" s="13" customFormat="1" ht="12">
      <c r="A316" s="13"/>
      <c r="B316" s="234"/>
      <c r="C316" s="235"/>
      <c r="D316" s="236" t="s">
        <v>191</v>
      </c>
      <c r="E316" s="237" t="s">
        <v>1</v>
      </c>
      <c r="F316" s="238" t="s">
        <v>1640</v>
      </c>
      <c r="G316" s="235"/>
      <c r="H316" s="239">
        <v>1.29</v>
      </c>
      <c r="I316" s="240"/>
      <c r="J316" s="235"/>
      <c r="K316" s="235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191</v>
      </c>
      <c r="AU316" s="245" t="s">
        <v>88</v>
      </c>
      <c r="AV316" s="13" t="s">
        <v>88</v>
      </c>
      <c r="AW316" s="13" t="s">
        <v>34</v>
      </c>
      <c r="AX316" s="13" t="s">
        <v>78</v>
      </c>
      <c r="AY316" s="245" t="s">
        <v>182</v>
      </c>
    </row>
    <row r="317" spans="1:51" s="15" customFormat="1" ht="12">
      <c r="A317" s="15"/>
      <c r="B317" s="268"/>
      <c r="C317" s="269"/>
      <c r="D317" s="236" t="s">
        <v>191</v>
      </c>
      <c r="E317" s="270" t="s">
        <v>1</v>
      </c>
      <c r="F317" s="271" t="s">
        <v>1632</v>
      </c>
      <c r="G317" s="269"/>
      <c r="H317" s="270" t="s">
        <v>1</v>
      </c>
      <c r="I317" s="272"/>
      <c r="J317" s="269"/>
      <c r="K317" s="269"/>
      <c r="L317" s="273"/>
      <c r="M317" s="274"/>
      <c r="N317" s="275"/>
      <c r="O317" s="275"/>
      <c r="P317" s="275"/>
      <c r="Q317" s="275"/>
      <c r="R317" s="275"/>
      <c r="S317" s="275"/>
      <c r="T317" s="276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77" t="s">
        <v>191</v>
      </c>
      <c r="AU317" s="277" t="s">
        <v>88</v>
      </c>
      <c r="AV317" s="15" t="s">
        <v>86</v>
      </c>
      <c r="AW317" s="15" t="s">
        <v>34</v>
      </c>
      <c r="AX317" s="15" t="s">
        <v>78</v>
      </c>
      <c r="AY317" s="277" t="s">
        <v>182</v>
      </c>
    </row>
    <row r="318" spans="1:51" s="13" customFormat="1" ht="12">
      <c r="A318" s="13"/>
      <c r="B318" s="234"/>
      <c r="C318" s="235"/>
      <c r="D318" s="236" t="s">
        <v>191</v>
      </c>
      <c r="E318" s="237" t="s">
        <v>1</v>
      </c>
      <c r="F318" s="238" t="s">
        <v>1641</v>
      </c>
      <c r="G318" s="235"/>
      <c r="H318" s="239">
        <v>0.944</v>
      </c>
      <c r="I318" s="240"/>
      <c r="J318" s="235"/>
      <c r="K318" s="235"/>
      <c r="L318" s="241"/>
      <c r="M318" s="242"/>
      <c r="N318" s="243"/>
      <c r="O318" s="243"/>
      <c r="P318" s="243"/>
      <c r="Q318" s="243"/>
      <c r="R318" s="243"/>
      <c r="S318" s="243"/>
      <c r="T318" s="24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5" t="s">
        <v>191</v>
      </c>
      <c r="AU318" s="245" t="s">
        <v>88</v>
      </c>
      <c r="AV318" s="13" t="s">
        <v>88</v>
      </c>
      <c r="AW318" s="13" t="s">
        <v>34</v>
      </c>
      <c r="AX318" s="13" t="s">
        <v>78</v>
      </c>
      <c r="AY318" s="245" t="s">
        <v>182</v>
      </c>
    </row>
    <row r="319" spans="1:51" s="13" customFormat="1" ht="12">
      <c r="A319" s="13"/>
      <c r="B319" s="234"/>
      <c r="C319" s="235"/>
      <c r="D319" s="236" t="s">
        <v>191</v>
      </c>
      <c r="E319" s="237" t="s">
        <v>1</v>
      </c>
      <c r="F319" s="238" t="s">
        <v>1642</v>
      </c>
      <c r="G319" s="235"/>
      <c r="H319" s="239">
        <v>0.801</v>
      </c>
      <c r="I319" s="240"/>
      <c r="J319" s="235"/>
      <c r="K319" s="235"/>
      <c r="L319" s="241"/>
      <c r="M319" s="242"/>
      <c r="N319" s="243"/>
      <c r="O319" s="243"/>
      <c r="P319" s="243"/>
      <c r="Q319" s="243"/>
      <c r="R319" s="243"/>
      <c r="S319" s="243"/>
      <c r="T319" s="24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5" t="s">
        <v>191</v>
      </c>
      <c r="AU319" s="245" t="s">
        <v>88</v>
      </c>
      <c r="AV319" s="13" t="s">
        <v>88</v>
      </c>
      <c r="AW319" s="13" t="s">
        <v>34</v>
      </c>
      <c r="AX319" s="13" t="s">
        <v>78</v>
      </c>
      <c r="AY319" s="245" t="s">
        <v>182</v>
      </c>
    </row>
    <row r="320" spans="1:51" s="13" customFormat="1" ht="12">
      <c r="A320" s="13"/>
      <c r="B320" s="234"/>
      <c r="C320" s="235"/>
      <c r="D320" s="236" t="s">
        <v>191</v>
      </c>
      <c r="E320" s="237" t="s">
        <v>1</v>
      </c>
      <c r="F320" s="238" t="s">
        <v>1643</v>
      </c>
      <c r="G320" s="235"/>
      <c r="H320" s="239">
        <v>0.358</v>
      </c>
      <c r="I320" s="240"/>
      <c r="J320" s="235"/>
      <c r="K320" s="235"/>
      <c r="L320" s="241"/>
      <c r="M320" s="242"/>
      <c r="N320" s="243"/>
      <c r="O320" s="243"/>
      <c r="P320" s="243"/>
      <c r="Q320" s="243"/>
      <c r="R320" s="243"/>
      <c r="S320" s="243"/>
      <c r="T320" s="24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5" t="s">
        <v>191</v>
      </c>
      <c r="AU320" s="245" t="s">
        <v>88</v>
      </c>
      <c r="AV320" s="13" t="s">
        <v>88</v>
      </c>
      <c r="AW320" s="13" t="s">
        <v>34</v>
      </c>
      <c r="AX320" s="13" t="s">
        <v>78</v>
      </c>
      <c r="AY320" s="245" t="s">
        <v>182</v>
      </c>
    </row>
    <row r="321" spans="1:51" s="13" customFormat="1" ht="12">
      <c r="A321" s="13"/>
      <c r="B321" s="234"/>
      <c r="C321" s="235"/>
      <c r="D321" s="236" t="s">
        <v>191</v>
      </c>
      <c r="E321" s="237" t="s">
        <v>1</v>
      </c>
      <c r="F321" s="238" t="s">
        <v>1644</v>
      </c>
      <c r="G321" s="235"/>
      <c r="H321" s="239">
        <v>0.334</v>
      </c>
      <c r="I321" s="240"/>
      <c r="J321" s="235"/>
      <c r="K321" s="235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191</v>
      </c>
      <c r="AU321" s="245" t="s">
        <v>88</v>
      </c>
      <c r="AV321" s="13" t="s">
        <v>88</v>
      </c>
      <c r="AW321" s="13" t="s">
        <v>34</v>
      </c>
      <c r="AX321" s="13" t="s">
        <v>78</v>
      </c>
      <c r="AY321" s="245" t="s">
        <v>182</v>
      </c>
    </row>
    <row r="322" spans="1:51" s="14" customFormat="1" ht="12">
      <c r="A322" s="14"/>
      <c r="B322" s="246"/>
      <c r="C322" s="247"/>
      <c r="D322" s="236" t="s">
        <v>191</v>
      </c>
      <c r="E322" s="248" t="s">
        <v>1</v>
      </c>
      <c r="F322" s="249" t="s">
        <v>195</v>
      </c>
      <c r="G322" s="247"/>
      <c r="H322" s="250">
        <v>3.7270000000000003</v>
      </c>
      <c r="I322" s="251"/>
      <c r="J322" s="247"/>
      <c r="K322" s="247"/>
      <c r="L322" s="252"/>
      <c r="M322" s="253"/>
      <c r="N322" s="254"/>
      <c r="O322" s="254"/>
      <c r="P322" s="254"/>
      <c r="Q322" s="254"/>
      <c r="R322" s="254"/>
      <c r="S322" s="254"/>
      <c r="T322" s="25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6" t="s">
        <v>191</v>
      </c>
      <c r="AU322" s="256" t="s">
        <v>88</v>
      </c>
      <c r="AV322" s="14" t="s">
        <v>189</v>
      </c>
      <c r="AW322" s="14" t="s">
        <v>34</v>
      </c>
      <c r="AX322" s="14" t="s">
        <v>86</v>
      </c>
      <c r="AY322" s="256" t="s">
        <v>182</v>
      </c>
    </row>
    <row r="323" spans="1:65" s="2" customFormat="1" ht="24.15" customHeight="1">
      <c r="A323" s="39"/>
      <c r="B323" s="40"/>
      <c r="C323" s="220" t="s">
        <v>610</v>
      </c>
      <c r="D323" s="220" t="s">
        <v>185</v>
      </c>
      <c r="E323" s="221" t="s">
        <v>1645</v>
      </c>
      <c r="F323" s="222" t="s">
        <v>1646</v>
      </c>
      <c r="G323" s="223" t="s">
        <v>570</v>
      </c>
      <c r="H323" s="224">
        <v>1.586</v>
      </c>
      <c r="I323" s="225"/>
      <c r="J323" s="226">
        <f>ROUND(I323*H323,2)</f>
        <v>0</v>
      </c>
      <c r="K323" s="227"/>
      <c r="L323" s="45"/>
      <c r="M323" s="228" t="s">
        <v>1</v>
      </c>
      <c r="N323" s="229" t="s">
        <v>43</v>
      </c>
      <c r="O323" s="92"/>
      <c r="P323" s="230">
        <f>O323*H323</f>
        <v>0</v>
      </c>
      <c r="Q323" s="230">
        <v>0.01221</v>
      </c>
      <c r="R323" s="230">
        <f>Q323*H323</f>
        <v>0.01936506</v>
      </c>
      <c r="S323" s="230">
        <v>0</v>
      </c>
      <c r="T323" s="23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2" t="s">
        <v>189</v>
      </c>
      <c r="AT323" s="232" t="s">
        <v>185</v>
      </c>
      <c r="AU323" s="232" t="s">
        <v>88</v>
      </c>
      <c r="AY323" s="18" t="s">
        <v>182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8" t="s">
        <v>86</v>
      </c>
      <c r="BK323" s="233">
        <f>ROUND(I323*H323,2)</f>
        <v>0</v>
      </c>
      <c r="BL323" s="18" t="s">
        <v>189</v>
      </c>
      <c r="BM323" s="232" t="s">
        <v>1647</v>
      </c>
    </row>
    <row r="324" spans="1:51" s="15" customFormat="1" ht="12">
      <c r="A324" s="15"/>
      <c r="B324" s="268"/>
      <c r="C324" s="269"/>
      <c r="D324" s="236" t="s">
        <v>191</v>
      </c>
      <c r="E324" s="270" t="s">
        <v>1</v>
      </c>
      <c r="F324" s="271" t="s">
        <v>235</v>
      </c>
      <c r="G324" s="269"/>
      <c r="H324" s="270" t="s">
        <v>1</v>
      </c>
      <c r="I324" s="272"/>
      <c r="J324" s="269"/>
      <c r="K324" s="269"/>
      <c r="L324" s="273"/>
      <c r="M324" s="274"/>
      <c r="N324" s="275"/>
      <c r="O324" s="275"/>
      <c r="P324" s="275"/>
      <c r="Q324" s="275"/>
      <c r="R324" s="275"/>
      <c r="S324" s="275"/>
      <c r="T324" s="276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77" t="s">
        <v>191</v>
      </c>
      <c r="AU324" s="277" t="s">
        <v>88</v>
      </c>
      <c r="AV324" s="15" t="s">
        <v>86</v>
      </c>
      <c r="AW324" s="15" t="s">
        <v>34</v>
      </c>
      <c r="AX324" s="15" t="s">
        <v>78</v>
      </c>
      <c r="AY324" s="277" t="s">
        <v>182</v>
      </c>
    </row>
    <row r="325" spans="1:51" s="15" customFormat="1" ht="12">
      <c r="A325" s="15"/>
      <c r="B325" s="268"/>
      <c r="C325" s="269"/>
      <c r="D325" s="236" t="s">
        <v>191</v>
      </c>
      <c r="E325" s="270" t="s">
        <v>1</v>
      </c>
      <c r="F325" s="271" t="s">
        <v>1632</v>
      </c>
      <c r="G325" s="269"/>
      <c r="H325" s="270" t="s">
        <v>1</v>
      </c>
      <c r="I325" s="272"/>
      <c r="J325" s="269"/>
      <c r="K325" s="269"/>
      <c r="L325" s="273"/>
      <c r="M325" s="274"/>
      <c r="N325" s="275"/>
      <c r="O325" s="275"/>
      <c r="P325" s="275"/>
      <c r="Q325" s="275"/>
      <c r="R325" s="275"/>
      <c r="S325" s="275"/>
      <c r="T325" s="276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77" t="s">
        <v>191</v>
      </c>
      <c r="AU325" s="277" t="s">
        <v>88</v>
      </c>
      <c r="AV325" s="15" t="s">
        <v>86</v>
      </c>
      <c r="AW325" s="15" t="s">
        <v>34</v>
      </c>
      <c r="AX325" s="15" t="s">
        <v>78</v>
      </c>
      <c r="AY325" s="277" t="s">
        <v>182</v>
      </c>
    </row>
    <row r="326" spans="1:51" s="13" customFormat="1" ht="12">
      <c r="A326" s="13"/>
      <c r="B326" s="234"/>
      <c r="C326" s="235"/>
      <c r="D326" s="236" t="s">
        <v>191</v>
      </c>
      <c r="E326" s="237" t="s">
        <v>1</v>
      </c>
      <c r="F326" s="238" t="s">
        <v>1648</v>
      </c>
      <c r="G326" s="235"/>
      <c r="H326" s="239">
        <v>1.586</v>
      </c>
      <c r="I326" s="240"/>
      <c r="J326" s="235"/>
      <c r="K326" s="235"/>
      <c r="L326" s="241"/>
      <c r="M326" s="242"/>
      <c r="N326" s="243"/>
      <c r="O326" s="243"/>
      <c r="P326" s="243"/>
      <c r="Q326" s="243"/>
      <c r="R326" s="243"/>
      <c r="S326" s="243"/>
      <c r="T326" s="24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5" t="s">
        <v>191</v>
      </c>
      <c r="AU326" s="245" t="s">
        <v>88</v>
      </c>
      <c r="AV326" s="13" t="s">
        <v>88</v>
      </c>
      <c r="AW326" s="13" t="s">
        <v>34</v>
      </c>
      <c r="AX326" s="13" t="s">
        <v>78</v>
      </c>
      <c r="AY326" s="245" t="s">
        <v>182</v>
      </c>
    </row>
    <row r="327" spans="1:51" s="14" customFormat="1" ht="12">
      <c r="A327" s="14"/>
      <c r="B327" s="246"/>
      <c r="C327" s="247"/>
      <c r="D327" s="236" t="s">
        <v>191</v>
      </c>
      <c r="E327" s="248" t="s">
        <v>1</v>
      </c>
      <c r="F327" s="249" t="s">
        <v>195</v>
      </c>
      <c r="G327" s="247"/>
      <c r="H327" s="250">
        <v>1.586</v>
      </c>
      <c r="I327" s="251"/>
      <c r="J327" s="247"/>
      <c r="K327" s="247"/>
      <c r="L327" s="252"/>
      <c r="M327" s="253"/>
      <c r="N327" s="254"/>
      <c r="O327" s="254"/>
      <c r="P327" s="254"/>
      <c r="Q327" s="254"/>
      <c r="R327" s="254"/>
      <c r="S327" s="254"/>
      <c r="T327" s="255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6" t="s">
        <v>191</v>
      </c>
      <c r="AU327" s="256" t="s">
        <v>88</v>
      </c>
      <c r="AV327" s="14" t="s">
        <v>189</v>
      </c>
      <c r="AW327" s="14" t="s">
        <v>34</v>
      </c>
      <c r="AX327" s="14" t="s">
        <v>86</v>
      </c>
      <c r="AY327" s="256" t="s">
        <v>182</v>
      </c>
    </row>
    <row r="328" spans="1:65" s="2" customFormat="1" ht="16.5" customHeight="1">
      <c r="A328" s="39"/>
      <c r="B328" s="40"/>
      <c r="C328" s="257" t="s">
        <v>616</v>
      </c>
      <c r="D328" s="257" t="s">
        <v>204</v>
      </c>
      <c r="E328" s="258" t="s">
        <v>1649</v>
      </c>
      <c r="F328" s="259" t="s">
        <v>1650</v>
      </c>
      <c r="G328" s="260" t="s">
        <v>570</v>
      </c>
      <c r="H328" s="261">
        <v>1.745</v>
      </c>
      <c r="I328" s="262"/>
      <c r="J328" s="263">
        <f>ROUND(I328*H328,2)</f>
        <v>0</v>
      </c>
      <c r="K328" s="264"/>
      <c r="L328" s="265"/>
      <c r="M328" s="266" t="s">
        <v>1</v>
      </c>
      <c r="N328" s="267" t="s">
        <v>43</v>
      </c>
      <c r="O328" s="92"/>
      <c r="P328" s="230">
        <f>O328*H328</f>
        <v>0</v>
      </c>
      <c r="Q328" s="230">
        <v>1</v>
      </c>
      <c r="R328" s="230">
        <f>Q328*H328</f>
        <v>1.745</v>
      </c>
      <c r="S328" s="230">
        <v>0</v>
      </c>
      <c r="T328" s="231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2" t="s">
        <v>207</v>
      </c>
      <c r="AT328" s="232" t="s">
        <v>204</v>
      </c>
      <c r="AU328" s="232" t="s">
        <v>88</v>
      </c>
      <c r="AY328" s="18" t="s">
        <v>182</v>
      </c>
      <c r="BE328" s="233">
        <f>IF(N328="základní",J328,0)</f>
        <v>0</v>
      </c>
      <c r="BF328" s="233">
        <f>IF(N328="snížená",J328,0)</f>
        <v>0</v>
      </c>
      <c r="BG328" s="233">
        <f>IF(N328="zákl. přenesená",J328,0)</f>
        <v>0</v>
      </c>
      <c r="BH328" s="233">
        <f>IF(N328="sníž. přenesená",J328,0)</f>
        <v>0</v>
      </c>
      <c r="BI328" s="233">
        <f>IF(N328="nulová",J328,0)</f>
        <v>0</v>
      </c>
      <c r="BJ328" s="18" t="s">
        <v>86</v>
      </c>
      <c r="BK328" s="233">
        <f>ROUND(I328*H328,2)</f>
        <v>0</v>
      </c>
      <c r="BL328" s="18" t="s">
        <v>189</v>
      </c>
      <c r="BM328" s="232" t="s">
        <v>1651</v>
      </c>
    </row>
    <row r="329" spans="1:51" s="15" customFormat="1" ht="12">
      <c r="A329" s="15"/>
      <c r="B329" s="268"/>
      <c r="C329" s="269"/>
      <c r="D329" s="236" t="s">
        <v>191</v>
      </c>
      <c r="E329" s="270" t="s">
        <v>1</v>
      </c>
      <c r="F329" s="271" t="s">
        <v>235</v>
      </c>
      <c r="G329" s="269"/>
      <c r="H329" s="270" t="s">
        <v>1</v>
      </c>
      <c r="I329" s="272"/>
      <c r="J329" s="269"/>
      <c r="K329" s="269"/>
      <c r="L329" s="273"/>
      <c r="M329" s="274"/>
      <c r="N329" s="275"/>
      <c r="O329" s="275"/>
      <c r="P329" s="275"/>
      <c r="Q329" s="275"/>
      <c r="R329" s="275"/>
      <c r="S329" s="275"/>
      <c r="T329" s="27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77" t="s">
        <v>191</v>
      </c>
      <c r="AU329" s="277" t="s">
        <v>88</v>
      </c>
      <c r="AV329" s="15" t="s">
        <v>86</v>
      </c>
      <c r="AW329" s="15" t="s">
        <v>34</v>
      </c>
      <c r="AX329" s="15" t="s">
        <v>78</v>
      </c>
      <c r="AY329" s="277" t="s">
        <v>182</v>
      </c>
    </row>
    <row r="330" spans="1:51" s="15" customFormat="1" ht="12">
      <c r="A330" s="15"/>
      <c r="B330" s="268"/>
      <c r="C330" s="269"/>
      <c r="D330" s="236" t="s">
        <v>191</v>
      </c>
      <c r="E330" s="270" t="s">
        <v>1</v>
      </c>
      <c r="F330" s="271" t="s">
        <v>1632</v>
      </c>
      <c r="G330" s="269"/>
      <c r="H330" s="270" t="s">
        <v>1</v>
      </c>
      <c r="I330" s="272"/>
      <c r="J330" s="269"/>
      <c r="K330" s="269"/>
      <c r="L330" s="273"/>
      <c r="M330" s="274"/>
      <c r="N330" s="275"/>
      <c r="O330" s="275"/>
      <c r="P330" s="275"/>
      <c r="Q330" s="275"/>
      <c r="R330" s="275"/>
      <c r="S330" s="275"/>
      <c r="T330" s="276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77" t="s">
        <v>191</v>
      </c>
      <c r="AU330" s="277" t="s">
        <v>88</v>
      </c>
      <c r="AV330" s="15" t="s">
        <v>86</v>
      </c>
      <c r="AW330" s="15" t="s">
        <v>34</v>
      </c>
      <c r="AX330" s="15" t="s">
        <v>78</v>
      </c>
      <c r="AY330" s="277" t="s">
        <v>182</v>
      </c>
    </row>
    <row r="331" spans="1:51" s="13" customFormat="1" ht="12">
      <c r="A331" s="13"/>
      <c r="B331" s="234"/>
      <c r="C331" s="235"/>
      <c r="D331" s="236" t="s">
        <v>191</v>
      </c>
      <c r="E331" s="237" t="s">
        <v>1</v>
      </c>
      <c r="F331" s="238" t="s">
        <v>1652</v>
      </c>
      <c r="G331" s="235"/>
      <c r="H331" s="239">
        <v>1.745</v>
      </c>
      <c r="I331" s="240"/>
      <c r="J331" s="235"/>
      <c r="K331" s="235"/>
      <c r="L331" s="241"/>
      <c r="M331" s="242"/>
      <c r="N331" s="243"/>
      <c r="O331" s="243"/>
      <c r="P331" s="243"/>
      <c r="Q331" s="243"/>
      <c r="R331" s="243"/>
      <c r="S331" s="243"/>
      <c r="T331" s="24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5" t="s">
        <v>191</v>
      </c>
      <c r="AU331" s="245" t="s">
        <v>88</v>
      </c>
      <c r="AV331" s="13" t="s">
        <v>88</v>
      </c>
      <c r="AW331" s="13" t="s">
        <v>34</v>
      </c>
      <c r="AX331" s="13" t="s">
        <v>78</v>
      </c>
      <c r="AY331" s="245" t="s">
        <v>182</v>
      </c>
    </row>
    <row r="332" spans="1:51" s="14" customFormat="1" ht="12">
      <c r="A332" s="14"/>
      <c r="B332" s="246"/>
      <c r="C332" s="247"/>
      <c r="D332" s="236" t="s">
        <v>191</v>
      </c>
      <c r="E332" s="248" t="s">
        <v>1</v>
      </c>
      <c r="F332" s="249" t="s">
        <v>195</v>
      </c>
      <c r="G332" s="247"/>
      <c r="H332" s="250">
        <v>1.745</v>
      </c>
      <c r="I332" s="251"/>
      <c r="J332" s="247"/>
      <c r="K332" s="247"/>
      <c r="L332" s="252"/>
      <c r="M332" s="253"/>
      <c r="N332" s="254"/>
      <c r="O332" s="254"/>
      <c r="P332" s="254"/>
      <c r="Q332" s="254"/>
      <c r="R332" s="254"/>
      <c r="S332" s="254"/>
      <c r="T332" s="255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6" t="s">
        <v>191</v>
      </c>
      <c r="AU332" s="256" t="s">
        <v>88</v>
      </c>
      <c r="AV332" s="14" t="s">
        <v>189</v>
      </c>
      <c r="AW332" s="14" t="s">
        <v>34</v>
      </c>
      <c r="AX332" s="14" t="s">
        <v>86</v>
      </c>
      <c r="AY332" s="256" t="s">
        <v>182</v>
      </c>
    </row>
    <row r="333" spans="1:65" s="2" customFormat="1" ht="33" customHeight="1">
      <c r="A333" s="39"/>
      <c r="B333" s="40"/>
      <c r="C333" s="220" t="s">
        <v>621</v>
      </c>
      <c r="D333" s="220" t="s">
        <v>185</v>
      </c>
      <c r="E333" s="221" t="s">
        <v>1653</v>
      </c>
      <c r="F333" s="222" t="s">
        <v>1654</v>
      </c>
      <c r="G333" s="223" t="s">
        <v>320</v>
      </c>
      <c r="H333" s="224">
        <v>3.112</v>
      </c>
      <c r="I333" s="225"/>
      <c r="J333" s="226">
        <f>ROUND(I333*H333,2)</f>
        <v>0</v>
      </c>
      <c r="K333" s="227"/>
      <c r="L333" s="45"/>
      <c r="M333" s="228" t="s">
        <v>1</v>
      </c>
      <c r="N333" s="229" t="s">
        <v>43</v>
      </c>
      <c r="O333" s="92"/>
      <c r="P333" s="230">
        <f>O333*H333</f>
        <v>0</v>
      </c>
      <c r="Q333" s="230">
        <v>0.00048</v>
      </c>
      <c r="R333" s="230">
        <f>Q333*H333</f>
        <v>0.00149376</v>
      </c>
      <c r="S333" s="230">
        <v>0</v>
      </c>
      <c r="T333" s="23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2" t="s">
        <v>189</v>
      </c>
      <c r="AT333" s="232" t="s">
        <v>185</v>
      </c>
      <c r="AU333" s="232" t="s">
        <v>88</v>
      </c>
      <c r="AY333" s="18" t="s">
        <v>182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8" t="s">
        <v>86</v>
      </c>
      <c r="BK333" s="233">
        <f>ROUND(I333*H333,2)</f>
        <v>0</v>
      </c>
      <c r="BL333" s="18" t="s">
        <v>189</v>
      </c>
      <c r="BM333" s="232" t="s">
        <v>1655</v>
      </c>
    </row>
    <row r="334" spans="1:51" s="15" customFormat="1" ht="12">
      <c r="A334" s="15"/>
      <c r="B334" s="268"/>
      <c r="C334" s="269"/>
      <c r="D334" s="236" t="s">
        <v>191</v>
      </c>
      <c r="E334" s="270" t="s">
        <v>1</v>
      </c>
      <c r="F334" s="271" t="s">
        <v>1632</v>
      </c>
      <c r="G334" s="269"/>
      <c r="H334" s="270" t="s">
        <v>1</v>
      </c>
      <c r="I334" s="272"/>
      <c r="J334" s="269"/>
      <c r="K334" s="269"/>
      <c r="L334" s="273"/>
      <c r="M334" s="274"/>
      <c r="N334" s="275"/>
      <c r="O334" s="275"/>
      <c r="P334" s="275"/>
      <c r="Q334" s="275"/>
      <c r="R334" s="275"/>
      <c r="S334" s="275"/>
      <c r="T334" s="276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7" t="s">
        <v>191</v>
      </c>
      <c r="AU334" s="277" t="s">
        <v>88</v>
      </c>
      <c r="AV334" s="15" t="s">
        <v>86</v>
      </c>
      <c r="AW334" s="15" t="s">
        <v>34</v>
      </c>
      <c r="AX334" s="15" t="s">
        <v>78</v>
      </c>
      <c r="AY334" s="277" t="s">
        <v>182</v>
      </c>
    </row>
    <row r="335" spans="1:51" s="13" customFormat="1" ht="12">
      <c r="A335" s="13"/>
      <c r="B335" s="234"/>
      <c r="C335" s="235"/>
      <c r="D335" s="236" t="s">
        <v>191</v>
      </c>
      <c r="E335" s="237" t="s">
        <v>1</v>
      </c>
      <c r="F335" s="238" t="s">
        <v>1656</v>
      </c>
      <c r="G335" s="235"/>
      <c r="H335" s="239">
        <v>1.556</v>
      </c>
      <c r="I335" s="240"/>
      <c r="J335" s="235"/>
      <c r="K335" s="235"/>
      <c r="L335" s="241"/>
      <c r="M335" s="242"/>
      <c r="N335" s="243"/>
      <c r="O335" s="243"/>
      <c r="P335" s="243"/>
      <c r="Q335" s="243"/>
      <c r="R335" s="243"/>
      <c r="S335" s="243"/>
      <c r="T335" s="24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5" t="s">
        <v>191</v>
      </c>
      <c r="AU335" s="245" t="s">
        <v>88</v>
      </c>
      <c r="AV335" s="13" t="s">
        <v>88</v>
      </c>
      <c r="AW335" s="13" t="s">
        <v>34</v>
      </c>
      <c r="AX335" s="13" t="s">
        <v>78</v>
      </c>
      <c r="AY335" s="245" t="s">
        <v>182</v>
      </c>
    </row>
    <row r="336" spans="1:51" s="13" customFormat="1" ht="12">
      <c r="A336" s="13"/>
      <c r="B336" s="234"/>
      <c r="C336" s="235"/>
      <c r="D336" s="236" t="s">
        <v>191</v>
      </c>
      <c r="E336" s="237" t="s">
        <v>1</v>
      </c>
      <c r="F336" s="238" t="s">
        <v>1657</v>
      </c>
      <c r="G336" s="235"/>
      <c r="H336" s="239">
        <v>0.778</v>
      </c>
      <c r="I336" s="240"/>
      <c r="J336" s="235"/>
      <c r="K336" s="235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191</v>
      </c>
      <c r="AU336" s="245" t="s">
        <v>88</v>
      </c>
      <c r="AV336" s="13" t="s">
        <v>88</v>
      </c>
      <c r="AW336" s="13" t="s">
        <v>34</v>
      </c>
      <c r="AX336" s="13" t="s">
        <v>78</v>
      </c>
      <c r="AY336" s="245" t="s">
        <v>182</v>
      </c>
    </row>
    <row r="337" spans="1:51" s="13" customFormat="1" ht="12">
      <c r="A337" s="13"/>
      <c r="B337" s="234"/>
      <c r="C337" s="235"/>
      <c r="D337" s="236" t="s">
        <v>191</v>
      </c>
      <c r="E337" s="237" t="s">
        <v>1</v>
      </c>
      <c r="F337" s="238" t="s">
        <v>1658</v>
      </c>
      <c r="G337" s="235"/>
      <c r="H337" s="239">
        <v>0.778</v>
      </c>
      <c r="I337" s="240"/>
      <c r="J337" s="235"/>
      <c r="K337" s="235"/>
      <c r="L337" s="241"/>
      <c r="M337" s="242"/>
      <c r="N337" s="243"/>
      <c r="O337" s="243"/>
      <c r="P337" s="243"/>
      <c r="Q337" s="243"/>
      <c r="R337" s="243"/>
      <c r="S337" s="243"/>
      <c r="T337" s="24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191</v>
      </c>
      <c r="AU337" s="245" t="s">
        <v>88</v>
      </c>
      <c r="AV337" s="13" t="s">
        <v>88</v>
      </c>
      <c r="AW337" s="13" t="s">
        <v>34</v>
      </c>
      <c r="AX337" s="13" t="s">
        <v>78</v>
      </c>
      <c r="AY337" s="245" t="s">
        <v>182</v>
      </c>
    </row>
    <row r="338" spans="1:51" s="14" customFormat="1" ht="12">
      <c r="A338" s="14"/>
      <c r="B338" s="246"/>
      <c r="C338" s="247"/>
      <c r="D338" s="236" t="s">
        <v>191</v>
      </c>
      <c r="E338" s="248" t="s">
        <v>1</v>
      </c>
      <c r="F338" s="249" t="s">
        <v>195</v>
      </c>
      <c r="G338" s="247"/>
      <c r="H338" s="250">
        <v>3.112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6" t="s">
        <v>191</v>
      </c>
      <c r="AU338" s="256" t="s">
        <v>88</v>
      </c>
      <c r="AV338" s="14" t="s">
        <v>189</v>
      </c>
      <c r="AW338" s="14" t="s">
        <v>34</v>
      </c>
      <c r="AX338" s="14" t="s">
        <v>86</v>
      </c>
      <c r="AY338" s="256" t="s">
        <v>182</v>
      </c>
    </row>
    <row r="339" spans="1:65" s="2" customFormat="1" ht="16.5" customHeight="1">
      <c r="A339" s="39"/>
      <c r="B339" s="40"/>
      <c r="C339" s="220" t="s">
        <v>627</v>
      </c>
      <c r="D339" s="220" t="s">
        <v>185</v>
      </c>
      <c r="E339" s="221" t="s">
        <v>1659</v>
      </c>
      <c r="F339" s="222" t="s">
        <v>1660</v>
      </c>
      <c r="G339" s="223" t="s">
        <v>542</v>
      </c>
      <c r="H339" s="224">
        <v>8.221</v>
      </c>
      <c r="I339" s="225"/>
      <c r="J339" s="226">
        <f>ROUND(I339*H339,2)</f>
        <v>0</v>
      </c>
      <c r="K339" s="227"/>
      <c r="L339" s="45"/>
      <c r="M339" s="228" t="s">
        <v>1</v>
      </c>
      <c r="N339" s="229" t="s">
        <v>43</v>
      </c>
      <c r="O339" s="92"/>
      <c r="P339" s="230">
        <f>O339*H339</f>
        <v>0</v>
      </c>
      <c r="Q339" s="230">
        <v>2.50198</v>
      </c>
      <c r="R339" s="230">
        <f>Q339*H339</f>
        <v>20.568777580000003</v>
      </c>
      <c r="S339" s="230">
        <v>0</v>
      </c>
      <c r="T339" s="23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2" t="s">
        <v>189</v>
      </c>
      <c r="AT339" s="232" t="s">
        <v>185</v>
      </c>
      <c r="AU339" s="232" t="s">
        <v>88</v>
      </c>
      <c r="AY339" s="18" t="s">
        <v>182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8" t="s">
        <v>86</v>
      </c>
      <c r="BK339" s="233">
        <f>ROUND(I339*H339,2)</f>
        <v>0</v>
      </c>
      <c r="BL339" s="18" t="s">
        <v>189</v>
      </c>
      <c r="BM339" s="232" t="s">
        <v>1661</v>
      </c>
    </row>
    <row r="340" spans="1:51" s="15" customFormat="1" ht="12">
      <c r="A340" s="15"/>
      <c r="B340" s="268"/>
      <c r="C340" s="269"/>
      <c r="D340" s="236" t="s">
        <v>191</v>
      </c>
      <c r="E340" s="270" t="s">
        <v>1</v>
      </c>
      <c r="F340" s="271" t="s">
        <v>235</v>
      </c>
      <c r="G340" s="269"/>
      <c r="H340" s="270" t="s">
        <v>1</v>
      </c>
      <c r="I340" s="272"/>
      <c r="J340" s="269"/>
      <c r="K340" s="269"/>
      <c r="L340" s="273"/>
      <c r="M340" s="274"/>
      <c r="N340" s="275"/>
      <c r="O340" s="275"/>
      <c r="P340" s="275"/>
      <c r="Q340" s="275"/>
      <c r="R340" s="275"/>
      <c r="S340" s="275"/>
      <c r="T340" s="276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77" t="s">
        <v>191</v>
      </c>
      <c r="AU340" s="277" t="s">
        <v>88</v>
      </c>
      <c r="AV340" s="15" t="s">
        <v>86</v>
      </c>
      <c r="AW340" s="15" t="s">
        <v>34</v>
      </c>
      <c r="AX340" s="15" t="s">
        <v>78</v>
      </c>
      <c r="AY340" s="277" t="s">
        <v>182</v>
      </c>
    </row>
    <row r="341" spans="1:51" s="13" customFormat="1" ht="12">
      <c r="A341" s="13"/>
      <c r="B341" s="234"/>
      <c r="C341" s="235"/>
      <c r="D341" s="236" t="s">
        <v>191</v>
      </c>
      <c r="E341" s="237" t="s">
        <v>1</v>
      </c>
      <c r="F341" s="238" t="s">
        <v>1662</v>
      </c>
      <c r="G341" s="235"/>
      <c r="H341" s="239">
        <v>3.845</v>
      </c>
      <c r="I341" s="240"/>
      <c r="J341" s="235"/>
      <c r="K341" s="235"/>
      <c r="L341" s="241"/>
      <c r="M341" s="242"/>
      <c r="N341" s="243"/>
      <c r="O341" s="243"/>
      <c r="P341" s="243"/>
      <c r="Q341" s="243"/>
      <c r="R341" s="243"/>
      <c r="S341" s="243"/>
      <c r="T341" s="24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5" t="s">
        <v>191</v>
      </c>
      <c r="AU341" s="245" t="s">
        <v>88</v>
      </c>
      <c r="AV341" s="13" t="s">
        <v>88</v>
      </c>
      <c r="AW341" s="13" t="s">
        <v>34</v>
      </c>
      <c r="AX341" s="13" t="s">
        <v>78</v>
      </c>
      <c r="AY341" s="245" t="s">
        <v>182</v>
      </c>
    </row>
    <row r="342" spans="1:51" s="13" customFormat="1" ht="12">
      <c r="A342" s="13"/>
      <c r="B342" s="234"/>
      <c r="C342" s="235"/>
      <c r="D342" s="236" t="s">
        <v>191</v>
      </c>
      <c r="E342" s="237" t="s">
        <v>1</v>
      </c>
      <c r="F342" s="238" t="s">
        <v>1663</v>
      </c>
      <c r="G342" s="235"/>
      <c r="H342" s="239">
        <v>3.829</v>
      </c>
      <c r="I342" s="240"/>
      <c r="J342" s="235"/>
      <c r="K342" s="235"/>
      <c r="L342" s="241"/>
      <c r="M342" s="242"/>
      <c r="N342" s="243"/>
      <c r="O342" s="243"/>
      <c r="P342" s="243"/>
      <c r="Q342" s="243"/>
      <c r="R342" s="243"/>
      <c r="S342" s="243"/>
      <c r="T342" s="24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5" t="s">
        <v>191</v>
      </c>
      <c r="AU342" s="245" t="s">
        <v>88</v>
      </c>
      <c r="AV342" s="13" t="s">
        <v>88</v>
      </c>
      <c r="AW342" s="13" t="s">
        <v>34</v>
      </c>
      <c r="AX342" s="13" t="s">
        <v>78</v>
      </c>
      <c r="AY342" s="245" t="s">
        <v>182</v>
      </c>
    </row>
    <row r="343" spans="1:51" s="15" customFormat="1" ht="12">
      <c r="A343" s="15"/>
      <c r="B343" s="268"/>
      <c r="C343" s="269"/>
      <c r="D343" s="236" t="s">
        <v>191</v>
      </c>
      <c r="E343" s="270" t="s">
        <v>1</v>
      </c>
      <c r="F343" s="271" t="s">
        <v>1524</v>
      </c>
      <c r="G343" s="269"/>
      <c r="H343" s="270" t="s">
        <v>1</v>
      </c>
      <c r="I343" s="272"/>
      <c r="J343" s="269"/>
      <c r="K343" s="269"/>
      <c r="L343" s="273"/>
      <c r="M343" s="274"/>
      <c r="N343" s="275"/>
      <c r="O343" s="275"/>
      <c r="P343" s="275"/>
      <c r="Q343" s="275"/>
      <c r="R343" s="275"/>
      <c r="S343" s="275"/>
      <c r="T343" s="276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77" t="s">
        <v>191</v>
      </c>
      <c r="AU343" s="277" t="s">
        <v>88</v>
      </c>
      <c r="AV343" s="15" t="s">
        <v>86</v>
      </c>
      <c r="AW343" s="15" t="s">
        <v>34</v>
      </c>
      <c r="AX343" s="15" t="s">
        <v>78</v>
      </c>
      <c r="AY343" s="277" t="s">
        <v>182</v>
      </c>
    </row>
    <row r="344" spans="1:51" s="15" customFormat="1" ht="12">
      <c r="A344" s="15"/>
      <c r="B344" s="268"/>
      <c r="C344" s="269"/>
      <c r="D344" s="236" t="s">
        <v>191</v>
      </c>
      <c r="E344" s="270" t="s">
        <v>1</v>
      </c>
      <c r="F344" s="271" t="s">
        <v>1524</v>
      </c>
      <c r="G344" s="269"/>
      <c r="H344" s="270" t="s">
        <v>1</v>
      </c>
      <c r="I344" s="272"/>
      <c r="J344" s="269"/>
      <c r="K344" s="269"/>
      <c r="L344" s="273"/>
      <c r="M344" s="274"/>
      <c r="N344" s="275"/>
      <c r="O344" s="275"/>
      <c r="P344" s="275"/>
      <c r="Q344" s="275"/>
      <c r="R344" s="275"/>
      <c r="S344" s="275"/>
      <c r="T344" s="276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7" t="s">
        <v>191</v>
      </c>
      <c r="AU344" s="277" t="s">
        <v>88</v>
      </c>
      <c r="AV344" s="15" t="s">
        <v>86</v>
      </c>
      <c r="AW344" s="15" t="s">
        <v>34</v>
      </c>
      <c r="AX344" s="15" t="s">
        <v>78</v>
      </c>
      <c r="AY344" s="277" t="s">
        <v>182</v>
      </c>
    </row>
    <row r="345" spans="1:51" s="13" customFormat="1" ht="12">
      <c r="A345" s="13"/>
      <c r="B345" s="234"/>
      <c r="C345" s="235"/>
      <c r="D345" s="236" t="s">
        <v>191</v>
      </c>
      <c r="E345" s="237" t="s">
        <v>1</v>
      </c>
      <c r="F345" s="238" t="s">
        <v>1664</v>
      </c>
      <c r="G345" s="235"/>
      <c r="H345" s="239">
        <v>0.348</v>
      </c>
      <c r="I345" s="240"/>
      <c r="J345" s="235"/>
      <c r="K345" s="235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191</v>
      </c>
      <c r="AU345" s="245" t="s">
        <v>88</v>
      </c>
      <c r="AV345" s="13" t="s">
        <v>88</v>
      </c>
      <c r="AW345" s="13" t="s">
        <v>34</v>
      </c>
      <c r="AX345" s="13" t="s">
        <v>78</v>
      </c>
      <c r="AY345" s="245" t="s">
        <v>182</v>
      </c>
    </row>
    <row r="346" spans="1:51" s="13" customFormat="1" ht="12">
      <c r="A346" s="13"/>
      <c r="B346" s="234"/>
      <c r="C346" s="235"/>
      <c r="D346" s="236" t="s">
        <v>191</v>
      </c>
      <c r="E346" s="237" t="s">
        <v>1</v>
      </c>
      <c r="F346" s="238" t="s">
        <v>1665</v>
      </c>
      <c r="G346" s="235"/>
      <c r="H346" s="239">
        <v>0.199</v>
      </c>
      <c r="I346" s="240"/>
      <c r="J346" s="235"/>
      <c r="K346" s="235"/>
      <c r="L346" s="241"/>
      <c r="M346" s="242"/>
      <c r="N346" s="243"/>
      <c r="O346" s="243"/>
      <c r="P346" s="243"/>
      <c r="Q346" s="243"/>
      <c r="R346" s="243"/>
      <c r="S346" s="243"/>
      <c r="T346" s="24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5" t="s">
        <v>191</v>
      </c>
      <c r="AU346" s="245" t="s">
        <v>88</v>
      </c>
      <c r="AV346" s="13" t="s">
        <v>88</v>
      </c>
      <c r="AW346" s="13" t="s">
        <v>34</v>
      </c>
      <c r="AX346" s="13" t="s">
        <v>78</v>
      </c>
      <c r="AY346" s="245" t="s">
        <v>182</v>
      </c>
    </row>
    <row r="347" spans="1:51" s="14" customFormat="1" ht="12">
      <c r="A347" s="14"/>
      <c r="B347" s="246"/>
      <c r="C347" s="247"/>
      <c r="D347" s="236" t="s">
        <v>191</v>
      </c>
      <c r="E347" s="248" t="s">
        <v>1</v>
      </c>
      <c r="F347" s="249" t="s">
        <v>195</v>
      </c>
      <c r="G347" s="247"/>
      <c r="H347" s="250">
        <v>8.221</v>
      </c>
      <c r="I347" s="251"/>
      <c r="J347" s="247"/>
      <c r="K347" s="247"/>
      <c r="L347" s="252"/>
      <c r="M347" s="253"/>
      <c r="N347" s="254"/>
      <c r="O347" s="254"/>
      <c r="P347" s="254"/>
      <c r="Q347" s="254"/>
      <c r="R347" s="254"/>
      <c r="S347" s="254"/>
      <c r="T347" s="25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6" t="s">
        <v>191</v>
      </c>
      <c r="AU347" s="256" t="s">
        <v>88</v>
      </c>
      <c r="AV347" s="14" t="s">
        <v>189</v>
      </c>
      <c r="AW347" s="14" t="s">
        <v>34</v>
      </c>
      <c r="AX347" s="14" t="s">
        <v>86</v>
      </c>
      <c r="AY347" s="256" t="s">
        <v>182</v>
      </c>
    </row>
    <row r="348" spans="1:65" s="2" customFormat="1" ht="16.5" customHeight="1">
      <c r="A348" s="39"/>
      <c r="B348" s="40"/>
      <c r="C348" s="220" t="s">
        <v>633</v>
      </c>
      <c r="D348" s="220" t="s">
        <v>185</v>
      </c>
      <c r="E348" s="221" t="s">
        <v>1666</v>
      </c>
      <c r="F348" s="222" t="s">
        <v>1667</v>
      </c>
      <c r="G348" s="223" t="s">
        <v>188</v>
      </c>
      <c r="H348" s="224">
        <v>38.576</v>
      </c>
      <c r="I348" s="225"/>
      <c r="J348" s="226">
        <f>ROUND(I348*H348,2)</f>
        <v>0</v>
      </c>
      <c r="K348" s="227"/>
      <c r="L348" s="45"/>
      <c r="M348" s="228" t="s">
        <v>1</v>
      </c>
      <c r="N348" s="229" t="s">
        <v>43</v>
      </c>
      <c r="O348" s="92"/>
      <c r="P348" s="230">
        <f>O348*H348</f>
        <v>0</v>
      </c>
      <c r="Q348" s="230">
        <v>0.00842</v>
      </c>
      <c r="R348" s="230">
        <f>Q348*H348</f>
        <v>0.32480992000000003</v>
      </c>
      <c r="S348" s="230">
        <v>0</v>
      </c>
      <c r="T348" s="231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2" t="s">
        <v>189</v>
      </c>
      <c r="AT348" s="232" t="s">
        <v>185</v>
      </c>
      <c r="AU348" s="232" t="s">
        <v>88</v>
      </c>
      <c r="AY348" s="18" t="s">
        <v>182</v>
      </c>
      <c r="BE348" s="233">
        <f>IF(N348="základní",J348,0)</f>
        <v>0</v>
      </c>
      <c r="BF348" s="233">
        <f>IF(N348="snížená",J348,0)</f>
        <v>0</v>
      </c>
      <c r="BG348" s="233">
        <f>IF(N348="zákl. přenesená",J348,0)</f>
        <v>0</v>
      </c>
      <c r="BH348" s="233">
        <f>IF(N348="sníž. přenesená",J348,0)</f>
        <v>0</v>
      </c>
      <c r="BI348" s="233">
        <f>IF(N348="nulová",J348,0)</f>
        <v>0</v>
      </c>
      <c r="BJ348" s="18" t="s">
        <v>86</v>
      </c>
      <c r="BK348" s="233">
        <f>ROUND(I348*H348,2)</f>
        <v>0</v>
      </c>
      <c r="BL348" s="18" t="s">
        <v>189</v>
      </c>
      <c r="BM348" s="232" t="s">
        <v>1668</v>
      </c>
    </row>
    <row r="349" spans="1:51" s="15" customFormat="1" ht="12">
      <c r="A349" s="15"/>
      <c r="B349" s="268"/>
      <c r="C349" s="269"/>
      <c r="D349" s="236" t="s">
        <v>191</v>
      </c>
      <c r="E349" s="270" t="s">
        <v>1</v>
      </c>
      <c r="F349" s="271" t="s">
        <v>235</v>
      </c>
      <c r="G349" s="269"/>
      <c r="H349" s="270" t="s">
        <v>1</v>
      </c>
      <c r="I349" s="272"/>
      <c r="J349" s="269"/>
      <c r="K349" s="269"/>
      <c r="L349" s="273"/>
      <c r="M349" s="274"/>
      <c r="N349" s="275"/>
      <c r="O349" s="275"/>
      <c r="P349" s="275"/>
      <c r="Q349" s="275"/>
      <c r="R349" s="275"/>
      <c r="S349" s="275"/>
      <c r="T349" s="276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77" t="s">
        <v>191</v>
      </c>
      <c r="AU349" s="277" t="s">
        <v>88</v>
      </c>
      <c r="AV349" s="15" t="s">
        <v>86</v>
      </c>
      <c r="AW349" s="15" t="s">
        <v>34</v>
      </c>
      <c r="AX349" s="15" t="s">
        <v>78</v>
      </c>
      <c r="AY349" s="277" t="s">
        <v>182</v>
      </c>
    </row>
    <row r="350" spans="1:51" s="13" customFormat="1" ht="12">
      <c r="A350" s="13"/>
      <c r="B350" s="234"/>
      <c r="C350" s="235"/>
      <c r="D350" s="236" t="s">
        <v>191</v>
      </c>
      <c r="E350" s="237" t="s">
        <v>1</v>
      </c>
      <c r="F350" s="238" t="s">
        <v>1669</v>
      </c>
      <c r="G350" s="235"/>
      <c r="H350" s="239">
        <v>17.088</v>
      </c>
      <c r="I350" s="240"/>
      <c r="J350" s="235"/>
      <c r="K350" s="235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191</v>
      </c>
      <c r="AU350" s="245" t="s">
        <v>88</v>
      </c>
      <c r="AV350" s="13" t="s">
        <v>88</v>
      </c>
      <c r="AW350" s="13" t="s">
        <v>34</v>
      </c>
      <c r="AX350" s="13" t="s">
        <v>78</v>
      </c>
      <c r="AY350" s="245" t="s">
        <v>182</v>
      </c>
    </row>
    <row r="351" spans="1:51" s="13" customFormat="1" ht="12">
      <c r="A351" s="13"/>
      <c r="B351" s="234"/>
      <c r="C351" s="235"/>
      <c r="D351" s="236" t="s">
        <v>191</v>
      </c>
      <c r="E351" s="237" t="s">
        <v>1</v>
      </c>
      <c r="F351" s="238" t="s">
        <v>1670</v>
      </c>
      <c r="G351" s="235"/>
      <c r="H351" s="239">
        <v>17.016</v>
      </c>
      <c r="I351" s="240"/>
      <c r="J351" s="235"/>
      <c r="K351" s="235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191</v>
      </c>
      <c r="AU351" s="245" t="s">
        <v>88</v>
      </c>
      <c r="AV351" s="13" t="s">
        <v>88</v>
      </c>
      <c r="AW351" s="13" t="s">
        <v>34</v>
      </c>
      <c r="AX351" s="13" t="s">
        <v>78</v>
      </c>
      <c r="AY351" s="245" t="s">
        <v>182</v>
      </c>
    </row>
    <row r="352" spans="1:51" s="15" customFormat="1" ht="12">
      <c r="A352" s="15"/>
      <c r="B352" s="268"/>
      <c r="C352" s="269"/>
      <c r="D352" s="236" t="s">
        <v>191</v>
      </c>
      <c r="E352" s="270" t="s">
        <v>1</v>
      </c>
      <c r="F352" s="271" t="s">
        <v>1524</v>
      </c>
      <c r="G352" s="269"/>
      <c r="H352" s="270" t="s">
        <v>1</v>
      </c>
      <c r="I352" s="272"/>
      <c r="J352" s="269"/>
      <c r="K352" s="269"/>
      <c r="L352" s="273"/>
      <c r="M352" s="274"/>
      <c r="N352" s="275"/>
      <c r="O352" s="275"/>
      <c r="P352" s="275"/>
      <c r="Q352" s="275"/>
      <c r="R352" s="275"/>
      <c r="S352" s="275"/>
      <c r="T352" s="276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77" t="s">
        <v>191</v>
      </c>
      <c r="AU352" s="277" t="s">
        <v>88</v>
      </c>
      <c r="AV352" s="15" t="s">
        <v>86</v>
      </c>
      <c r="AW352" s="15" t="s">
        <v>34</v>
      </c>
      <c r="AX352" s="15" t="s">
        <v>78</v>
      </c>
      <c r="AY352" s="277" t="s">
        <v>182</v>
      </c>
    </row>
    <row r="353" spans="1:51" s="13" customFormat="1" ht="12">
      <c r="A353" s="13"/>
      <c r="B353" s="234"/>
      <c r="C353" s="235"/>
      <c r="D353" s="236" t="s">
        <v>191</v>
      </c>
      <c r="E353" s="237" t="s">
        <v>1</v>
      </c>
      <c r="F353" s="238" t="s">
        <v>1671</v>
      </c>
      <c r="G353" s="235"/>
      <c r="H353" s="239">
        <v>2.83</v>
      </c>
      <c r="I353" s="240"/>
      <c r="J353" s="235"/>
      <c r="K353" s="235"/>
      <c r="L353" s="241"/>
      <c r="M353" s="242"/>
      <c r="N353" s="243"/>
      <c r="O353" s="243"/>
      <c r="P353" s="243"/>
      <c r="Q353" s="243"/>
      <c r="R353" s="243"/>
      <c r="S353" s="243"/>
      <c r="T353" s="24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5" t="s">
        <v>191</v>
      </c>
      <c r="AU353" s="245" t="s">
        <v>88</v>
      </c>
      <c r="AV353" s="13" t="s">
        <v>88</v>
      </c>
      <c r="AW353" s="13" t="s">
        <v>34</v>
      </c>
      <c r="AX353" s="13" t="s">
        <v>78</v>
      </c>
      <c r="AY353" s="245" t="s">
        <v>182</v>
      </c>
    </row>
    <row r="354" spans="1:51" s="13" customFormat="1" ht="12">
      <c r="A354" s="13"/>
      <c r="B354" s="234"/>
      <c r="C354" s="235"/>
      <c r="D354" s="236" t="s">
        <v>191</v>
      </c>
      <c r="E354" s="237" t="s">
        <v>1</v>
      </c>
      <c r="F354" s="238" t="s">
        <v>1672</v>
      </c>
      <c r="G354" s="235"/>
      <c r="H354" s="239">
        <v>1.642</v>
      </c>
      <c r="I354" s="240"/>
      <c r="J354" s="235"/>
      <c r="K354" s="235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191</v>
      </c>
      <c r="AU354" s="245" t="s">
        <v>88</v>
      </c>
      <c r="AV354" s="13" t="s">
        <v>88</v>
      </c>
      <c r="AW354" s="13" t="s">
        <v>34</v>
      </c>
      <c r="AX354" s="13" t="s">
        <v>78</v>
      </c>
      <c r="AY354" s="245" t="s">
        <v>182</v>
      </c>
    </row>
    <row r="355" spans="1:51" s="14" customFormat="1" ht="12">
      <c r="A355" s="14"/>
      <c r="B355" s="246"/>
      <c r="C355" s="247"/>
      <c r="D355" s="236" t="s">
        <v>191</v>
      </c>
      <c r="E355" s="248" t="s">
        <v>1</v>
      </c>
      <c r="F355" s="249" t="s">
        <v>195</v>
      </c>
      <c r="G355" s="247"/>
      <c r="H355" s="250">
        <v>38.576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6" t="s">
        <v>191</v>
      </c>
      <c r="AU355" s="256" t="s">
        <v>88</v>
      </c>
      <c r="AV355" s="14" t="s">
        <v>189</v>
      </c>
      <c r="AW355" s="14" t="s">
        <v>34</v>
      </c>
      <c r="AX355" s="14" t="s">
        <v>86</v>
      </c>
      <c r="AY355" s="256" t="s">
        <v>182</v>
      </c>
    </row>
    <row r="356" spans="1:65" s="2" customFormat="1" ht="16.5" customHeight="1">
      <c r="A356" s="39"/>
      <c r="B356" s="40"/>
      <c r="C356" s="220" t="s">
        <v>644</v>
      </c>
      <c r="D356" s="220" t="s">
        <v>185</v>
      </c>
      <c r="E356" s="221" t="s">
        <v>1673</v>
      </c>
      <c r="F356" s="222" t="s">
        <v>1674</v>
      </c>
      <c r="G356" s="223" t="s">
        <v>188</v>
      </c>
      <c r="H356" s="224">
        <v>38.576</v>
      </c>
      <c r="I356" s="225"/>
      <c r="J356" s="226">
        <f>ROUND(I356*H356,2)</f>
        <v>0</v>
      </c>
      <c r="K356" s="227"/>
      <c r="L356" s="45"/>
      <c r="M356" s="228" t="s">
        <v>1</v>
      </c>
      <c r="N356" s="229" t="s">
        <v>43</v>
      </c>
      <c r="O356" s="92"/>
      <c r="P356" s="230">
        <f>O356*H356</f>
        <v>0</v>
      </c>
      <c r="Q356" s="230">
        <v>0</v>
      </c>
      <c r="R356" s="230">
        <f>Q356*H356</f>
        <v>0</v>
      </c>
      <c r="S356" s="230">
        <v>0</v>
      </c>
      <c r="T356" s="231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2" t="s">
        <v>189</v>
      </c>
      <c r="AT356" s="232" t="s">
        <v>185</v>
      </c>
      <c r="AU356" s="232" t="s">
        <v>88</v>
      </c>
      <c r="AY356" s="18" t="s">
        <v>182</v>
      </c>
      <c r="BE356" s="233">
        <f>IF(N356="základní",J356,0)</f>
        <v>0</v>
      </c>
      <c r="BF356" s="233">
        <f>IF(N356="snížená",J356,0)</f>
        <v>0</v>
      </c>
      <c r="BG356" s="233">
        <f>IF(N356="zákl. přenesená",J356,0)</f>
        <v>0</v>
      </c>
      <c r="BH356" s="233">
        <f>IF(N356="sníž. přenesená",J356,0)</f>
        <v>0</v>
      </c>
      <c r="BI356" s="233">
        <f>IF(N356="nulová",J356,0)</f>
        <v>0</v>
      </c>
      <c r="BJ356" s="18" t="s">
        <v>86</v>
      </c>
      <c r="BK356" s="233">
        <f>ROUND(I356*H356,2)</f>
        <v>0</v>
      </c>
      <c r="BL356" s="18" t="s">
        <v>189</v>
      </c>
      <c r="BM356" s="232" t="s">
        <v>1675</v>
      </c>
    </row>
    <row r="357" spans="1:65" s="2" customFormat="1" ht="24.15" customHeight="1">
      <c r="A357" s="39"/>
      <c r="B357" s="40"/>
      <c r="C357" s="220" t="s">
        <v>649</v>
      </c>
      <c r="D357" s="220" t="s">
        <v>185</v>
      </c>
      <c r="E357" s="221" t="s">
        <v>1676</v>
      </c>
      <c r="F357" s="222" t="s">
        <v>1677</v>
      </c>
      <c r="G357" s="223" t="s">
        <v>570</v>
      </c>
      <c r="H357" s="224">
        <v>0.951</v>
      </c>
      <c r="I357" s="225"/>
      <c r="J357" s="226">
        <f>ROUND(I357*H357,2)</f>
        <v>0</v>
      </c>
      <c r="K357" s="227"/>
      <c r="L357" s="45"/>
      <c r="M357" s="228" t="s">
        <v>1</v>
      </c>
      <c r="N357" s="229" t="s">
        <v>43</v>
      </c>
      <c r="O357" s="92"/>
      <c r="P357" s="230">
        <f>O357*H357</f>
        <v>0</v>
      </c>
      <c r="Q357" s="230">
        <v>1.05291</v>
      </c>
      <c r="R357" s="230">
        <f>Q357*H357</f>
        <v>1.00131741</v>
      </c>
      <c r="S357" s="230">
        <v>0</v>
      </c>
      <c r="T357" s="231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2" t="s">
        <v>189</v>
      </c>
      <c r="AT357" s="232" t="s">
        <v>185</v>
      </c>
      <c r="AU357" s="232" t="s">
        <v>88</v>
      </c>
      <c r="AY357" s="18" t="s">
        <v>182</v>
      </c>
      <c r="BE357" s="233">
        <f>IF(N357="základní",J357,0)</f>
        <v>0</v>
      </c>
      <c r="BF357" s="233">
        <f>IF(N357="snížená",J357,0)</f>
        <v>0</v>
      </c>
      <c r="BG357" s="233">
        <f>IF(N357="zákl. přenesená",J357,0)</f>
        <v>0</v>
      </c>
      <c r="BH357" s="233">
        <f>IF(N357="sníž. přenesená",J357,0)</f>
        <v>0</v>
      </c>
      <c r="BI357" s="233">
        <f>IF(N357="nulová",J357,0)</f>
        <v>0</v>
      </c>
      <c r="BJ357" s="18" t="s">
        <v>86</v>
      </c>
      <c r="BK357" s="233">
        <f>ROUND(I357*H357,2)</f>
        <v>0</v>
      </c>
      <c r="BL357" s="18" t="s">
        <v>189</v>
      </c>
      <c r="BM357" s="232" t="s">
        <v>1678</v>
      </c>
    </row>
    <row r="358" spans="1:51" s="15" customFormat="1" ht="12">
      <c r="A358" s="15"/>
      <c r="B358" s="268"/>
      <c r="C358" s="269"/>
      <c r="D358" s="236" t="s">
        <v>191</v>
      </c>
      <c r="E358" s="270" t="s">
        <v>1</v>
      </c>
      <c r="F358" s="271" t="s">
        <v>1679</v>
      </c>
      <c r="G358" s="269"/>
      <c r="H358" s="270" t="s">
        <v>1</v>
      </c>
      <c r="I358" s="272"/>
      <c r="J358" s="269"/>
      <c r="K358" s="269"/>
      <c r="L358" s="273"/>
      <c r="M358" s="274"/>
      <c r="N358" s="275"/>
      <c r="O358" s="275"/>
      <c r="P358" s="275"/>
      <c r="Q358" s="275"/>
      <c r="R358" s="275"/>
      <c r="S358" s="275"/>
      <c r="T358" s="276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77" t="s">
        <v>191</v>
      </c>
      <c r="AU358" s="277" t="s">
        <v>88</v>
      </c>
      <c r="AV358" s="15" t="s">
        <v>86</v>
      </c>
      <c r="AW358" s="15" t="s">
        <v>34</v>
      </c>
      <c r="AX358" s="15" t="s">
        <v>78</v>
      </c>
      <c r="AY358" s="277" t="s">
        <v>182</v>
      </c>
    </row>
    <row r="359" spans="1:51" s="13" customFormat="1" ht="12">
      <c r="A359" s="13"/>
      <c r="B359" s="234"/>
      <c r="C359" s="235"/>
      <c r="D359" s="236" t="s">
        <v>191</v>
      </c>
      <c r="E359" s="237" t="s">
        <v>1</v>
      </c>
      <c r="F359" s="238" t="s">
        <v>1680</v>
      </c>
      <c r="G359" s="235"/>
      <c r="H359" s="239">
        <v>0.412</v>
      </c>
      <c r="I359" s="240"/>
      <c r="J359" s="235"/>
      <c r="K359" s="235"/>
      <c r="L359" s="241"/>
      <c r="M359" s="242"/>
      <c r="N359" s="243"/>
      <c r="O359" s="243"/>
      <c r="P359" s="243"/>
      <c r="Q359" s="243"/>
      <c r="R359" s="243"/>
      <c r="S359" s="243"/>
      <c r="T359" s="24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5" t="s">
        <v>191</v>
      </c>
      <c r="AU359" s="245" t="s">
        <v>88</v>
      </c>
      <c r="AV359" s="13" t="s">
        <v>88</v>
      </c>
      <c r="AW359" s="13" t="s">
        <v>34</v>
      </c>
      <c r="AX359" s="13" t="s">
        <v>78</v>
      </c>
      <c r="AY359" s="245" t="s">
        <v>182</v>
      </c>
    </row>
    <row r="360" spans="1:51" s="13" customFormat="1" ht="12">
      <c r="A360" s="13"/>
      <c r="B360" s="234"/>
      <c r="C360" s="235"/>
      <c r="D360" s="236" t="s">
        <v>191</v>
      </c>
      <c r="E360" s="237" t="s">
        <v>1</v>
      </c>
      <c r="F360" s="238" t="s">
        <v>1681</v>
      </c>
      <c r="G360" s="235"/>
      <c r="H360" s="239">
        <v>0.412</v>
      </c>
      <c r="I360" s="240"/>
      <c r="J360" s="235"/>
      <c r="K360" s="235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191</v>
      </c>
      <c r="AU360" s="245" t="s">
        <v>88</v>
      </c>
      <c r="AV360" s="13" t="s">
        <v>88</v>
      </c>
      <c r="AW360" s="13" t="s">
        <v>34</v>
      </c>
      <c r="AX360" s="13" t="s">
        <v>78</v>
      </c>
      <c r="AY360" s="245" t="s">
        <v>182</v>
      </c>
    </row>
    <row r="361" spans="1:51" s="15" customFormat="1" ht="12">
      <c r="A361" s="15"/>
      <c r="B361" s="268"/>
      <c r="C361" s="269"/>
      <c r="D361" s="236" t="s">
        <v>191</v>
      </c>
      <c r="E361" s="270" t="s">
        <v>1</v>
      </c>
      <c r="F361" s="271" t="s">
        <v>1682</v>
      </c>
      <c r="G361" s="269"/>
      <c r="H361" s="270" t="s">
        <v>1</v>
      </c>
      <c r="I361" s="272"/>
      <c r="J361" s="269"/>
      <c r="K361" s="269"/>
      <c r="L361" s="273"/>
      <c r="M361" s="274"/>
      <c r="N361" s="275"/>
      <c r="O361" s="275"/>
      <c r="P361" s="275"/>
      <c r="Q361" s="275"/>
      <c r="R361" s="275"/>
      <c r="S361" s="275"/>
      <c r="T361" s="276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77" t="s">
        <v>191</v>
      </c>
      <c r="AU361" s="277" t="s">
        <v>88</v>
      </c>
      <c r="AV361" s="15" t="s">
        <v>86</v>
      </c>
      <c r="AW361" s="15" t="s">
        <v>34</v>
      </c>
      <c r="AX361" s="15" t="s">
        <v>78</v>
      </c>
      <c r="AY361" s="277" t="s">
        <v>182</v>
      </c>
    </row>
    <row r="362" spans="1:51" s="13" customFormat="1" ht="12">
      <c r="A362" s="13"/>
      <c r="B362" s="234"/>
      <c r="C362" s="235"/>
      <c r="D362" s="236" t="s">
        <v>191</v>
      </c>
      <c r="E362" s="237" t="s">
        <v>1</v>
      </c>
      <c r="F362" s="238" t="s">
        <v>1683</v>
      </c>
      <c r="G362" s="235"/>
      <c r="H362" s="239">
        <v>0.031</v>
      </c>
      <c r="I362" s="240"/>
      <c r="J362" s="235"/>
      <c r="K362" s="235"/>
      <c r="L362" s="241"/>
      <c r="M362" s="242"/>
      <c r="N362" s="243"/>
      <c r="O362" s="243"/>
      <c r="P362" s="243"/>
      <c r="Q362" s="243"/>
      <c r="R362" s="243"/>
      <c r="S362" s="243"/>
      <c r="T362" s="24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5" t="s">
        <v>191</v>
      </c>
      <c r="AU362" s="245" t="s">
        <v>88</v>
      </c>
      <c r="AV362" s="13" t="s">
        <v>88</v>
      </c>
      <c r="AW362" s="13" t="s">
        <v>34</v>
      </c>
      <c r="AX362" s="13" t="s">
        <v>78</v>
      </c>
      <c r="AY362" s="245" t="s">
        <v>182</v>
      </c>
    </row>
    <row r="363" spans="1:51" s="13" customFormat="1" ht="12">
      <c r="A363" s="13"/>
      <c r="B363" s="234"/>
      <c r="C363" s="235"/>
      <c r="D363" s="236" t="s">
        <v>191</v>
      </c>
      <c r="E363" s="237" t="s">
        <v>1</v>
      </c>
      <c r="F363" s="238" t="s">
        <v>1684</v>
      </c>
      <c r="G363" s="235"/>
      <c r="H363" s="239">
        <v>0.031</v>
      </c>
      <c r="I363" s="240"/>
      <c r="J363" s="235"/>
      <c r="K363" s="235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191</v>
      </c>
      <c r="AU363" s="245" t="s">
        <v>88</v>
      </c>
      <c r="AV363" s="13" t="s">
        <v>88</v>
      </c>
      <c r="AW363" s="13" t="s">
        <v>34</v>
      </c>
      <c r="AX363" s="13" t="s">
        <v>78</v>
      </c>
      <c r="AY363" s="245" t="s">
        <v>182</v>
      </c>
    </row>
    <row r="364" spans="1:51" s="15" customFormat="1" ht="12">
      <c r="A364" s="15"/>
      <c r="B364" s="268"/>
      <c r="C364" s="269"/>
      <c r="D364" s="236" t="s">
        <v>191</v>
      </c>
      <c r="E364" s="270" t="s">
        <v>1</v>
      </c>
      <c r="F364" s="271" t="s">
        <v>1524</v>
      </c>
      <c r="G364" s="269"/>
      <c r="H364" s="270" t="s">
        <v>1</v>
      </c>
      <c r="I364" s="272"/>
      <c r="J364" s="269"/>
      <c r="K364" s="269"/>
      <c r="L364" s="273"/>
      <c r="M364" s="274"/>
      <c r="N364" s="275"/>
      <c r="O364" s="275"/>
      <c r="P364" s="275"/>
      <c r="Q364" s="275"/>
      <c r="R364" s="275"/>
      <c r="S364" s="275"/>
      <c r="T364" s="276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77" t="s">
        <v>191</v>
      </c>
      <c r="AU364" s="277" t="s">
        <v>88</v>
      </c>
      <c r="AV364" s="15" t="s">
        <v>86</v>
      </c>
      <c r="AW364" s="15" t="s">
        <v>34</v>
      </c>
      <c r="AX364" s="15" t="s">
        <v>78</v>
      </c>
      <c r="AY364" s="277" t="s">
        <v>182</v>
      </c>
    </row>
    <row r="365" spans="1:51" s="15" customFormat="1" ht="12">
      <c r="A365" s="15"/>
      <c r="B365" s="268"/>
      <c r="C365" s="269"/>
      <c r="D365" s="236" t="s">
        <v>191</v>
      </c>
      <c r="E365" s="270" t="s">
        <v>1</v>
      </c>
      <c r="F365" s="271" t="s">
        <v>1679</v>
      </c>
      <c r="G365" s="269"/>
      <c r="H365" s="270" t="s">
        <v>1</v>
      </c>
      <c r="I365" s="272"/>
      <c r="J365" s="269"/>
      <c r="K365" s="269"/>
      <c r="L365" s="273"/>
      <c r="M365" s="274"/>
      <c r="N365" s="275"/>
      <c r="O365" s="275"/>
      <c r="P365" s="275"/>
      <c r="Q365" s="275"/>
      <c r="R365" s="275"/>
      <c r="S365" s="275"/>
      <c r="T365" s="276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77" t="s">
        <v>191</v>
      </c>
      <c r="AU365" s="277" t="s">
        <v>88</v>
      </c>
      <c r="AV365" s="15" t="s">
        <v>86</v>
      </c>
      <c r="AW365" s="15" t="s">
        <v>34</v>
      </c>
      <c r="AX365" s="15" t="s">
        <v>78</v>
      </c>
      <c r="AY365" s="277" t="s">
        <v>182</v>
      </c>
    </row>
    <row r="366" spans="1:51" s="13" customFormat="1" ht="12">
      <c r="A366" s="13"/>
      <c r="B366" s="234"/>
      <c r="C366" s="235"/>
      <c r="D366" s="236" t="s">
        <v>191</v>
      </c>
      <c r="E366" s="237" t="s">
        <v>1</v>
      </c>
      <c r="F366" s="238" t="s">
        <v>1685</v>
      </c>
      <c r="G366" s="235"/>
      <c r="H366" s="239">
        <v>0.038</v>
      </c>
      <c r="I366" s="240"/>
      <c r="J366" s="235"/>
      <c r="K366" s="235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191</v>
      </c>
      <c r="AU366" s="245" t="s">
        <v>88</v>
      </c>
      <c r="AV366" s="13" t="s">
        <v>88</v>
      </c>
      <c r="AW366" s="13" t="s">
        <v>34</v>
      </c>
      <c r="AX366" s="13" t="s">
        <v>78</v>
      </c>
      <c r="AY366" s="245" t="s">
        <v>182</v>
      </c>
    </row>
    <row r="367" spans="1:51" s="13" customFormat="1" ht="12">
      <c r="A367" s="13"/>
      <c r="B367" s="234"/>
      <c r="C367" s="235"/>
      <c r="D367" s="236" t="s">
        <v>191</v>
      </c>
      <c r="E367" s="237" t="s">
        <v>1</v>
      </c>
      <c r="F367" s="238" t="s">
        <v>1686</v>
      </c>
      <c r="G367" s="235"/>
      <c r="H367" s="239">
        <v>0.022</v>
      </c>
      <c r="I367" s="240"/>
      <c r="J367" s="235"/>
      <c r="K367" s="235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191</v>
      </c>
      <c r="AU367" s="245" t="s">
        <v>88</v>
      </c>
      <c r="AV367" s="13" t="s">
        <v>88</v>
      </c>
      <c r="AW367" s="13" t="s">
        <v>34</v>
      </c>
      <c r="AX367" s="13" t="s">
        <v>78</v>
      </c>
      <c r="AY367" s="245" t="s">
        <v>182</v>
      </c>
    </row>
    <row r="368" spans="1:51" s="15" customFormat="1" ht="12">
      <c r="A368" s="15"/>
      <c r="B368" s="268"/>
      <c r="C368" s="269"/>
      <c r="D368" s="236" t="s">
        <v>191</v>
      </c>
      <c r="E368" s="270" t="s">
        <v>1</v>
      </c>
      <c r="F368" s="271" t="s">
        <v>1682</v>
      </c>
      <c r="G368" s="269"/>
      <c r="H368" s="270" t="s">
        <v>1</v>
      </c>
      <c r="I368" s="272"/>
      <c r="J368" s="269"/>
      <c r="K368" s="269"/>
      <c r="L368" s="273"/>
      <c r="M368" s="274"/>
      <c r="N368" s="275"/>
      <c r="O368" s="275"/>
      <c r="P368" s="275"/>
      <c r="Q368" s="275"/>
      <c r="R368" s="275"/>
      <c r="S368" s="275"/>
      <c r="T368" s="276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77" t="s">
        <v>191</v>
      </c>
      <c r="AU368" s="277" t="s">
        <v>88</v>
      </c>
      <c r="AV368" s="15" t="s">
        <v>86</v>
      </c>
      <c r="AW368" s="15" t="s">
        <v>34</v>
      </c>
      <c r="AX368" s="15" t="s">
        <v>78</v>
      </c>
      <c r="AY368" s="277" t="s">
        <v>182</v>
      </c>
    </row>
    <row r="369" spans="1:51" s="13" customFormat="1" ht="12">
      <c r="A369" s="13"/>
      <c r="B369" s="234"/>
      <c r="C369" s="235"/>
      <c r="D369" s="236" t="s">
        <v>191</v>
      </c>
      <c r="E369" s="237" t="s">
        <v>1</v>
      </c>
      <c r="F369" s="238" t="s">
        <v>1687</v>
      </c>
      <c r="G369" s="235"/>
      <c r="H369" s="239">
        <v>0.003</v>
      </c>
      <c r="I369" s="240"/>
      <c r="J369" s="235"/>
      <c r="K369" s="235"/>
      <c r="L369" s="241"/>
      <c r="M369" s="242"/>
      <c r="N369" s="243"/>
      <c r="O369" s="243"/>
      <c r="P369" s="243"/>
      <c r="Q369" s="243"/>
      <c r="R369" s="243"/>
      <c r="S369" s="243"/>
      <c r="T369" s="24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5" t="s">
        <v>191</v>
      </c>
      <c r="AU369" s="245" t="s">
        <v>88</v>
      </c>
      <c r="AV369" s="13" t="s">
        <v>88</v>
      </c>
      <c r="AW369" s="13" t="s">
        <v>34</v>
      </c>
      <c r="AX369" s="13" t="s">
        <v>78</v>
      </c>
      <c r="AY369" s="245" t="s">
        <v>182</v>
      </c>
    </row>
    <row r="370" spans="1:51" s="13" customFormat="1" ht="12">
      <c r="A370" s="13"/>
      <c r="B370" s="234"/>
      <c r="C370" s="235"/>
      <c r="D370" s="236" t="s">
        <v>191</v>
      </c>
      <c r="E370" s="237" t="s">
        <v>1</v>
      </c>
      <c r="F370" s="238" t="s">
        <v>1688</v>
      </c>
      <c r="G370" s="235"/>
      <c r="H370" s="239">
        <v>0.002</v>
      </c>
      <c r="I370" s="240"/>
      <c r="J370" s="235"/>
      <c r="K370" s="235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191</v>
      </c>
      <c r="AU370" s="245" t="s">
        <v>88</v>
      </c>
      <c r="AV370" s="13" t="s">
        <v>88</v>
      </c>
      <c r="AW370" s="13" t="s">
        <v>34</v>
      </c>
      <c r="AX370" s="13" t="s">
        <v>78</v>
      </c>
      <c r="AY370" s="245" t="s">
        <v>182</v>
      </c>
    </row>
    <row r="371" spans="1:51" s="14" customFormat="1" ht="12">
      <c r="A371" s="14"/>
      <c r="B371" s="246"/>
      <c r="C371" s="247"/>
      <c r="D371" s="236" t="s">
        <v>191</v>
      </c>
      <c r="E371" s="248" t="s">
        <v>1</v>
      </c>
      <c r="F371" s="249" t="s">
        <v>195</v>
      </c>
      <c r="G371" s="247"/>
      <c r="H371" s="250">
        <v>0.9510000000000001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6" t="s">
        <v>191</v>
      </c>
      <c r="AU371" s="256" t="s">
        <v>88</v>
      </c>
      <c r="AV371" s="14" t="s">
        <v>189</v>
      </c>
      <c r="AW371" s="14" t="s">
        <v>34</v>
      </c>
      <c r="AX371" s="14" t="s">
        <v>86</v>
      </c>
      <c r="AY371" s="256" t="s">
        <v>182</v>
      </c>
    </row>
    <row r="372" spans="1:63" s="12" customFormat="1" ht="22.8" customHeight="1">
      <c r="A372" s="12"/>
      <c r="B372" s="204"/>
      <c r="C372" s="205"/>
      <c r="D372" s="206" t="s">
        <v>77</v>
      </c>
      <c r="E372" s="218" t="s">
        <v>183</v>
      </c>
      <c r="F372" s="218" t="s">
        <v>184</v>
      </c>
      <c r="G372" s="205"/>
      <c r="H372" s="205"/>
      <c r="I372" s="208"/>
      <c r="J372" s="219">
        <f>BK372</f>
        <v>0</v>
      </c>
      <c r="K372" s="205"/>
      <c r="L372" s="210"/>
      <c r="M372" s="211"/>
      <c r="N372" s="212"/>
      <c r="O372" s="212"/>
      <c r="P372" s="213">
        <f>SUM(P373:P469)</f>
        <v>0</v>
      </c>
      <c r="Q372" s="212"/>
      <c r="R372" s="213">
        <f>SUM(R373:R469)</f>
        <v>3.3006608699999997</v>
      </c>
      <c r="S372" s="212"/>
      <c r="T372" s="214">
        <f>SUM(T373:T469)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15" t="s">
        <v>86</v>
      </c>
      <c r="AT372" s="216" t="s">
        <v>77</v>
      </c>
      <c r="AU372" s="216" t="s">
        <v>86</v>
      </c>
      <c r="AY372" s="215" t="s">
        <v>182</v>
      </c>
      <c r="BK372" s="217">
        <f>SUM(BK373:BK469)</f>
        <v>0</v>
      </c>
    </row>
    <row r="373" spans="1:65" s="2" customFormat="1" ht="24.15" customHeight="1">
      <c r="A373" s="39"/>
      <c r="B373" s="40"/>
      <c r="C373" s="220" t="s">
        <v>654</v>
      </c>
      <c r="D373" s="220" t="s">
        <v>185</v>
      </c>
      <c r="E373" s="221" t="s">
        <v>1689</v>
      </c>
      <c r="F373" s="222" t="s">
        <v>1690</v>
      </c>
      <c r="G373" s="223" t="s">
        <v>188</v>
      </c>
      <c r="H373" s="224">
        <v>29.689</v>
      </c>
      <c r="I373" s="225"/>
      <c r="J373" s="226">
        <f>ROUND(I373*H373,2)</f>
        <v>0</v>
      </c>
      <c r="K373" s="227"/>
      <c r="L373" s="45"/>
      <c r="M373" s="228" t="s">
        <v>1</v>
      </c>
      <c r="N373" s="229" t="s">
        <v>43</v>
      </c>
      <c r="O373" s="92"/>
      <c r="P373" s="230">
        <f>O373*H373</f>
        <v>0</v>
      </c>
      <c r="Q373" s="230">
        <v>0.0154</v>
      </c>
      <c r="R373" s="230">
        <f>Q373*H373</f>
        <v>0.4572106</v>
      </c>
      <c r="S373" s="230">
        <v>0</v>
      </c>
      <c r="T373" s="23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2" t="s">
        <v>189</v>
      </c>
      <c r="AT373" s="232" t="s">
        <v>185</v>
      </c>
      <c r="AU373" s="232" t="s">
        <v>88</v>
      </c>
      <c r="AY373" s="18" t="s">
        <v>182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8" t="s">
        <v>86</v>
      </c>
      <c r="BK373" s="233">
        <f>ROUND(I373*H373,2)</f>
        <v>0</v>
      </c>
      <c r="BL373" s="18" t="s">
        <v>189</v>
      </c>
      <c r="BM373" s="232" t="s">
        <v>1691</v>
      </c>
    </row>
    <row r="374" spans="1:51" s="15" customFormat="1" ht="12">
      <c r="A374" s="15"/>
      <c r="B374" s="268"/>
      <c r="C374" s="269"/>
      <c r="D374" s="236" t="s">
        <v>191</v>
      </c>
      <c r="E374" s="270" t="s">
        <v>1</v>
      </c>
      <c r="F374" s="271" t="s">
        <v>220</v>
      </c>
      <c r="G374" s="269"/>
      <c r="H374" s="270" t="s">
        <v>1</v>
      </c>
      <c r="I374" s="272"/>
      <c r="J374" s="269"/>
      <c r="K374" s="269"/>
      <c r="L374" s="273"/>
      <c r="M374" s="274"/>
      <c r="N374" s="275"/>
      <c r="O374" s="275"/>
      <c r="P374" s="275"/>
      <c r="Q374" s="275"/>
      <c r="R374" s="275"/>
      <c r="S374" s="275"/>
      <c r="T374" s="276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77" t="s">
        <v>191</v>
      </c>
      <c r="AU374" s="277" t="s">
        <v>88</v>
      </c>
      <c r="AV374" s="15" t="s">
        <v>86</v>
      </c>
      <c r="AW374" s="15" t="s">
        <v>34</v>
      </c>
      <c r="AX374" s="15" t="s">
        <v>78</v>
      </c>
      <c r="AY374" s="277" t="s">
        <v>182</v>
      </c>
    </row>
    <row r="375" spans="1:51" s="15" customFormat="1" ht="12">
      <c r="A375" s="15"/>
      <c r="B375" s="268"/>
      <c r="C375" s="269"/>
      <c r="D375" s="236" t="s">
        <v>191</v>
      </c>
      <c r="E375" s="270" t="s">
        <v>1</v>
      </c>
      <c r="F375" s="271" t="s">
        <v>1692</v>
      </c>
      <c r="G375" s="269"/>
      <c r="H375" s="270" t="s">
        <v>1</v>
      </c>
      <c r="I375" s="272"/>
      <c r="J375" s="269"/>
      <c r="K375" s="269"/>
      <c r="L375" s="273"/>
      <c r="M375" s="274"/>
      <c r="N375" s="275"/>
      <c r="O375" s="275"/>
      <c r="P375" s="275"/>
      <c r="Q375" s="275"/>
      <c r="R375" s="275"/>
      <c r="S375" s="275"/>
      <c r="T375" s="276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77" t="s">
        <v>191</v>
      </c>
      <c r="AU375" s="277" t="s">
        <v>88</v>
      </c>
      <c r="AV375" s="15" t="s">
        <v>86</v>
      </c>
      <c r="AW375" s="15" t="s">
        <v>34</v>
      </c>
      <c r="AX375" s="15" t="s">
        <v>78</v>
      </c>
      <c r="AY375" s="277" t="s">
        <v>182</v>
      </c>
    </row>
    <row r="376" spans="1:51" s="13" customFormat="1" ht="12">
      <c r="A376" s="13"/>
      <c r="B376" s="234"/>
      <c r="C376" s="235"/>
      <c r="D376" s="236" t="s">
        <v>191</v>
      </c>
      <c r="E376" s="237" t="s">
        <v>1</v>
      </c>
      <c r="F376" s="238" t="s">
        <v>1693</v>
      </c>
      <c r="G376" s="235"/>
      <c r="H376" s="239">
        <v>3.439</v>
      </c>
      <c r="I376" s="240"/>
      <c r="J376" s="235"/>
      <c r="K376" s="235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191</v>
      </c>
      <c r="AU376" s="245" t="s">
        <v>88</v>
      </c>
      <c r="AV376" s="13" t="s">
        <v>88</v>
      </c>
      <c r="AW376" s="13" t="s">
        <v>34</v>
      </c>
      <c r="AX376" s="13" t="s">
        <v>78</v>
      </c>
      <c r="AY376" s="245" t="s">
        <v>182</v>
      </c>
    </row>
    <row r="377" spans="1:51" s="13" customFormat="1" ht="12">
      <c r="A377" s="13"/>
      <c r="B377" s="234"/>
      <c r="C377" s="235"/>
      <c r="D377" s="236" t="s">
        <v>191</v>
      </c>
      <c r="E377" s="237" t="s">
        <v>1</v>
      </c>
      <c r="F377" s="238" t="s">
        <v>1694</v>
      </c>
      <c r="G377" s="235"/>
      <c r="H377" s="239">
        <v>2.542</v>
      </c>
      <c r="I377" s="240"/>
      <c r="J377" s="235"/>
      <c r="K377" s="235"/>
      <c r="L377" s="241"/>
      <c r="M377" s="242"/>
      <c r="N377" s="243"/>
      <c r="O377" s="243"/>
      <c r="P377" s="243"/>
      <c r="Q377" s="243"/>
      <c r="R377" s="243"/>
      <c r="S377" s="243"/>
      <c r="T377" s="24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5" t="s">
        <v>191</v>
      </c>
      <c r="AU377" s="245" t="s">
        <v>88</v>
      </c>
      <c r="AV377" s="13" t="s">
        <v>88</v>
      </c>
      <c r="AW377" s="13" t="s">
        <v>34</v>
      </c>
      <c r="AX377" s="13" t="s">
        <v>78</v>
      </c>
      <c r="AY377" s="245" t="s">
        <v>182</v>
      </c>
    </row>
    <row r="378" spans="1:51" s="13" customFormat="1" ht="12">
      <c r="A378" s="13"/>
      <c r="B378" s="234"/>
      <c r="C378" s="235"/>
      <c r="D378" s="236" t="s">
        <v>191</v>
      </c>
      <c r="E378" s="237" t="s">
        <v>1</v>
      </c>
      <c r="F378" s="238" t="s">
        <v>1695</v>
      </c>
      <c r="G378" s="235"/>
      <c r="H378" s="239">
        <v>5.014</v>
      </c>
      <c r="I378" s="240"/>
      <c r="J378" s="235"/>
      <c r="K378" s="235"/>
      <c r="L378" s="241"/>
      <c r="M378" s="242"/>
      <c r="N378" s="243"/>
      <c r="O378" s="243"/>
      <c r="P378" s="243"/>
      <c r="Q378" s="243"/>
      <c r="R378" s="243"/>
      <c r="S378" s="243"/>
      <c r="T378" s="24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5" t="s">
        <v>191</v>
      </c>
      <c r="AU378" s="245" t="s">
        <v>88</v>
      </c>
      <c r="AV378" s="13" t="s">
        <v>88</v>
      </c>
      <c r="AW378" s="13" t="s">
        <v>34</v>
      </c>
      <c r="AX378" s="13" t="s">
        <v>78</v>
      </c>
      <c r="AY378" s="245" t="s">
        <v>182</v>
      </c>
    </row>
    <row r="379" spans="1:51" s="13" customFormat="1" ht="12">
      <c r="A379" s="13"/>
      <c r="B379" s="234"/>
      <c r="C379" s="235"/>
      <c r="D379" s="236" t="s">
        <v>191</v>
      </c>
      <c r="E379" s="237" t="s">
        <v>1</v>
      </c>
      <c r="F379" s="238" t="s">
        <v>1696</v>
      </c>
      <c r="G379" s="235"/>
      <c r="H379" s="239">
        <v>5.405</v>
      </c>
      <c r="I379" s="240"/>
      <c r="J379" s="235"/>
      <c r="K379" s="235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191</v>
      </c>
      <c r="AU379" s="245" t="s">
        <v>88</v>
      </c>
      <c r="AV379" s="13" t="s">
        <v>88</v>
      </c>
      <c r="AW379" s="13" t="s">
        <v>34</v>
      </c>
      <c r="AX379" s="13" t="s">
        <v>78</v>
      </c>
      <c r="AY379" s="245" t="s">
        <v>182</v>
      </c>
    </row>
    <row r="380" spans="1:51" s="13" customFormat="1" ht="12">
      <c r="A380" s="13"/>
      <c r="B380" s="234"/>
      <c r="C380" s="235"/>
      <c r="D380" s="236" t="s">
        <v>191</v>
      </c>
      <c r="E380" s="237" t="s">
        <v>1</v>
      </c>
      <c r="F380" s="238" t="s">
        <v>1697</v>
      </c>
      <c r="G380" s="235"/>
      <c r="H380" s="239">
        <v>6.095</v>
      </c>
      <c r="I380" s="240"/>
      <c r="J380" s="235"/>
      <c r="K380" s="235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191</v>
      </c>
      <c r="AU380" s="245" t="s">
        <v>88</v>
      </c>
      <c r="AV380" s="13" t="s">
        <v>88</v>
      </c>
      <c r="AW380" s="13" t="s">
        <v>34</v>
      </c>
      <c r="AX380" s="13" t="s">
        <v>78</v>
      </c>
      <c r="AY380" s="245" t="s">
        <v>182</v>
      </c>
    </row>
    <row r="381" spans="1:51" s="13" customFormat="1" ht="12">
      <c r="A381" s="13"/>
      <c r="B381" s="234"/>
      <c r="C381" s="235"/>
      <c r="D381" s="236" t="s">
        <v>191</v>
      </c>
      <c r="E381" s="237" t="s">
        <v>1</v>
      </c>
      <c r="F381" s="238" t="s">
        <v>1698</v>
      </c>
      <c r="G381" s="235"/>
      <c r="H381" s="239">
        <v>7.194</v>
      </c>
      <c r="I381" s="240"/>
      <c r="J381" s="235"/>
      <c r="K381" s="235"/>
      <c r="L381" s="241"/>
      <c r="M381" s="242"/>
      <c r="N381" s="243"/>
      <c r="O381" s="243"/>
      <c r="P381" s="243"/>
      <c r="Q381" s="243"/>
      <c r="R381" s="243"/>
      <c r="S381" s="243"/>
      <c r="T381" s="24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5" t="s">
        <v>191</v>
      </c>
      <c r="AU381" s="245" t="s">
        <v>88</v>
      </c>
      <c r="AV381" s="13" t="s">
        <v>88</v>
      </c>
      <c r="AW381" s="13" t="s">
        <v>34</v>
      </c>
      <c r="AX381" s="13" t="s">
        <v>78</v>
      </c>
      <c r="AY381" s="245" t="s">
        <v>182</v>
      </c>
    </row>
    <row r="382" spans="1:51" s="14" customFormat="1" ht="12">
      <c r="A382" s="14"/>
      <c r="B382" s="246"/>
      <c r="C382" s="247"/>
      <c r="D382" s="236" t="s">
        <v>191</v>
      </c>
      <c r="E382" s="248" t="s">
        <v>1</v>
      </c>
      <c r="F382" s="249" t="s">
        <v>195</v>
      </c>
      <c r="G382" s="247"/>
      <c r="H382" s="250">
        <v>29.689</v>
      </c>
      <c r="I382" s="251"/>
      <c r="J382" s="247"/>
      <c r="K382" s="247"/>
      <c r="L382" s="252"/>
      <c r="M382" s="253"/>
      <c r="N382" s="254"/>
      <c r="O382" s="254"/>
      <c r="P382" s="254"/>
      <c r="Q382" s="254"/>
      <c r="R382" s="254"/>
      <c r="S382" s="254"/>
      <c r="T382" s="255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6" t="s">
        <v>191</v>
      </c>
      <c r="AU382" s="256" t="s">
        <v>88</v>
      </c>
      <c r="AV382" s="14" t="s">
        <v>189</v>
      </c>
      <c r="AW382" s="14" t="s">
        <v>34</v>
      </c>
      <c r="AX382" s="14" t="s">
        <v>86</v>
      </c>
      <c r="AY382" s="256" t="s">
        <v>182</v>
      </c>
    </row>
    <row r="383" spans="1:65" s="2" customFormat="1" ht="24.15" customHeight="1">
      <c r="A383" s="39"/>
      <c r="B383" s="40"/>
      <c r="C383" s="220" t="s">
        <v>661</v>
      </c>
      <c r="D383" s="220" t="s">
        <v>185</v>
      </c>
      <c r="E383" s="221" t="s">
        <v>1699</v>
      </c>
      <c r="F383" s="222" t="s">
        <v>1700</v>
      </c>
      <c r="G383" s="223" t="s">
        <v>188</v>
      </c>
      <c r="H383" s="224">
        <v>1.272</v>
      </c>
      <c r="I383" s="225"/>
      <c r="J383" s="226">
        <f>ROUND(I383*H383,2)</f>
        <v>0</v>
      </c>
      <c r="K383" s="227"/>
      <c r="L383" s="45"/>
      <c r="M383" s="228" t="s">
        <v>1</v>
      </c>
      <c r="N383" s="229" t="s">
        <v>43</v>
      </c>
      <c r="O383" s="92"/>
      <c r="P383" s="230">
        <f>O383*H383</f>
        <v>0</v>
      </c>
      <c r="Q383" s="230">
        <v>0.01838</v>
      </c>
      <c r="R383" s="230">
        <f>Q383*H383</f>
        <v>0.023379360000000002</v>
      </c>
      <c r="S383" s="230">
        <v>0</v>
      </c>
      <c r="T383" s="231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2" t="s">
        <v>189</v>
      </c>
      <c r="AT383" s="232" t="s">
        <v>185</v>
      </c>
      <c r="AU383" s="232" t="s">
        <v>88</v>
      </c>
      <c r="AY383" s="18" t="s">
        <v>182</v>
      </c>
      <c r="BE383" s="233">
        <f>IF(N383="základní",J383,0)</f>
        <v>0</v>
      </c>
      <c r="BF383" s="233">
        <f>IF(N383="snížená",J383,0)</f>
        <v>0</v>
      </c>
      <c r="BG383" s="233">
        <f>IF(N383="zákl. přenesená",J383,0)</f>
        <v>0</v>
      </c>
      <c r="BH383" s="233">
        <f>IF(N383="sníž. přenesená",J383,0)</f>
        <v>0</v>
      </c>
      <c r="BI383" s="233">
        <f>IF(N383="nulová",J383,0)</f>
        <v>0</v>
      </c>
      <c r="BJ383" s="18" t="s">
        <v>86</v>
      </c>
      <c r="BK383" s="233">
        <f>ROUND(I383*H383,2)</f>
        <v>0</v>
      </c>
      <c r="BL383" s="18" t="s">
        <v>189</v>
      </c>
      <c r="BM383" s="232" t="s">
        <v>1701</v>
      </c>
    </row>
    <row r="384" spans="1:51" s="15" customFormat="1" ht="12">
      <c r="A384" s="15"/>
      <c r="B384" s="268"/>
      <c r="C384" s="269"/>
      <c r="D384" s="236" t="s">
        <v>191</v>
      </c>
      <c r="E384" s="270" t="s">
        <v>1</v>
      </c>
      <c r="F384" s="271" t="s">
        <v>220</v>
      </c>
      <c r="G384" s="269"/>
      <c r="H384" s="270" t="s">
        <v>1</v>
      </c>
      <c r="I384" s="272"/>
      <c r="J384" s="269"/>
      <c r="K384" s="269"/>
      <c r="L384" s="273"/>
      <c r="M384" s="274"/>
      <c r="N384" s="275"/>
      <c r="O384" s="275"/>
      <c r="P384" s="275"/>
      <c r="Q384" s="275"/>
      <c r="R384" s="275"/>
      <c r="S384" s="275"/>
      <c r="T384" s="276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77" t="s">
        <v>191</v>
      </c>
      <c r="AU384" s="277" t="s">
        <v>88</v>
      </c>
      <c r="AV384" s="15" t="s">
        <v>86</v>
      </c>
      <c r="AW384" s="15" t="s">
        <v>34</v>
      </c>
      <c r="AX384" s="15" t="s">
        <v>78</v>
      </c>
      <c r="AY384" s="277" t="s">
        <v>182</v>
      </c>
    </row>
    <row r="385" spans="1:51" s="13" customFormat="1" ht="12">
      <c r="A385" s="13"/>
      <c r="B385" s="234"/>
      <c r="C385" s="235"/>
      <c r="D385" s="236" t="s">
        <v>191</v>
      </c>
      <c r="E385" s="237" t="s">
        <v>1</v>
      </c>
      <c r="F385" s="238" t="s">
        <v>676</v>
      </c>
      <c r="G385" s="235"/>
      <c r="H385" s="239">
        <v>1.272</v>
      </c>
      <c r="I385" s="240"/>
      <c r="J385" s="235"/>
      <c r="K385" s="235"/>
      <c r="L385" s="241"/>
      <c r="M385" s="242"/>
      <c r="N385" s="243"/>
      <c r="O385" s="243"/>
      <c r="P385" s="243"/>
      <c r="Q385" s="243"/>
      <c r="R385" s="243"/>
      <c r="S385" s="243"/>
      <c r="T385" s="24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5" t="s">
        <v>191</v>
      </c>
      <c r="AU385" s="245" t="s">
        <v>88</v>
      </c>
      <c r="AV385" s="13" t="s">
        <v>88</v>
      </c>
      <c r="AW385" s="13" t="s">
        <v>34</v>
      </c>
      <c r="AX385" s="13" t="s">
        <v>78</v>
      </c>
      <c r="AY385" s="245" t="s">
        <v>182</v>
      </c>
    </row>
    <row r="386" spans="1:51" s="14" customFormat="1" ht="12">
      <c r="A386" s="14"/>
      <c r="B386" s="246"/>
      <c r="C386" s="247"/>
      <c r="D386" s="236" t="s">
        <v>191</v>
      </c>
      <c r="E386" s="248" t="s">
        <v>1</v>
      </c>
      <c r="F386" s="249" t="s">
        <v>195</v>
      </c>
      <c r="G386" s="247"/>
      <c r="H386" s="250">
        <v>1.272</v>
      </c>
      <c r="I386" s="251"/>
      <c r="J386" s="247"/>
      <c r="K386" s="247"/>
      <c r="L386" s="252"/>
      <c r="M386" s="253"/>
      <c r="N386" s="254"/>
      <c r="O386" s="254"/>
      <c r="P386" s="254"/>
      <c r="Q386" s="254"/>
      <c r="R386" s="254"/>
      <c r="S386" s="254"/>
      <c r="T386" s="25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6" t="s">
        <v>191</v>
      </c>
      <c r="AU386" s="256" t="s">
        <v>88</v>
      </c>
      <c r="AV386" s="14" t="s">
        <v>189</v>
      </c>
      <c r="AW386" s="14" t="s">
        <v>34</v>
      </c>
      <c r="AX386" s="14" t="s">
        <v>86</v>
      </c>
      <c r="AY386" s="256" t="s">
        <v>182</v>
      </c>
    </row>
    <row r="387" spans="1:65" s="2" customFormat="1" ht="24.15" customHeight="1">
      <c r="A387" s="39"/>
      <c r="B387" s="40"/>
      <c r="C387" s="220" t="s">
        <v>679</v>
      </c>
      <c r="D387" s="220" t="s">
        <v>185</v>
      </c>
      <c r="E387" s="221" t="s">
        <v>1702</v>
      </c>
      <c r="F387" s="222" t="s">
        <v>1703</v>
      </c>
      <c r="G387" s="223" t="s">
        <v>188</v>
      </c>
      <c r="H387" s="224">
        <v>63.194</v>
      </c>
      <c r="I387" s="225"/>
      <c r="J387" s="226">
        <f>ROUND(I387*H387,2)</f>
        <v>0</v>
      </c>
      <c r="K387" s="227"/>
      <c r="L387" s="45"/>
      <c r="M387" s="228" t="s">
        <v>1</v>
      </c>
      <c r="N387" s="229" t="s">
        <v>43</v>
      </c>
      <c r="O387" s="92"/>
      <c r="P387" s="230">
        <f>O387*H387</f>
        <v>0</v>
      </c>
      <c r="Q387" s="230">
        <v>0.0079</v>
      </c>
      <c r="R387" s="230">
        <f>Q387*H387</f>
        <v>0.4992326000000001</v>
      </c>
      <c r="S387" s="230">
        <v>0</v>
      </c>
      <c r="T387" s="231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2" t="s">
        <v>189</v>
      </c>
      <c r="AT387" s="232" t="s">
        <v>185</v>
      </c>
      <c r="AU387" s="232" t="s">
        <v>88</v>
      </c>
      <c r="AY387" s="18" t="s">
        <v>182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8" t="s">
        <v>86</v>
      </c>
      <c r="BK387" s="233">
        <f>ROUND(I387*H387,2)</f>
        <v>0</v>
      </c>
      <c r="BL387" s="18" t="s">
        <v>189</v>
      </c>
      <c r="BM387" s="232" t="s">
        <v>1704</v>
      </c>
    </row>
    <row r="388" spans="1:51" s="13" customFormat="1" ht="12">
      <c r="A388" s="13"/>
      <c r="B388" s="234"/>
      <c r="C388" s="235"/>
      <c r="D388" s="236" t="s">
        <v>191</v>
      </c>
      <c r="E388" s="237" t="s">
        <v>1</v>
      </c>
      <c r="F388" s="238" t="s">
        <v>1705</v>
      </c>
      <c r="G388" s="235"/>
      <c r="H388" s="239">
        <v>59.378</v>
      </c>
      <c r="I388" s="240"/>
      <c r="J388" s="235"/>
      <c r="K388" s="235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191</v>
      </c>
      <c r="AU388" s="245" t="s">
        <v>88</v>
      </c>
      <c r="AV388" s="13" t="s">
        <v>88</v>
      </c>
      <c r="AW388" s="13" t="s">
        <v>34</v>
      </c>
      <c r="AX388" s="13" t="s">
        <v>78</v>
      </c>
      <c r="AY388" s="245" t="s">
        <v>182</v>
      </c>
    </row>
    <row r="389" spans="1:51" s="13" customFormat="1" ht="12">
      <c r="A389" s="13"/>
      <c r="B389" s="234"/>
      <c r="C389" s="235"/>
      <c r="D389" s="236" t="s">
        <v>191</v>
      </c>
      <c r="E389" s="237" t="s">
        <v>1</v>
      </c>
      <c r="F389" s="238" t="s">
        <v>1706</v>
      </c>
      <c r="G389" s="235"/>
      <c r="H389" s="239">
        <v>3.816</v>
      </c>
      <c r="I389" s="240"/>
      <c r="J389" s="235"/>
      <c r="K389" s="235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191</v>
      </c>
      <c r="AU389" s="245" t="s">
        <v>88</v>
      </c>
      <c r="AV389" s="13" t="s">
        <v>88</v>
      </c>
      <c r="AW389" s="13" t="s">
        <v>34</v>
      </c>
      <c r="AX389" s="13" t="s">
        <v>78</v>
      </c>
      <c r="AY389" s="245" t="s">
        <v>182</v>
      </c>
    </row>
    <row r="390" spans="1:51" s="14" customFormat="1" ht="12">
      <c r="A390" s="14"/>
      <c r="B390" s="246"/>
      <c r="C390" s="247"/>
      <c r="D390" s="236" t="s">
        <v>191</v>
      </c>
      <c r="E390" s="248" t="s">
        <v>1</v>
      </c>
      <c r="F390" s="249" t="s">
        <v>195</v>
      </c>
      <c r="G390" s="247"/>
      <c r="H390" s="250">
        <v>63.194</v>
      </c>
      <c r="I390" s="251"/>
      <c r="J390" s="247"/>
      <c r="K390" s="247"/>
      <c r="L390" s="252"/>
      <c r="M390" s="253"/>
      <c r="N390" s="254"/>
      <c r="O390" s="254"/>
      <c r="P390" s="254"/>
      <c r="Q390" s="254"/>
      <c r="R390" s="254"/>
      <c r="S390" s="254"/>
      <c r="T390" s="25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6" t="s">
        <v>191</v>
      </c>
      <c r="AU390" s="256" t="s">
        <v>88</v>
      </c>
      <c r="AV390" s="14" t="s">
        <v>189</v>
      </c>
      <c r="AW390" s="14" t="s">
        <v>34</v>
      </c>
      <c r="AX390" s="14" t="s">
        <v>86</v>
      </c>
      <c r="AY390" s="256" t="s">
        <v>182</v>
      </c>
    </row>
    <row r="391" spans="1:65" s="2" customFormat="1" ht="24.15" customHeight="1">
      <c r="A391" s="39"/>
      <c r="B391" s="40"/>
      <c r="C391" s="220" t="s">
        <v>685</v>
      </c>
      <c r="D391" s="220" t="s">
        <v>185</v>
      </c>
      <c r="E391" s="221" t="s">
        <v>1707</v>
      </c>
      <c r="F391" s="222" t="s">
        <v>1708</v>
      </c>
      <c r="G391" s="223" t="s">
        <v>1272</v>
      </c>
      <c r="H391" s="224">
        <v>4</v>
      </c>
      <c r="I391" s="225"/>
      <c r="J391" s="226">
        <f>ROUND(I391*H391,2)</f>
        <v>0</v>
      </c>
      <c r="K391" s="227"/>
      <c r="L391" s="45"/>
      <c r="M391" s="228" t="s">
        <v>1</v>
      </c>
      <c r="N391" s="229" t="s">
        <v>43</v>
      </c>
      <c r="O391" s="92"/>
      <c r="P391" s="230">
        <f>O391*H391</f>
        <v>0</v>
      </c>
      <c r="Q391" s="230">
        <v>0.0389</v>
      </c>
      <c r="R391" s="230">
        <f>Q391*H391</f>
        <v>0.1556</v>
      </c>
      <c r="S391" s="230">
        <v>0</v>
      </c>
      <c r="T391" s="231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2" t="s">
        <v>189</v>
      </c>
      <c r="AT391" s="232" t="s">
        <v>185</v>
      </c>
      <c r="AU391" s="232" t="s">
        <v>88</v>
      </c>
      <c r="AY391" s="18" t="s">
        <v>182</v>
      </c>
      <c r="BE391" s="233">
        <f>IF(N391="základní",J391,0)</f>
        <v>0</v>
      </c>
      <c r="BF391" s="233">
        <f>IF(N391="snížená",J391,0)</f>
        <v>0</v>
      </c>
      <c r="BG391" s="233">
        <f>IF(N391="zákl. přenesená",J391,0)</f>
        <v>0</v>
      </c>
      <c r="BH391" s="233">
        <f>IF(N391="sníž. přenesená",J391,0)</f>
        <v>0</v>
      </c>
      <c r="BI391" s="233">
        <f>IF(N391="nulová",J391,0)</f>
        <v>0</v>
      </c>
      <c r="BJ391" s="18" t="s">
        <v>86</v>
      </c>
      <c r="BK391" s="233">
        <f>ROUND(I391*H391,2)</f>
        <v>0</v>
      </c>
      <c r="BL391" s="18" t="s">
        <v>189</v>
      </c>
      <c r="BM391" s="232" t="s">
        <v>1709</v>
      </c>
    </row>
    <row r="392" spans="1:51" s="15" customFormat="1" ht="12">
      <c r="A392" s="15"/>
      <c r="B392" s="268"/>
      <c r="C392" s="269"/>
      <c r="D392" s="236" t="s">
        <v>191</v>
      </c>
      <c r="E392" s="270" t="s">
        <v>1</v>
      </c>
      <c r="F392" s="271" t="s">
        <v>220</v>
      </c>
      <c r="G392" s="269"/>
      <c r="H392" s="270" t="s">
        <v>1</v>
      </c>
      <c r="I392" s="272"/>
      <c r="J392" s="269"/>
      <c r="K392" s="269"/>
      <c r="L392" s="273"/>
      <c r="M392" s="274"/>
      <c r="N392" s="275"/>
      <c r="O392" s="275"/>
      <c r="P392" s="275"/>
      <c r="Q392" s="275"/>
      <c r="R392" s="275"/>
      <c r="S392" s="275"/>
      <c r="T392" s="276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77" t="s">
        <v>191</v>
      </c>
      <c r="AU392" s="277" t="s">
        <v>88</v>
      </c>
      <c r="AV392" s="15" t="s">
        <v>86</v>
      </c>
      <c r="AW392" s="15" t="s">
        <v>34</v>
      </c>
      <c r="AX392" s="15" t="s">
        <v>78</v>
      </c>
      <c r="AY392" s="277" t="s">
        <v>182</v>
      </c>
    </row>
    <row r="393" spans="1:51" s="15" customFormat="1" ht="12">
      <c r="A393" s="15"/>
      <c r="B393" s="268"/>
      <c r="C393" s="269"/>
      <c r="D393" s="236" t="s">
        <v>191</v>
      </c>
      <c r="E393" s="270" t="s">
        <v>1</v>
      </c>
      <c r="F393" s="271" t="s">
        <v>1710</v>
      </c>
      <c r="G393" s="269"/>
      <c r="H393" s="270" t="s">
        <v>1</v>
      </c>
      <c r="I393" s="272"/>
      <c r="J393" s="269"/>
      <c r="K393" s="269"/>
      <c r="L393" s="273"/>
      <c r="M393" s="274"/>
      <c r="N393" s="275"/>
      <c r="O393" s="275"/>
      <c r="P393" s="275"/>
      <c r="Q393" s="275"/>
      <c r="R393" s="275"/>
      <c r="S393" s="275"/>
      <c r="T393" s="276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77" t="s">
        <v>191</v>
      </c>
      <c r="AU393" s="277" t="s">
        <v>88</v>
      </c>
      <c r="AV393" s="15" t="s">
        <v>86</v>
      </c>
      <c r="AW393" s="15" t="s">
        <v>34</v>
      </c>
      <c r="AX393" s="15" t="s">
        <v>78</v>
      </c>
      <c r="AY393" s="277" t="s">
        <v>182</v>
      </c>
    </row>
    <row r="394" spans="1:51" s="13" customFormat="1" ht="12">
      <c r="A394" s="13"/>
      <c r="B394" s="234"/>
      <c r="C394" s="235"/>
      <c r="D394" s="236" t="s">
        <v>191</v>
      </c>
      <c r="E394" s="237" t="s">
        <v>1</v>
      </c>
      <c r="F394" s="238" t="s">
        <v>1711</v>
      </c>
      <c r="G394" s="235"/>
      <c r="H394" s="239">
        <v>1</v>
      </c>
      <c r="I394" s="240"/>
      <c r="J394" s="235"/>
      <c r="K394" s="235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191</v>
      </c>
      <c r="AU394" s="245" t="s">
        <v>88</v>
      </c>
      <c r="AV394" s="13" t="s">
        <v>88</v>
      </c>
      <c r="AW394" s="13" t="s">
        <v>34</v>
      </c>
      <c r="AX394" s="13" t="s">
        <v>78</v>
      </c>
      <c r="AY394" s="245" t="s">
        <v>182</v>
      </c>
    </row>
    <row r="395" spans="1:51" s="13" customFormat="1" ht="12">
      <c r="A395" s="13"/>
      <c r="B395" s="234"/>
      <c r="C395" s="235"/>
      <c r="D395" s="236" t="s">
        <v>191</v>
      </c>
      <c r="E395" s="237" t="s">
        <v>1</v>
      </c>
      <c r="F395" s="238" t="s">
        <v>1712</v>
      </c>
      <c r="G395" s="235"/>
      <c r="H395" s="239">
        <v>1</v>
      </c>
      <c r="I395" s="240"/>
      <c r="J395" s="235"/>
      <c r="K395" s="235"/>
      <c r="L395" s="241"/>
      <c r="M395" s="242"/>
      <c r="N395" s="243"/>
      <c r="O395" s="243"/>
      <c r="P395" s="243"/>
      <c r="Q395" s="243"/>
      <c r="R395" s="243"/>
      <c r="S395" s="243"/>
      <c r="T395" s="24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5" t="s">
        <v>191</v>
      </c>
      <c r="AU395" s="245" t="s">
        <v>88</v>
      </c>
      <c r="AV395" s="13" t="s">
        <v>88</v>
      </c>
      <c r="AW395" s="13" t="s">
        <v>34</v>
      </c>
      <c r="AX395" s="13" t="s">
        <v>78</v>
      </c>
      <c r="AY395" s="245" t="s">
        <v>182</v>
      </c>
    </row>
    <row r="396" spans="1:51" s="13" customFormat="1" ht="12">
      <c r="A396" s="13"/>
      <c r="B396" s="234"/>
      <c r="C396" s="235"/>
      <c r="D396" s="236" t="s">
        <v>191</v>
      </c>
      <c r="E396" s="237" t="s">
        <v>1</v>
      </c>
      <c r="F396" s="238" t="s">
        <v>1713</v>
      </c>
      <c r="G396" s="235"/>
      <c r="H396" s="239">
        <v>1</v>
      </c>
      <c r="I396" s="240"/>
      <c r="J396" s="235"/>
      <c r="K396" s="235"/>
      <c r="L396" s="241"/>
      <c r="M396" s="242"/>
      <c r="N396" s="243"/>
      <c r="O396" s="243"/>
      <c r="P396" s="243"/>
      <c r="Q396" s="243"/>
      <c r="R396" s="243"/>
      <c r="S396" s="243"/>
      <c r="T396" s="24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5" t="s">
        <v>191</v>
      </c>
      <c r="AU396" s="245" t="s">
        <v>88</v>
      </c>
      <c r="AV396" s="13" t="s">
        <v>88</v>
      </c>
      <c r="AW396" s="13" t="s">
        <v>34</v>
      </c>
      <c r="AX396" s="13" t="s">
        <v>78</v>
      </c>
      <c r="AY396" s="245" t="s">
        <v>182</v>
      </c>
    </row>
    <row r="397" spans="1:51" s="13" customFormat="1" ht="12">
      <c r="A397" s="13"/>
      <c r="B397" s="234"/>
      <c r="C397" s="235"/>
      <c r="D397" s="236" t="s">
        <v>191</v>
      </c>
      <c r="E397" s="237" t="s">
        <v>1</v>
      </c>
      <c r="F397" s="238" t="s">
        <v>1714</v>
      </c>
      <c r="G397" s="235"/>
      <c r="H397" s="239">
        <v>1</v>
      </c>
      <c r="I397" s="240"/>
      <c r="J397" s="235"/>
      <c r="K397" s="235"/>
      <c r="L397" s="241"/>
      <c r="M397" s="242"/>
      <c r="N397" s="243"/>
      <c r="O397" s="243"/>
      <c r="P397" s="243"/>
      <c r="Q397" s="243"/>
      <c r="R397" s="243"/>
      <c r="S397" s="243"/>
      <c r="T397" s="24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5" t="s">
        <v>191</v>
      </c>
      <c r="AU397" s="245" t="s">
        <v>88</v>
      </c>
      <c r="AV397" s="13" t="s">
        <v>88</v>
      </c>
      <c r="AW397" s="13" t="s">
        <v>34</v>
      </c>
      <c r="AX397" s="13" t="s">
        <v>78</v>
      </c>
      <c r="AY397" s="245" t="s">
        <v>182</v>
      </c>
    </row>
    <row r="398" spans="1:51" s="14" customFormat="1" ht="12">
      <c r="A398" s="14"/>
      <c r="B398" s="246"/>
      <c r="C398" s="247"/>
      <c r="D398" s="236" t="s">
        <v>191</v>
      </c>
      <c r="E398" s="248" t="s">
        <v>1</v>
      </c>
      <c r="F398" s="249" t="s">
        <v>195</v>
      </c>
      <c r="G398" s="247"/>
      <c r="H398" s="250">
        <v>4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6" t="s">
        <v>191</v>
      </c>
      <c r="AU398" s="256" t="s">
        <v>88</v>
      </c>
      <c r="AV398" s="14" t="s">
        <v>189</v>
      </c>
      <c r="AW398" s="14" t="s">
        <v>34</v>
      </c>
      <c r="AX398" s="14" t="s">
        <v>86</v>
      </c>
      <c r="AY398" s="256" t="s">
        <v>182</v>
      </c>
    </row>
    <row r="399" spans="1:65" s="2" customFormat="1" ht="24.15" customHeight="1">
      <c r="A399" s="39"/>
      <c r="B399" s="40"/>
      <c r="C399" s="220" t="s">
        <v>697</v>
      </c>
      <c r="D399" s="220" t="s">
        <v>185</v>
      </c>
      <c r="E399" s="221" t="s">
        <v>1715</v>
      </c>
      <c r="F399" s="222" t="s">
        <v>1716</v>
      </c>
      <c r="G399" s="223" t="s">
        <v>1272</v>
      </c>
      <c r="H399" s="224">
        <v>2</v>
      </c>
      <c r="I399" s="225"/>
      <c r="J399" s="226">
        <f>ROUND(I399*H399,2)</f>
        <v>0</v>
      </c>
      <c r="K399" s="227"/>
      <c r="L399" s="45"/>
      <c r="M399" s="228" t="s">
        <v>1</v>
      </c>
      <c r="N399" s="229" t="s">
        <v>43</v>
      </c>
      <c r="O399" s="92"/>
      <c r="P399" s="230">
        <f>O399*H399</f>
        <v>0</v>
      </c>
      <c r="Q399" s="230">
        <v>0.147</v>
      </c>
      <c r="R399" s="230">
        <f>Q399*H399</f>
        <v>0.294</v>
      </c>
      <c r="S399" s="230">
        <v>0</v>
      </c>
      <c r="T399" s="231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2" t="s">
        <v>189</v>
      </c>
      <c r="AT399" s="232" t="s">
        <v>185</v>
      </c>
      <c r="AU399" s="232" t="s">
        <v>88</v>
      </c>
      <c r="AY399" s="18" t="s">
        <v>182</v>
      </c>
      <c r="BE399" s="233">
        <f>IF(N399="základní",J399,0)</f>
        <v>0</v>
      </c>
      <c r="BF399" s="233">
        <f>IF(N399="snížená",J399,0)</f>
        <v>0</v>
      </c>
      <c r="BG399" s="233">
        <f>IF(N399="zákl. přenesená",J399,0)</f>
        <v>0</v>
      </c>
      <c r="BH399" s="233">
        <f>IF(N399="sníž. přenesená",J399,0)</f>
        <v>0</v>
      </c>
      <c r="BI399" s="233">
        <f>IF(N399="nulová",J399,0)</f>
        <v>0</v>
      </c>
      <c r="BJ399" s="18" t="s">
        <v>86</v>
      </c>
      <c r="BK399" s="233">
        <f>ROUND(I399*H399,2)</f>
        <v>0</v>
      </c>
      <c r="BL399" s="18" t="s">
        <v>189</v>
      </c>
      <c r="BM399" s="232" t="s">
        <v>1717</v>
      </c>
    </row>
    <row r="400" spans="1:51" s="15" customFormat="1" ht="12">
      <c r="A400" s="15"/>
      <c r="B400" s="268"/>
      <c r="C400" s="269"/>
      <c r="D400" s="236" t="s">
        <v>191</v>
      </c>
      <c r="E400" s="270" t="s">
        <v>1</v>
      </c>
      <c r="F400" s="271" t="s">
        <v>220</v>
      </c>
      <c r="G400" s="269"/>
      <c r="H400" s="270" t="s">
        <v>1</v>
      </c>
      <c r="I400" s="272"/>
      <c r="J400" s="269"/>
      <c r="K400" s="269"/>
      <c r="L400" s="273"/>
      <c r="M400" s="274"/>
      <c r="N400" s="275"/>
      <c r="O400" s="275"/>
      <c r="P400" s="275"/>
      <c r="Q400" s="275"/>
      <c r="R400" s="275"/>
      <c r="S400" s="275"/>
      <c r="T400" s="276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77" t="s">
        <v>191</v>
      </c>
      <c r="AU400" s="277" t="s">
        <v>88</v>
      </c>
      <c r="AV400" s="15" t="s">
        <v>86</v>
      </c>
      <c r="AW400" s="15" t="s">
        <v>34</v>
      </c>
      <c r="AX400" s="15" t="s">
        <v>78</v>
      </c>
      <c r="AY400" s="277" t="s">
        <v>182</v>
      </c>
    </row>
    <row r="401" spans="1:51" s="15" customFormat="1" ht="12">
      <c r="A401" s="15"/>
      <c r="B401" s="268"/>
      <c r="C401" s="269"/>
      <c r="D401" s="236" t="s">
        <v>191</v>
      </c>
      <c r="E401" s="270" t="s">
        <v>1</v>
      </c>
      <c r="F401" s="271" t="s">
        <v>1718</v>
      </c>
      <c r="G401" s="269"/>
      <c r="H401" s="270" t="s">
        <v>1</v>
      </c>
      <c r="I401" s="272"/>
      <c r="J401" s="269"/>
      <c r="K401" s="269"/>
      <c r="L401" s="273"/>
      <c r="M401" s="274"/>
      <c r="N401" s="275"/>
      <c r="O401" s="275"/>
      <c r="P401" s="275"/>
      <c r="Q401" s="275"/>
      <c r="R401" s="275"/>
      <c r="S401" s="275"/>
      <c r="T401" s="276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77" t="s">
        <v>191</v>
      </c>
      <c r="AU401" s="277" t="s">
        <v>88</v>
      </c>
      <c r="AV401" s="15" t="s">
        <v>86</v>
      </c>
      <c r="AW401" s="15" t="s">
        <v>34</v>
      </c>
      <c r="AX401" s="15" t="s">
        <v>78</v>
      </c>
      <c r="AY401" s="277" t="s">
        <v>182</v>
      </c>
    </row>
    <row r="402" spans="1:51" s="13" customFormat="1" ht="12">
      <c r="A402" s="13"/>
      <c r="B402" s="234"/>
      <c r="C402" s="235"/>
      <c r="D402" s="236" t="s">
        <v>191</v>
      </c>
      <c r="E402" s="237" t="s">
        <v>1</v>
      </c>
      <c r="F402" s="238" t="s">
        <v>1719</v>
      </c>
      <c r="G402" s="235"/>
      <c r="H402" s="239">
        <v>1</v>
      </c>
      <c r="I402" s="240"/>
      <c r="J402" s="235"/>
      <c r="K402" s="235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191</v>
      </c>
      <c r="AU402" s="245" t="s">
        <v>88</v>
      </c>
      <c r="AV402" s="13" t="s">
        <v>88</v>
      </c>
      <c r="AW402" s="13" t="s">
        <v>34</v>
      </c>
      <c r="AX402" s="13" t="s">
        <v>78</v>
      </c>
      <c r="AY402" s="245" t="s">
        <v>182</v>
      </c>
    </row>
    <row r="403" spans="1:51" s="13" customFormat="1" ht="12">
      <c r="A403" s="13"/>
      <c r="B403" s="234"/>
      <c r="C403" s="235"/>
      <c r="D403" s="236" t="s">
        <v>191</v>
      </c>
      <c r="E403" s="237" t="s">
        <v>1</v>
      </c>
      <c r="F403" s="238" t="s">
        <v>1720</v>
      </c>
      <c r="G403" s="235"/>
      <c r="H403" s="239">
        <v>1</v>
      </c>
      <c r="I403" s="240"/>
      <c r="J403" s="235"/>
      <c r="K403" s="235"/>
      <c r="L403" s="241"/>
      <c r="M403" s="242"/>
      <c r="N403" s="243"/>
      <c r="O403" s="243"/>
      <c r="P403" s="243"/>
      <c r="Q403" s="243"/>
      <c r="R403" s="243"/>
      <c r="S403" s="243"/>
      <c r="T403" s="24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5" t="s">
        <v>191</v>
      </c>
      <c r="AU403" s="245" t="s">
        <v>88</v>
      </c>
      <c r="AV403" s="13" t="s">
        <v>88</v>
      </c>
      <c r="AW403" s="13" t="s">
        <v>34</v>
      </c>
      <c r="AX403" s="13" t="s">
        <v>78</v>
      </c>
      <c r="AY403" s="245" t="s">
        <v>182</v>
      </c>
    </row>
    <row r="404" spans="1:51" s="14" customFormat="1" ht="12">
      <c r="A404" s="14"/>
      <c r="B404" s="246"/>
      <c r="C404" s="247"/>
      <c r="D404" s="236" t="s">
        <v>191</v>
      </c>
      <c r="E404" s="248" t="s">
        <v>1</v>
      </c>
      <c r="F404" s="249" t="s">
        <v>195</v>
      </c>
      <c r="G404" s="247"/>
      <c r="H404" s="250">
        <v>2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6" t="s">
        <v>191</v>
      </c>
      <c r="AU404" s="256" t="s">
        <v>88</v>
      </c>
      <c r="AV404" s="14" t="s">
        <v>189</v>
      </c>
      <c r="AW404" s="14" t="s">
        <v>34</v>
      </c>
      <c r="AX404" s="14" t="s">
        <v>86</v>
      </c>
      <c r="AY404" s="256" t="s">
        <v>182</v>
      </c>
    </row>
    <row r="405" spans="1:65" s="2" customFormat="1" ht="24.15" customHeight="1">
      <c r="A405" s="39"/>
      <c r="B405" s="40"/>
      <c r="C405" s="220" t="s">
        <v>702</v>
      </c>
      <c r="D405" s="220" t="s">
        <v>185</v>
      </c>
      <c r="E405" s="221" t="s">
        <v>1721</v>
      </c>
      <c r="F405" s="222" t="s">
        <v>1722</v>
      </c>
      <c r="G405" s="223" t="s">
        <v>1272</v>
      </c>
      <c r="H405" s="224">
        <v>4</v>
      </c>
      <c r="I405" s="225"/>
      <c r="J405" s="226">
        <f>ROUND(I405*H405,2)</f>
        <v>0</v>
      </c>
      <c r="K405" s="227"/>
      <c r="L405" s="45"/>
      <c r="M405" s="228" t="s">
        <v>1</v>
      </c>
      <c r="N405" s="229" t="s">
        <v>43</v>
      </c>
      <c r="O405" s="92"/>
      <c r="P405" s="230">
        <f>O405*H405</f>
        <v>0</v>
      </c>
      <c r="Q405" s="230">
        <v>0.0415</v>
      </c>
      <c r="R405" s="230">
        <f>Q405*H405</f>
        <v>0.166</v>
      </c>
      <c r="S405" s="230">
        <v>0</v>
      </c>
      <c r="T405" s="231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2" t="s">
        <v>189</v>
      </c>
      <c r="AT405" s="232" t="s">
        <v>185</v>
      </c>
      <c r="AU405" s="232" t="s">
        <v>88</v>
      </c>
      <c r="AY405" s="18" t="s">
        <v>182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8" t="s">
        <v>86</v>
      </c>
      <c r="BK405" s="233">
        <f>ROUND(I405*H405,2)</f>
        <v>0</v>
      </c>
      <c r="BL405" s="18" t="s">
        <v>189</v>
      </c>
      <c r="BM405" s="232" t="s">
        <v>1723</v>
      </c>
    </row>
    <row r="406" spans="1:51" s="15" customFormat="1" ht="12">
      <c r="A406" s="15"/>
      <c r="B406" s="268"/>
      <c r="C406" s="269"/>
      <c r="D406" s="236" t="s">
        <v>191</v>
      </c>
      <c r="E406" s="270" t="s">
        <v>1</v>
      </c>
      <c r="F406" s="271" t="s">
        <v>220</v>
      </c>
      <c r="G406" s="269"/>
      <c r="H406" s="270" t="s">
        <v>1</v>
      </c>
      <c r="I406" s="272"/>
      <c r="J406" s="269"/>
      <c r="K406" s="269"/>
      <c r="L406" s="273"/>
      <c r="M406" s="274"/>
      <c r="N406" s="275"/>
      <c r="O406" s="275"/>
      <c r="P406" s="275"/>
      <c r="Q406" s="275"/>
      <c r="R406" s="275"/>
      <c r="S406" s="275"/>
      <c r="T406" s="276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77" t="s">
        <v>191</v>
      </c>
      <c r="AU406" s="277" t="s">
        <v>88</v>
      </c>
      <c r="AV406" s="15" t="s">
        <v>86</v>
      </c>
      <c r="AW406" s="15" t="s">
        <v>34</v>
      </c>
      <c r="AX406" s="15" t="s">
        <v>78</v>
      </c>
      <c r="AY406" s="277" t="s">
        <v>182</v>
      </c>
    </row>
    <row r="407" spans="1:51" s="15" customFormat="1" ht="12">
      <c r="A407" s="15"/>
      <c r="B407" s="268"/>
      <c r="C407" s="269"/>
      <c r="D407" s="236" t="s">
        <v>191</v>
      </c>
      <c r="E407" s="270" t="s">
        <v>1</v>
      </c>
      <c r="F407" s="271" t="s">
        <v>1718</v>
      </c>
      <c r="G407" s="269"/>
      <c r="H407" s="270" t="s">
        <v>1</v>
      </c>
      <c r="I407" s="272"/>
      <c r="J407" s="269"/>
      <c r="K407" s="269"/>
      <c r="L407" s="273"/>
      <c r="M407" s="274"/>
      <c r="N407" s="275"/>
      <c r="O407" s="275"/>
      <c r="P407" s="275"/>
      <c r="Q407" s="275"/>
      <c r="R407" s="275"/>
      <c r="S407" s="275"/>
      <c r="T407" s="276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77" t="s">
        <v>191</v>
      </c>
      <c r="AU407" s="277" t="s">
        <v>88</v>
      </c>
      <c r="AV407" s="15" t="s">
        <v>86</v>
      </c>
      <c r="AW407" s="15" t="s">
        <v>34</v>
      </c>
      <c r="AX407" s="15" t="s">
        <v>78</v>
      </c>
      <c r="AY407" s="277" t="s">
        <v>182</v>
      </c>
    </row>
    <row r="408" spans="1:51" s="13" customFormat="1" ht="12">
      <c r="A408" s="13"/>
      <c r="B408" s="234"/>
      <c r="C408" s="235"/>
      <c r="D408" s="236" t="s">
        <v>191</v>
      </c>
      <c r="E408" s="237" t="s">
        <v>1</v>
      </c>
      <c r="F408" s="238" t="s">
        <v>1711</v>
      </c>
      <c r="G408" s="235"/>
      <c r="H408" s="239">
        <v>1</v>
      </c>
      <c r="I408" s="240"/>
      <c r="J408" s="235"/>
      <c r="K408" s="235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191</v>
      </c>
      <c r="AU408" s="245" t="s">
        <v>88</v>
      </c>
      <c r="AV408" s="13" t="s">
        <v>88</v>
      </c>
      <c r="AW408" s="13" t="s">
        <v>34</v>
      </c>
      <c r="AX408" s="13" t="s">
        <v>78</v>
      </c>
      <c r="AY408" s="245" t="s">
        <v>182</v>
      </c>
    </row>
    <row r="409" spans="1:51" s="13" customFormat="1" ht="12">
      <c r="A409" s="13"/>
      <c r="B409" s="234"/>
      <c r="C409" s="235"/>
      <c r="D409" s="236" t="s">
        <v>191</v>
      </c>
      <c r="E409" s="237" t="s">
        <v>1</v>
      </c>
      <c r="F409" s="238" t="s">
        <v>1712</v>
      </c>
      <c r="G409" s="235"/>
      <c r="H409" s="239">
        <v>1</v>
      </c>
      <c r="I409" s="240"/>
      <c r="J409" s="235"/>
      <c r="K409" s="235"/>
      <c r="L409" s="241"/>
      <c r="M409" s="242"/>
      <c r="N409" s="243"/>
      <c r="O409" s="243"/>
      <c r="P409" s="243"/>
      <c r="Q409" s="243"/>
      <c r="R409" s="243"/>
      <c r="S409" s="243"/>
      <c r="T409" s="24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5" t="s">
        <v>191</v>
      </c>
      <c r="AU409" s="245" t="s">
        <v>88</v>
      </c>
      <c r="AV409" s="13" t="s">
        <v>88</v>
      </c>
      <c r="AW409" s="13" t="s">
        <v>34</v>
      </c>
      <c r="AX409" s="13" t="s">
        <v>78</v>
      </c>
      <c r="AY409" s="245" t="s">
        <v>182</v>
      </c>
    </row>
    <row r="410" spans="1:51" s="13" customFormat="1" ht="12">
      <c r="A410" s="13"/>
      <c r="B410" s="234"/>
      <c r="C410" s="235"/>
      <c r="D410" s="236" t="s">
        <v>191</v>
      </c>
      <c r="E410" s="237" t="s">
        <v>1</v>
      </c>
      <c r="F410" s="238" t="s">
        <v>1713</v>
      </c>
      <c r="G410" s="235"/>
      <c r="H410" s="239">
        <v>1</v>
      </c>
      <c r="I410" s="240"/>
      <c r="J410" s="235"/>
      <c r="K410" s="235"/>
      <c r="L410" s="241"/>
      <c r="M410" s="242"/>
      <c r="N410" s="243"/>
      <c r="O410" s="243"/>
      <c r="P410" s="243"/>
      <c r="Q410" s="243"/>
      <c r="R410" s="243"/>
      <c r="S410" s="243"/>
      <c r="T410" s="24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5" t="s">
        <v>191</v>
      </c>
      <c r="AU410" s="245" t="s">
        <v>88</v>
      </c>
      <c r="AV410" s="13" t="s">
        <v>88</v>
      </c>
      <c r="AW410" s="13" t="s">
        <v>34</v>
      </c>
      <c r="AX410" s="13" t="s">
        <v>78</v>
      </c>
      <c r="AY410" s="245" t="s">
        <v>182</v>
      </c>
    </row>
    <row r="411" spans="1:51" s="13" customFormat="1" ht="12">
      <c r="A411" s="13"/>
      <c r="B411" s="234"/>
      <c r="C411" s="235"/>
      <c r="D411" s="236" t="s">
        <v>191</v>
      </c>
      <c r="E411" s="237" t="s">
        <v>1</v>
      </c>
      <c r="F411" s="238" t="s">
        <v>1714</v>
      </c>
      <c r="G411" s="235"/>
      <c r="H411" s="239">
        <v>1</v>
      </c>
      <c r="I411" s="240"/>
      <c r="J411" s="235"/>
      <c r="K411" s="235"/>
      <c r="L411" s="241"/>
      <c r="M411" s="242"/>
      <c r="N411" s="243"/>
      <c r="O411" s="243"/>
      <c r="P411" s="243"/>
      <c r="Q411" s="243"/>
      <c r="R411" s="243"/>
      <c r="S411" s="243"/>
      <c r="T411" s="24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5" t="s">
        <v>191</v>
      </c>
      <c r="AU411" s="245" t="s">
        <v>88</v>
      </c>
      <c r="AV411" s="13" t="s">
        <v>88</v>
      </c>
      <c r="AW411" s="13" t="s">
        <v>34</v>
      </c>
      <c r="AX411" s="13" t="s">
        <v>78</v>
      </c>
      <c r="AY411" s="245" t="s">
        <v>182</v>
      </c>
    </row>
    <row r="412" spans="1:51" s="14" customFormat="1" ht="12">
      <c r="A412" s="14"/>
      <c r="B412" s="246"/>
      <c r="C412" s="247"/>
      <c r="D412" s="236" t="s">
        <v>191</v>
      </c>
      <c r="E412" s="248" t="s">
        <v>1</v>
      </c>
      <c r="F412" s="249" t="s">
        <v>195</v>
      </c>
      <c r="G412" s="247"/>
      <c r="H412" s="250">
        <v>4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6" t="s">
        <v>191</v>
      </c>
      <c r="AU412" s="256" t="s">
        <v>88</v>
      </c>
      <c r="AV412" s="14" t="s">
        <v>189</v>
      </c>
      <c r="AW412" s="14" t="s">
        <v>34</v>
      </c>
      <c r="AX412" s="14" t="s">
        <v>86</v>
      </c>
      <c r="AY412" s="256" t="s">
        <v>182</v>
      </c>
    </row>
    <row r="413" spans="1:65" s="2" customFormat="1" ht="24.15" customHeight="1">
      <c r="A413" s="39"/>
      <c r="B413" s="40"/>
      <c r="C413" s="220" t="s">
        <v>706</v>
      </c>
      <c r="D413" s="220" t="s">
        <v>185</v>
      </c>
      <c r="E413" s="221" t="s">
        <v>1724</v>
      </c>
      <c r="F413" s="222" t="s">
        <v>1725</v>
      </c>
      <c r="G413" s="223" t="s">
        <v>1272</v>
      </c>
      <c r="H413" s="224">
        <v>2</v>
      </c>
      <c r="I413" s="225"/>
      <c r="J413" s="226">
        <f>ROUND(I413*H413,2)</f>
        <v>0</v>
      </c>
      <c r="K413" s="227"/>
      <c r="L413" s="45"/>
      <c r="M413" s="228" t="s">
        <v>1</v>
      </c>
      <c r="N413" s="229" t="s">
        <v>43</v>
      </c>
      <c r="O413" s="92"/>
      <c r="P413" s="230">
        <f>O413*H413</f>
        <v>0</v>
      </c>
      <c r="Q413" s="230">
        <v>0.1575</v>
      </c>
      <c r="R413" s="230">
        <f>Q413*H413</f>
        <v>0.315</v>
      </c>
      <c r="S413" s="230">
        <v>0</v>
      </c>
      <c r="T413" s="231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2" t="s">
        <v>189</v>
      </c>
      <c r="AT413" s="232" t="s">
        <v>185</v>
      </c>
      <c r="AU413" s="232" t="s">
        <v>88</v>
      </c>
      <c r="AY413" s="18" t="s">
        <v>182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8" t="s">
        <v>86</v>
      </c>
      <c r="BK413" s="233">
        <f>ROUND(I413*H413,2)</f>
        <v>0</v>
      </c>
      <c r="BL413" s="18" t="s">
        <v>189</v>
      </c>
      <c r="BM413" s="232" t="s">
        <v>1726</v>
      </c>
    </row>
    <row r="414" spans="1:51" s="15" customFormat="1" ht="12">
      <c r="A414" s="15"/>
      <c r="B414" s="268"/>
      <c r="C414" s="269"/>
      <c r="D414" s="236" t="s">
        <v>191</v>
      </c>
      <c r="E414" s="270" t="s">
        <v>1</v>
      </c>
      <c r="F414" s="271" t="s">
        <v>220</v>
      </c>
      <c r="G414" s="269"/>
      <c r="H414" s="270" t="s">
        <v>1</v>
      </c>
      <c r="I414" s="272"/>
      <c r="J414" s="269"/>
      <c r="K414" s="269"/>
      <c r="L414" s="273"/>
      <c r="M414" s="274"/>
      <c r="N414" s="275"/>
      <c r="O414" s="275"/>
      <c r="P414" s="275"/>
      <c r="Q414" s="275"/>
      <c r="R414" s="275"/>
      <c r="S414" s="275"/>
      <c r="T414" s="276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77" t="s">
        <v>191</v>
      </c>
      <c r="AU414" s="277" t="s">
        <v>88</v>
      </c>
      <c r="AV414" s="15" t="s">
        <v>86</v>
      </c>
      <c r="AW414" s="15" t="s">
        <v>34</v>
      </c>
      <c r="AX414" s="15" t="s">
        <v>78</v>
      </c>
      <c r="AY414" s="277" t="s">
        <v>182</v>
      </c>
    </row>
    <row r="415" spans="1:51" s="15" customFormat="1" ht="12">
      <c r="A415" s="15"/>
      <c r="B415" s="268"/>
      <c r="C415" s="269"/>
      <c r="D415" s="236" t="s">
        <v>191</v>
      </c>
      <c r="E415" s="270" t="s">
        <v>1</v>
      </c>
      <c r="F415" s="271" t="s">
        <v>1718</v>
      </c>
      <c r="G415" s="269"/>
      <c r="H415" s="270" t="s">
        <v>1</v>
      </c>
      <c r="I415" s="272"/>
      <c r="J415" s="269"/>
      <c r="K415" s="269"/>
      <c r="L415" s="273"/>
      <c r="M415" s="274"/>
      <c r="N415" s="275"/>
      <c r="O415" s="275"/>
      <c r="P415" s="275"/>
      <c r="Q415" s="275"/>
      <c r="R415" s="275"/>
      <c r="S415" s="275"/>
      <c r="T415" s="276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77" t="s">
        <v>191</v>
      </c>
      <c r="AU415" s="277" t="s">
        <v>88</v>
      </c>
      <c r="AV415" s="15" t="s">
        <v>86</v>
      </c>
      <c r="AW415" s="15" t="s">
        <v>34</v>
      </c>
      <c r="AX415" s="15" t="s">
        <v>78</v>
      </c>
      <c r="AY415" s="277" t="s">
        <v>182</v>
      </c>
    </row>
    <row r="416" spans="1:51" s="13" customFormat="1" ht="12">
      <c r="A416" s="13"/>
      <c r="B416" s="234"/>
      <c r="C416" s="235"/>
      <c r="D416" s="236" t="s">
        <v>191</v>
      </c>
      <c r="E416" s="237" t="s">
        <v>1</v>
      </c>
      <c r="F416" s="238" t="s">
        <v>1719</v>
      </c>
      <c r="G416" s="235"/>
      <c r="H416" s="239">
        <v>1</v>
      </c>
      <c r="I416" s="240"/>
      <c r="J416" s="235"/>
      <c r="K416" s="235"/>
      <c r="L416" s="241"/>
      <c r="M416" s="242"/>
      <c r="N416" s="243"/>
      <c r="O416" s="243"/>
      <c r="P416" s="243"/>
      <c r="Q416" s="243"/>
      <c r="R416" s="243"/>
      <c r="S416" s="243"/>
      <c r="T416" s="24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5" t="s">
        <v>191</v>
      </c>
      <c r="AU416" s="245" t="s">
        <v>88</v>
      </c>
      <c r="AV416" s="13" t="s">
        <v>88</v>
      </c>
      <c r="AW416" s="13" t="s">
        <v>34</v>
      </c>
      <c r="AX416" s="13" t="s">
        <v>78</v>
      </c>
      <c r="AY416" s="245" t="s">
        <v>182</v>
      </c>
    </row>
    <row r="417" spans="1:51" s="13" customFormat="1" ht="12">
      <c r="A417" s="13"/>
      <c r="B417" s="234"/>
      <c r="C417" s="235"/>
      <c r="D417" s="236" t="s">
        <v>191</v>
      </c>
      <c r="E417" s="237" t="s">
        <v>1</v>
      </c>
      <c r="F417" s="238" t="s">
        <v>1720</v>
      </c>
      <c r="G417" s="235"/>
      <c r="H417" s="239">
        <v>1</v>
      </c>
      <c r="I417" s="240"/>
      <c r="J417" s="235"/>
      <c r="K417" s="235"/>
      <c r="L417" s="241"/>
      <c r="M417" s="242"/>
      <c r="N417" s="243"/>
      <c r="O417" s="243"/>
      <c r="P417" s="243"/>
      <c r="Q417" s="243"/>
      <c r="R417" s="243"/>
      <c r="S417" s="243"/>
      <c r="T417" s="24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5" t="s">
        <v>191</v>
      </c>
      <c r="AU417" s="245" t="s">
        <v>88</v>
      </c>
      <c r="AV417" s="13" t="s">
        <v>88</v>
      </c>
      <c r="AW417" s="13" t="s">
        <v>34</v>
      </c>
      <c r="AX417" s="13" t="s">
        <v>78</v>
      </c>
      <c r="AY417" s="245" t="s">
        <v>182</v>
      </c>
    </row>
    <row r="418" spans="1:51" s="14" customFormat="1" ht="12">
      <c r="A418" s="14"/>
      <c r="B418" s="246"/>
      <c r="C418" s="247"/>
      <c r="D418" s="236" t="s">
        <v>191</v>
      </c>
      <c r="E418" s="248" t="s">
        <v>1</v>
      </c>
      <c r="F418" s="249" t="s">
        <v>195</v>
      </c>
      <c r="G418" s="247"/>
      <c r="H418" s="250">
        <v>2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6" t="s">
        <v>191</v>
      </c>
      <c r="AU418" s="256" t="s">
        <v>88</v>
      </c>
      <c r="AV418" s="14" t="s">
        <v>189</v>
      </c>
      <c r="AW418" s="14" t="s">
        <v>34</v>
      </c>
      <c r="AX418" s="14" t="s">
        <v>86</v>
      </c>
      <c r="AY418" s="256" t="s">
        <v>182</v>
      </c>
    </row>
    <row r="419" spans="1:65" s="2" customFormat="1" ht="24.15" customHeight="1">
      <c r="A419" s="39"/>
      <c r="B419" s="40"/>
      <c r="C419" s="220" t="s">
        <v>710</v>
      </c>
      <c r="D419" s="220" t="s">
        <v>185</v>
      </c>
      <c r="E419" s="221" t="s">
        <v>1727</v>
      </c>
      <c r="F419" s="222" t="s">
        <v>1728</v>
      </c>
      <c r="G419" s="223" t="s">
        <v>188</v>
      </c>
      <c r="H419" s="224">
        <v>5.88</v>
      </c>
      <c r="I419" s="225"/>
      <c r="J419" s="226">
        <f>ROUND(I419*H419,2)</f>
        <v>0</v>
      </c>
      <c r="K419" s="227"/>
      <c r="L419" s="45"/>
      <c r="M419" s="228" t="s">
        <v>1</v>
      </c>
      <c r="N419" s="229" t="s">
        <v>43</v>
      </c>
      <c r="O419" s="92"/>
      <c r="P419" s="230">
        <f>O419*H419</f>
        <v>0</v>
      </c>
      <c r="Q419" s="230">
        <v>0.021</v>
      </c>
      <c r="R419" s="230">
        <f>Q419*H419</f>
        <v>0.12348</v>
      </c>
      <c r="S419" s="230">
        <v>0</v>
      </c>
      <c r="T419" s="231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2" t="s">
        <v>189</v>
      </c>
      <c r="AT419" s="232" t="s">
        <v>185</v>
      </c>
      <c r="AU419" s="232" t="s">
        <v>88</v>
      </c>
      <c r="AY419" s="18" t="s">
        <v>182</v>
      </c>
      <c r="BE419" s="233">
        <f>IF(N419="základní",J419,0)</f>
        <v>0</v>
      </c>
      <c r="BF419" s="233">
        <f>IF(N419="snížená",J419,0)</f>
        <v>0</v>
      </c>
      <c r="BG419" s="233">
        <f>IF(N419="zákl. přenesená",J419,0)</f>
        <v>0</v>
      </c>
      <c r="BH419" s="233">
        <f>IF(N419="sníž. přenesená",J419,0)</f>
        <v>0</v>
      </c>
      <c r="BI419" s="233">
        <f>IF(N419="nulová",J419,0)</f>
        <v>0</v>
      </c>
      <c r="BJ419" s="18" t="s">
        <v>86</v>
      </c>
      <c r="BK419" s="233">
        <f>ROUND(I419*H419,2)</f>
        <v>0</v>
      </c>
      <c r="BL419" s="18" t="s">
        <v>189</v>
      </c>
      <c r="BM419" s="232" t="s">
        <v>1729</v>
      </c>
    </row>
    <row r="420" spans="1:51" s="15" customFormat="1" ht="12">
      <c r="A420" s="15"/>
      <c r="B420" s="268"/>
      <c r="C420" s="269"/>
      <c r="D420" s="236" t="s">
        <v>191</v>
      </c>
      <c r="E420" s="270" t="s">
        <v>1</v>
      </c>
      <c r="F420" s="271" t="s">
        <v>1730</v>
      </c>
      <c r="G420" s="269"/>
      <c r="H420" s="270" t="s">
        <v>1</v>
      </c>
      <c r="I420" s="272"/>
      <c r="J420" s="269"/>
      <c r="K420" s="269"/>
      <c r="L420" s="273"/>
      <c r="M420" s="274"/>
      <c r="N420" s="275"/>
      <c r="O420" s="275"/>
      <c r="P420" s="275"/>
      <c r="Q420" s="275"/>
      <c r="R420" s="275"/>
      <c r="S420" s="275"/>
      <c r="T420" s="276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77" t="s">
        <v>191</v>
      </c>
      <c r="AU420" s="277" t="s">
        <v>88</v>
      </c>
      <c r="AV420" s="15" t="s">
        <v>86</v>
      </c>
      <c r="AW420" s="15" t="s">
        <v>34</v>
      </c>
      <c r="AX420" s="15" t="s">
        <v>78</v>
      </c>
      <c r="AY420" s="277" t="s">
        <v>182</v>
      </c>
    </row>
    <row r="421" spans="1:51" s="15" customFormat="1" ht="12">
      <c r="A421" s="15"/>
      <c r="B421" s="268"/>
      <c r="C421" s="269"/>
      <c r="D421" s="236" t="s">
        <v>191</v>
      </c>
      <c r="E421" s="270" t="s">
        <v>1</v>
      </c>
      <c r="F421" s="271" t="s">
        <v>220</v>
      </c>
      <c r="G421" s="269"/>
      <c r="H421" s="270" t="s">
        <v>1</v>
      </c>
      <c r="I421" s="272"/>
      <c r="J421" s="269"/>
      <c r="K421" s="269"/>
      <c r="L421" s="273"/>
      <c r="M421" s="274"/>
      <c r="N421" s="275"/>
      <c r="O421" s="275"/>
      <c r="P421" s="275"/>
      <c r="Q421" s="275"/>
      <c r="R421" s="275"/>
      <c r="S421" s="275"/>
      <c r="T421" s="276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77" t="s">
        <v>191</v>
      </c>
      <c r="AU421" s="277" t="s">
        <v>88</v>
      </c>
      <c r="AV421" s="15" t="s">
        <v>86</v>
      </c>
      <c r="AW421" s="15" t="s">
        <v>34</v>
      </c>
      <c r="AX421" s="15" t="s">
        <v>78</v>
      </c>
      <c r="AY421" s="277" t="s">
        <v>182</v>
      </c>
    </row>
    <row r="422" spans="1:51" s="13" customFormat="1" ht="12">
      <c r="A422" s="13"/>
      <c r="B422" s="234"/>
      <c r="C422" s="235"/>
      <c r="D422" s="236" t="s">
        <v>191</v>
      </c>
      <c r="E422" s="237" t="s">
        <v>1</v>
      </c>
      <c r="F422" s="238" t="s">
        <v>1731</v>
      </c>
      <c r="G422" s="235"/>
      <c r="H422" s="239">
        <v>5.88</v>
      </c>
      <c r="I422" s="240"/>
      <c r="J422" s="235"/>
      <c r="K422" s="235"/>
      <c r="L422" s="241"/>
      <c r="M422" s="242"/>
      <c r="N422" s="243"/>
      <c r="O422" s="243"/>
      <c r="P422" s="243"/>
      <c r="Q422" s="243"/>
      <c r="R422" s="243"/>
      <c r="S422" s="243"/>
      <c r="T422" s="24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5" t="s">
        <v>191</v>
      </c>
      <c r="AU422" s="245" t="s">
        <v>88</v>
      </c>
      <c r="AV422" s="13" t="s">
        <v>88</v>
      </c>
      <c r="AW422" s="13" t="s">
        <v>34</v>
      </c>
      <c r="AX422" s="13" t="s">
        <v>78</v>
      </c>
      <c r="AY422" s="245" t="s">
        <v>182</v>
      </c>
    </row>
    <row r="423" spans="1:51" s="14" customFormat="1" ht="12">
      <c r="A423" s="14"/>
      <c r="B423" s="246"/>
      <c r="C423" s="247"/>
      <c r="D423" s="236" t="s">
        <v>191</v>
      </c>
      <c r="E423" s="248" t="s">
        <v>1</v>
      </c>
      <c r="F423" s="249" t="s">
        <v>195</v>
      </c>
      <c r="G423" s="247"/>
      <c r="H423" s="250">
        <v>5.88</v>
      </c>
      <c r="I423" s="251"/>
      <c r="J423" s="247"/>
      <c r="K423" s="247"/>
      <c r="L423" s="252"/>
      <c r="M423" s="253"/>
      <c r="N423" s="254"/>
      <c r="O423" s="254"/>
      <c r="P423" s="254"/>
      <c r="Q423" s="254"/>
      <c r="R423" s="254"/>
      <c r="S423" s="254"/>
      <c r="T423" s="255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6" t="s">
        <v>191</v>
      </c>
      <c r="AU423" s="256" t="s">
        <v>88</v>
      </c>
      <c r="AV423" s="14" t="s">
        <v>189</v>
      </c>
      <c r="AW423" s="14" t="s">
        <v>34</v>
      </c>
      <c r="AX423" s="14" t="s">
        <v>86</v>
      </c>
      <c r="AY423" s="256" t="s">
        <v>182</v>
      </c>
    </row>
    <row r="424" spans="1:65" s="2" customFormat="1" ht="24.15" customHeight="1">
      <c r="A424" s="39"/>
      <c r="B424" s="40"/>
      <c r="C424" s="220" t="s">
        <v>714</v>
      </c>
      <c r="D424" s="220" t="s">
        <v>185</v>
      </c>
      <c r="E424" s="221" t="s">
        <v>1732</v>
      </c>
      <c r="F424" s="222" t="s">
        <v>1733</v>
      </c>
      <c r="G424" s="223" t="s">
        <v>188</v>
      </c>
      <c r="H424" s="224">
        <v>17.64</v>
      </c>
      <c r="I424" s="225"/>
      <c r="J424" s="226">
        <f>ROUND(I424*H424,2)</f>
        <v>0</v>
      </c>
      <c r="K424" s="227"/>
      <c r="L424" s="45"/>
      <c r="M424" s="228" t="s">
        <v>1</v>
      </c>
      <c r="N424" s="229" t="s">
        <v>43</v>
      </c>
      <c r="O424" s="92"/>
      <c r="P424" s="230">
        <f>O424*H424</f>
        <v>0</v>
      </c>
      <c r="Q424" s="230">
        <v>0.0105</v>
      </c>
      <c r="R424" s="230">
        <f>Q424*H424</f>
        <v>0.18522000000000002</v>
      </c>
      <c r="S424" s="230">
        <v>0</v>
      </c>
      <c r="T424" s="231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2" t="s">
        <v>189</v>
      </c>
      <c r="AT424" s="232" t="s">
        <v>185</v>
      </c>
      <c r="AU424" s="232" t="s">
        <v>88</v>
      </c>
      <c r="AY424" s="18" t="s">
        <v>182</v>
      </c>
      <c r="BE424" s="233">
        <f>IF(N424="základní",J424,0)</f>
        <v>0</v>
      </c>
      <c r="BF424" s="233">
        <f>IF(N424="snížená",J424,0)</f>
        <v>0</v>
      </c>
      <c r="BG424" s="233">
        <f>IF(N424="zákl. přenesená",J424,0)</f>
        <v>0</v>
      </c>
      <c r="BH424" s="233">
        <f>IF(N424="sníž. přenesená",J424,0)</f>
        <v>0</v>
      </c>
      <c r="BI424" s="233">
        <f>IF(N424="nulová",J424,0)</f>
        <v>0</v>
      </c>
      <c r="BJ424" s="18" t="s">
        <v>86</v>
      </c>
      <c r="BK424" s="233">
        <f>ROUND(I424*H424,2)</f>
        <v>0</v>
      </c>
      <c r="BL424" s="18" t="s">
        <v>189</v>
      </c>
      <c r="BM424" s="232" t="s">
        <v>1734</v>
      </c>
    </row>
    <row r="425" spans="1:51" s="13" customFormat="1" ht="12">
      <c r="A425" s="13"/>
      <c r="B425" s="234"/>
      <c r="C425" s="235"/>
      <c r="D425" s="236" t="s">
        <v>191</v>
      </c>
      <c r="E425" s="237" t="s">
        <v>1</v>
      </c>
      <c r="F425" s="238" t="s">
        <v>1735</v>
      </c>
      <c r="G425" s="235"/>
      <c r="H425" s="239">
        <v>17.64</v>
      </c>
      <c r="I425" s="240"/>
      <c r="J425" s="235"/>
      <c r="K425" s="235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191</v>
      </c>
      <c r="AU425" s="245" t="s">
        <v>88</v>
      </c>
      <c r="AV425" s="13" t="s">
        <v>88</v>
      </c>
      <c r="AW425" s="13" t="s">
        <v>34</v>
      </c>
      <c r="AX425" s="13" t="s">
        <v>78</v>
      </c>
      <c r="AY425" s="245" t="s">
        <v>182</v>
      </c>
    </row>
    <row r="426" spans="1:51" s="14" customFormat="1" ht="12">
      <c r="A426" s="14"/>
      <c r="B426" s="246"/>
      <c r="C426" s="247"/>
      <c r="D426" s="236" t="s">
        <v>191</v>
      </c>
      <c r="E426" s="248" t="s">
        <v>1</v>
      </c>
      <c r="F426" s="249" t="s">
        <v>195</v>
      </c>
      <c r="G426" s="247"/>
      <c r="H426" s="250">
        <v>17.64</v>
      </c>
      <c r="I426" s="251"/>
      <c r="J426" s="247"/>
      <c r="K426" s="247"/>
      <c r="L426" s="252"/>
      <c r="M426" s="253"/>
      <c r="N426" s="254"/>
      <c r="O426" s="254"/>
      <c r="P426" s="254"/>
      <c r="Q426" s="254"/>
      <c r="R426" s="254"/>
      <c r="S426" s="254"/>
      <c r="T426" s="25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6" t="s">
        <v>191</v>
      </c>
      <c r="AU426" s="256" t="s">
        <v>88</v>
      </c>
      <c r="AV426" s="14" t="s">
        <v>189</v>
      </c>
      <c r="AW426" s="14" t="s">
        <v>34</v>
      </c>
      <c r="AX426" s="14" t="s">
        <v>86</v>
      </c>
      <c r="AY426" s="256" t="s">
        <v>182</v>
      </c>
    </row>
    <row r="427" spans="1:65" s="2" customFormat="1" ht="24.15" customHeight="1">
      <c r="A427" s="39"/>
      <c r="B427" s="40"/>
      <c r="C427" s="220" t="s">
        <v>718</v>
      </c>
      <c r="D427" s="220" t="s">
        <v>185</v>
      </c>
      <c r="E427" s="221" t="s">
        <v>1736</v>
      </c>
      <c r="F427" s="222" t="s">
        <v>1737</v>
      </c>
      <c r="G427" s="223" t="s">
        <v>320</v>
      </c>
      <c r="H427" s="224">
        <v>2.4</v>
      </c>
      <c r="I427" s="225"/>
      <c r="J427" s="226">
        <f>ROUND(I427*H427,2)</f>
        <v>0</v>
      </c>
      <c r="K427" s="227"/>
      <c r="L427" s="45"/>
      <c r="M427" s="228" t="s">
        <v>1</v>
      </c>
      <c r="N427" s="229" t="s">
        <v>43</v>
      </c>
      <c r="O427" s="92"/>
      <c r="P427" s="230">
        <f>O427*H427</f>
        <v>0</v>
      </c>
      <c r="Q427" s="230">
        <v>0.0015</v>
      </c>
      <c r="R427" s="230">
        <f>Q427*H427</f>
        <v>0.0036</v>
      </c>
      <c r="S427" s="230">
        <v>0</v>
      </c>
      <c r="T427" s="231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2" t="s">
        <v>189</v>
      </c>
      <c r="AT427" s="232" t="s">
        <v>185</v>
      </c>
      <c r="AU427" s="232" t="s">
        <v>88</v>
      </c>
      <c r="AY427" s="18" t="s">
        <v>182</v>
      </c>
      <c r="BE427" s="233">
        <f>IF(N427="základní",J427,0)</f>
        <v>0</v>
      </c>
      <c r="BF427" s="233">
        <f>IF(N427="snížená",J427,0)</f>
        <v>0</v>
      </c>
      <c r="BG427" s="233">
        <f>IF(N427="zákl. přenesená",J427,0)</f>
        <v>0</v>
      </c>
      <c r="BH427" s="233">
        <f>IF(N427="sníž. přenesená",J427,0)</f>
        <v>0</v>
      </c>
      <c r="BI427" s="233">
        <f>IF(N427="nulová",J427,0)</f>
        <v>0</v>
      </c>
      <c r="BJ427" s="18" t="s">
        <v>86</v>
      </c>
      <c r="BK427" s="233">
        <f>ROUND(I427*H427,2)</f>
        <v>0</v>
      </c>
      <c r="BL427" s="18" t="s">
        <v>189</v>
      </c>
      <c r="BM427" s="232" t="s">
        <v>1738</v>
      </c>
    </row>
    <row r="428" spans="1:51" s="15" customFormat="1" ht="12">
      <c r="A428" s="15"/>
      <c r="B428" s="268"/>
      <c r="C428" s="269"/>
      <c r="D428" s="236" t="s">
        <v>191</v>
      </c>
      <c r="E428" s="270" t="s">
        <v>1</v>
      </c>
      <c r="F428" s="271" t="s">
        <v>1739</v>
      </c>
      <c r="G428" s="269"/>
      <c r="H428" s="270" t="s">
        <v>1</v>
      </c>
      <c r="I428" s="272"/>
      <c r="J428" s="269"/>
      <c r="K428" s="269"/>
      <c r="L428" s="273"/>
      <c r="M428" s="274"/>
      <c r="N428" s="275"/>
      <c r="O428" s="275"/>
      <c r="P428" s="275"/>
      <c r="Q428" s="275"/>
      <c r="R428" s="275"/>
      <c r="S428" s="275"/>
      <c r="T428" s="276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7" t="s">
        <v>191</v>
      </c>
      <c r="AU428" s="277" t="s">
        <v>88</v>
      </c>
      <c r="AV428" s="15" t="s">
        <v>86</v>
      </c>
      <c r="AW428" s="15" t="s">
        <v>34</v>
      </c>
      <c r="AX428" s="15" t="s">
        <v>78</v>
      </c>
      <c r="AY428" s="277" t="s">
        <v>182</v>
      </c>
    </row>
    <row r="429" spans="1:51" s="15" customFormat="1" ht="12">
      <c r="A429" s="15"/>
      <c r="B429" s="268"/>
      <c r="C429" s="269"/>
      <c r="D429" s="236" t="s">
        <v>191</v>
      </c>
      <c r="E429" s="270" t="s">
        <v>1</v>
      </c>
      <c r="F429" s="271" t="s">
        <v>220</v>
      </c>
      <c r="G429" s="269"/>
      <c r="H429" s="270" t="s">
        <v>1</v>
      </c>
      <c r="I429" s="272"/>
      <c r="J429" s="269"/>
      <c r="K429" s="269"/>
      <c r="L429" s="273"/>
      <c r="M429" s="274"/>
      <c r="N429" s="275"/>
      <c r="O429" s="275"/>
      <c r="P429" s="275"/>
      <c r="Q429" s="275"/>
      <c r="R429" s="275"/>
      <c r="S429" s="275"/>
      <c r="T429" s="276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77" t="s">
        <v>191</v>
      </c>
      <c r="AU429" s="277" t="s">
        <v>88</v>
      </c>
      <c r="AV429" s="15" t="s">
        <v>86</v>
      </c>
      <c r="AW429" s="15" t="s">
        <v>34</v>
      </c>
      <c r="AX429" s="15" t="s">
        <v>78</v>
      </c>
      <c r="AY429" s="277" t="s">
        <v>182</v>
      </c>
    </row>
    <row r="430" spans="1:51" s="13" customFormat="1" ht="12">
      <c r="A430" s="13"/>
      <c r="B430" s="234"/>
      <c r="C430" s="235"/>
      <c r="D430" s="236" t="s">
        <v>191</v>
      </c>
      <c r="E430" s="237" t="s">
        <v>1</v>
      </c>
      <c r="F430" s="238" t="s">
        <v>1740</v>
      </c>
      <c r="G430" s="235"/>
      <c r="H430" s="239">
        <v>2.4</v>
      </c>
      <c r="I430" s="240"/>
      <c r="J430" s="235"/>
      <c r="K430" s="235"/>
      <c r="L430" s="241"/>
      <c r="M430" s="242"/>
      <c r="N430" s="243"/>
      <c r="O430" s="243"/>
      <c r="P430" s="243"/>
      <c r="Q430" s="243"/>
      <c r="R430" s="243"/>
      <c r="S430" s="243"/>
      <c r="T430" s="24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5" t="s">
        <v>191</v>
      </c>
      <c r="AU430" s="245" t="s">
        <v>88</v>
      </c>
      <c r="AV430" s="13" t="s">
        <v>88</v>
      </c>
      <c r="AW430" s="13" t="s">
        <v>34</v>
      </c>
      <c r="AX430" s="13" t="s">
        <v>78</v>
      </c>
      <c r="AY430" s="245" t="s">
        <v>182</v>
      </c>
    </row>
    <row r="431" spans="1:51" s="14" customFormat="1" ht="12">
      <c r="A431" s="14"/>
      <c r="B431" s="246"/>
      <c r="C431" s="247"/>
      <c r="D431" s="236" t="s">
        <v>191</v>
      </c>
      <c r="E431" s="248" t="s">
        <v>1</v>
      </c>
      <c r="F431" s="249" t="s">
        <v>195</v>
      </c>
      <c r="G431" s="247"/>
      <c r="H431" s="250">
        <v>2.4</v>
      </c>
      <c r="I431" s="251"/>
      <c r="J431" s="247"/>
      <c r="K431" s="247"/>
      <c r="L431" s="252"/>
      <c r="M431" s="253"/>
      <c r="N431" s="254"/>
      <c r="O431" s="254"/>
      <c r="P431" s="254"/>
      <c r="Q431" s="254"/>
      <c r="R431" s="254"/>
      <c r="S431" s="254"/>
      <c r="T431" s="25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6" t="s">
        <v>191</v>
      </c>
      <c r="AU431" s="256" t="s">
        <v>88</v>
      </c>
      <c r="AV431" s="14" t="s">
        <v>189</v>
      </c>
      <c r="AW431" s="14" t="s">
        <v>34</v>
      </c>
      <c r="AX431" s="14" t="s">
        <v>86</v>
      </c>
      <c r="AY431" s="256" t="s">
        <v>182</v>
      </c>
    </row>
    <row r="432" spans="1:65" s="2" customFormat="1" ht="24.15" customHeight="1">
      <c r="A432" s="39"/>
      <c r="B432" s="40"/>
      <c r="C432" s="220" t="s">
        <v>723</v>
      </c>
      <c r="D432" s="220" t="s">
        <v>185</v>
      </c>
      <c r="E432" s="221" t="s">
        <v>262</v>
      </c>
      <c r="F432" s="222" t="s">
        <v>263</v>
      </c>
      <c r="G432" s="223" t="s">
        <v>188</v>
      </c>
      <c r="H432" s="224">
        <v>22.671</v>
      </c>
      <c r="I432" s="225"/>
      <c r="J432" s="226">
        <f>ROUND(I432*H432,2)</f>
        <v>0</v>
      </c>
      <c r="K432" s="227"/>
      <c r="L432" s="45"/>
      <c r="M432" s="228" t="s">
        <v>1</v>
      </c>
      <c r="N432" s="229" t="s">
        <v>43</v>
      </c>
      <c r="O432" s="92"/>
      <c r="P432" s="230">
        <f>O432*H432</f>
        <v>0</v>
      </c>
      <c r="Q432" s="230">
        <v>0.00026</v>
      </c>
      <c r="R432" s="230">
        <f>Q432*H432</f>
        <v>0.005894459999999999</v>
      </c>
      <c r="S432" s="230">
        <v>0</v>
      </c>
      <c r="T432" s="231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2" t="s">
        <v>189</v>
      </c>
      <c r="AT432" s="232" t="s">
        <v>185</v>
      </c>
      <c r="AU432" s="232" t="s">
        <v>88</v>
      </c>
      <c r="AY432" s="18" t="s">
        <v>182</v>
      </c>
      <c r="BE432" s="233">
        <f>IF(N432="základní",J432,0)</f>
        <v>0</v>
      </c>
      <c r="BF432" s="233">
        <f>IF(N432="snížená",J432,0)</f>
        <v>0</v>
      </c>
      <c r="BG432" s="233">
        <f>IF(N432="zákl. přenesená",J432,0)</f>
        <v>0</v>
      </c>
      <c r="BH432" s="233">
        <f>IF(N432="sníž. přenesená",J432,0)</f>
        <v>0</v>
      </c>
      <c r="BI432" s="233">
        <f>IF(N432="nulová",J432,0)</f>
        <v>0</v>
      </c>
      <c r="BJ432" s="18" t="s">
        <v>86</v>
      </c>
      <c r="BK432" s="233">
        <f>ROUND(I432*H432,2)</f>
        <v>0</v>
      </c>
      <c r="BL432" s="18" t="s">
        <v>189</v>
      </c>
      <c r="BM432" s="232" t="s">
        <v>1741</v>
      </c>
    </row>
    <row r="433" spans="1:51" s="15" customFormat="1" ht="12">
      <c r="A433" s="15"/>
      <c r="B433" s="268"/>
      <c r="C433" s="269"/>
      <c r="D433" s="236" t="s">
        <v>191</v>
      </c>
      <c r="E433" s="270" t="s">
        <v>1</v>
      </c>
      <c r="F433" s="271" t="s">
        <v>1742</v>
      </c>
      <c r="G433" s="269"/>
      <c r="H433" s="270" t="s">
        <v>1</v>
      </c>
      <c r="I433" s="272"/>
      <c r="J433" s="269"/>
      <c r="K433" s="269"/>
      <c r="L433" s="273"/>
      <c r="M433" s="274"/>
      <c r="N433" s="275"/>
      <c r="O433" s="275"/>
      <c r="P433" s="275"/>
      <c r="Q433" s="275"/>
      <c r="R433" s="275"/>
      <c r="S433" s="275"/>
      <c r="T433" s="276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77" t="s">
        <v>191</v>
      </c>
      <c r="AU433" s="277" t="s">
        <v>88</v>
      </c>
      <c r="AV433" s="15" t="s">
        <v>86</v>
      </c>
      <c r="AW433" s="15" t="s">
        <v>34</v>
      </c>
      <c r="AX433" s="15" t="s">
        <v>78</v>
      </c>
      <c r="AY433" s="277" t="s">
        <v>182</v>
      </c>
    </row>
    <row r="434" spans="1:51" s="15" customFormat="1" ht="12">
      <c r="A434" s="15"/>
      <c r="B434" s="268"/>
      <c r="C434" s="269"/>
      <c r="D434" s="236" t="s">
        <v>191</v>
      </c>
      <c r="E434" s="270" t="s">
        <v>1</v>
      </c>
      <c r="F434" s="271" t="s">
        <v>298</v>
      </c>
      <c r="G434" s="269"/>
      <c r="H434" s="270" t="s">
        <v>1</v>
      </c>
      <c r="I434" s="272"/>
      <c r="J434" s="269"/>
      <c r="K434" s="269"/>
      <c r="L434" s="273"/>
      <c r="M434" s="274"/>
      <c r="N434" s="275"/>
      <c r="O434" s="275"/>
      <c r="P434" s="275"/>
      <c r="Q434" s="275"/>
      <c r="R434" s="275"/>
      <c r="S434" s="275"/>
      <c r="T434" s="276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77" t="s">
        <v>191</v>
      </c>
      <c r="AU434" s="277" t="s">
        <v>88</v>
      </c>
      <c r="AV434" s="15" t="s">
        <v>86</v>
      </c>
      <c r="AW434" s="15" t="s">
        <v>34</v>
      </c>
      <c r="AX434" s="15" t="s">
        <v>78</v>
      </c>
      <c r="AY434" s="277" t="s">
        <v>182</v>
      </c>
    </row>
    <row r="435" spans="1:51" s="13" customFormat="1" ht="12">
      <c r="A435" s="13"/>
      <c r="B435" s="234"/>
      <c r="C435" s="235"/>
      <c r="D435" s="236" t="s">
        <v>191</v>
      </c>
      <c r="E435" s="237" t="s">
        <v>1</v>
      </c>
      <c r="F435" s="238" t="s">
        <v>511</v>
      </c>
      <c r="G435" s="235"/>
      <c r="H435" s="239">
        <v>11.331</v>
      </c>
      <c r="I435" s="240"/>
      <c r="J435" s="235"/>
      <c r="K435" s="235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191</v>
      </c>
      <c r="AU435" s="245" t="s">
        <v>88</v>
      </c>
      <c r="AV435" s="13" t="s">
        <v>88</v>
      </c>
      <c r="AW435" s="13" t="s">
        <v>34</v>
      </c>
      <c r="AX435" s="13" t="s">
        <v>78</v>
      </c>
      <c r="AY435" s="245" t="s">
        <v>182</v>
      </c>
    </row>
    <row r="436" spans="1:51" s="15" customFormat="1" ht="12">
      <c r="A436" s="15"/>
      <c r="B436" s="268"/>
      <c r="C436" s="269"/>
      <c r="D436" s="236" t="s">
        <v>191</v>
      </c>
      <c r="E436" s="270" t="s">
        <v>1</v>
      </c>
      <c r="F436" s="271" t="s">
        <v>269</v>
      </c>
      <c r="G436" s="269"/>
      <c r="H436" s="270" t="s">
        <v>1</v>
      </c>
      <c r="I436" s="272"/>
      <c r="J436" s="269"/>
      <c r="K436" s="269"/>
      <c r="L436" s="273"/>
      <c r="M436" s="274"/>
      <c r="N436" s="275"/>
      <c r="O436" s="275"/>
      <c r="P436" s="275"/>
      <c r="Q436" s="275"/>
      <c r="R436" s="275"/>
      <c r="S436" s="275"/>
      <c r="T436" s="276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77" t="s">
        <v>191</v>
      </c>
      <c r="AU436" s="277" t="s">
        <v>88</v>
      </c>
      <c r="AV436" s="15" t="s">
        <v>86</v>
      </c>
      <c r="AW436" s="15" t="s">
        <v>34</v>
      </c>
      <c r="AX436" s="15" t="s">
        <v>78</v>
      </c>
      <c r="AY436" s="277" t="s">
        <v>182</v>
      </c>
    </row>
    <row r="437" spans="1:51" s="13" customFormat="1" ht="12">
      <c r="A437" s="13"/>
      <c r="B437" s="234"/>
      <c r="C437" s="235"/>
      <c r="D437" s="236" t="s">
        <v>191</v>
      </c>
      <c r="E437" s="237" t="s">
        <v>1</v>
      </c>
      <c r="F437" s="238" t="s">
        <v>516</v>
      </c>
      <c r="G437" s="235"/>
      <c r="H437" s="239">
        <v>11.34</v>
      </c>
      <c r="I437" s="240"/>
      <c r="J437" s="235"/>
      <c r="K437" s="235"/>
      <c r="L437" s="241"/>
      <c r="M437" s="242"/>
      <c r="N437" s="243"/>
      <c r="O437" s="243"/>
      <c r="P437" s="243"/>
      <c r="Q437" s="243"/>
      <c r="R437" s="243"/>
      <c r="S437" s="243"/>
      <c r="T437" s="24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5" t="s">
        <v>191</v>
      </c>
      <c r="AU437" s="245" t="s">
        <v>88</v>
      </c>
      <c r="AV437" s="13" t="s">
        <v>88</v>
      </c>
      <c r="AW437" s="13" t="s">
        <v>34</v>
      </c>
      <c r="AX437" s="13" t="s">
        <v>78</v>
      </c>
      <c r="AY437" s="245" t="s">
        <v>182</v>
      </c>
    </row>
    <row r="438" spans="1:51" s="14" customFormat="1" ht="12">
      <c r="A438" s="14"/>
      <c r="B438" s="246"/>
      <c r="C438" s="247"/>
      <c r="D438" s="236" t="s">
        <v>191</v>
      </c>
      <c r="E438" s="248" t="s">
        <v>1</v>
      </c>
      <c r="F438" s="249" t="s">
        <v>195</v>
      </c>
      <c r="G438" s="247"/>
      <c r="H438" s="250">
        <v>22.671</v>
      </c>
      <c r="I438" s="251"/>
      <c r="J438" s="247"/>
      <c r="K438" s="247"/>
      <c r="L438" s="252"/>
      <c r="M438" s="253"/>
      <c r="N438" s="254"/>
      <c r="O438" s="254"/>
      <c r="P438" s="254"/>
      <c r="Q438" s="254"/>
      <c r="R438" s="254"/>
      <c r="S438" s="254"/>
      <c r="T438" s="25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6" t="s">
        <v>191</v>
      </c>
      <c r="AU438" s="256" t="s">
        <v>88</v>
      </c>
      <c r="AV438" s="14" t="s">
        <v>189</v>
      </c>
      <c r="AW438" s="14" t="s">
        <v>34</v>
      </c>
      <c r="AX438" s="14" t="s">
        <v>86</v>
      </c>
      <c r="AY438" s="256" t="s">
        <v>182</v>
      </c>
    </row>
    <row r="439" spans="1:65" s="2" customFormat="1" ht="24.15" customHeight="1">
      <c r="A439" s="39"/>
      <c r="B439" s="40"/>
      <c r="C439" s="220" t="s">
        <v>728</v>
      </c>
      <c r="D439" s="220" t="s">
        <v>185</v>
      </c>
      <c r="E439" s="221" t="s">
        <v>1743</v>
      </c>
      <c r="F439" s="222" t="s">
        <v>1744</v>
      </c>
      <c r="G439" s="223" t="s">
        <v>188</v>
      </c>
      <c r="H439" s="224">
        <v>22.671</v>
      </c>
      <c r="I439" s="225"/>
      <c r="J439" s="226">
        <f>ROUND(I439*H439,2)</f>
        <v>0</v>
      </c>
      <c r="K439" s="227"/>
      <c r="L439" s="45"/>
      <c r="M439" s="228" t="s">
        <v>1</v>
      </c>
      <c r="N439" s="229" t="s">
        <v>43</v>
      </c>
      <c r="O439" s="92"/>
      <c r="P439" s="230">
        <f>O439*H439</f>
        <v>0</v>
      </c>
      <c r="Q439" s="230">
        <v>0.00438</v>
      </c>
      <c r="R439" s="230">
        <f>Q439*H439</f>
        <v>0.09929898000000001</v>
      </c>
      <c r="S439" s="230">
        <v>0</v>
      </c>
      <c r="T439" s="231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2" t="s">
        <v>189</v>
      </c>
      <c r="AT439" s="232" t="s">
        <v>185</v>
      </c>
      <c r="AU439" s="232" t="s">
        <v>88</v>
      </c>
      <c r="AY439" s="18" t="s">
        <v>182</v>
      </c>
      <c r="BE439" s="233">
        <f>IF(N439="základní",J439,0)</f>
        <v>0</v>
      </c>
      <c r="BF439" s="233">
        <f>IF(N439="snížená",J439,0)</f>
        <v>0</v>
      </c>
      <c r="BG439" s="233">
        <f>IF(N439="zákl. přenesená",J439,0)</f>
        <v>0</v>
      </c>
      <c r="BH439" s="233">
        <f>IF(N439="sníž. přenesená",J439,0)</f>
        <v>0</v>
      </c>
      <c r="BI439" s="233">
        <f>IF(N439="nulová",J439,0)</f>
        <v>0</v>
      </c>
      <c r="BJ439" s="18" t="s">
        <v>86</v>
      </c>
      <c r="BK439" s="233">
        <f>ROUND(I439*H439,2)</f>
        <v>0</v>
      </c>
      <c r="BL439" s="18" t="s">
        <v>189</v>
      </c>
      <c r="BM439" s="232" t="s">
        <v>1745</v>
      </c>
    </row>
    <row r="440" spans="1:51" s="15" customFormat="1" ht="12">
      <c r="A440" s="15"/>
      <c r="B440" s="268"/>
      <c r="C440" s="269"/>
      <c r="D440" s="236" t="s">
        <v>191</v>
      </c>
      <c r="E440" s="270" t="s">
        <v>1</v>
      </c>
      <c r="F440" s="271" t="s">
        <v>1742</v>
      </c>
      <c r="G440" s="269"/>
      <c r="H440" s="270" t="s">
        <v>1</v>
      </c>
      <c r="I440" s="272"/>
      <c r="J440" s="269"/>
      <c r="K440" s="269"/>
      <c r="L440" s="273"/>
      <c r="M440" s="274"/>
      <c r="N440" s="275"/>
      <c r="O440" s="275"/>
      <c r="P440" s="275"/>
      <c r="Q440" s="275"/>
      <c r="R440" s="275"/>
      <c r="S440" s="275"/>
      <c r="T440" s="276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77" t="s">
        <v>191</v>
      </c>
      <c r="AU440" s="277" t="s">
        <v>88</v>
      </c>
      <c r="AV440" s="15" t="s">
        <v>86</v>
      </c>
      <c r="AW440" s="15" t="s">
        <v>34</v>
      </c>
      <c r="AX440" s="15" t="s">
        <v>78</v>
      </c>
      <c r="AY440" s="277" t="s">
        <v>182</v>
      </c>
    </row>
    <row r="441" spans="1:51" s="15" customFormat="1" ht="12">
      <c r="A441" s="15"/>
      <c r="B441" s="268"/>
      <c r="C441" s="269"/>
      <c r="D441" s="236" t="s">
        <v>191</v>
      </c>
      <c r="E441" s="270" t="s">
        <v>1</v>
      </c>
      <c r="F441" s="271" t="s">
        <v>298</v>
      </c>
      <c r="G441" s="269"/>
      <c r="H441" s="270" t="s">
        <v>1</v>
      </c>
      <c r="I441" s="272"/>
      <c r="J441" s="269"/>
      <c r="K441" s="269"/>
      <c r="L441" s="273"/>
      <c r="M441" s="274"/>
      <c r="N441" s="275"/>
      <c r="O441" s="275"/>
      <c r="P441" s="275"/>
      <c r="Q441" s="275"/>
      <c r="R441" s="275"/>
      <c r="S441" s="275"/>
      <c r="T441" s="276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77" t="s">
        <v>191</v>
      </c>
      <c r="AU441" s="277" t="s">
        <v>88</v>
      </c>
      <c r="AV441" s="15" t="s">
        <v>86</v>
      </c>
      <c r="AW441" s="15" t="s">
        <v>34</v>
      </c>
      <c r="AX441" s="15" t="s">
        <v>78</v>
      </c>
      <c r="AY441" s="277" t="s">
        <v>182</v>
      </c>
    </row>
    <row r="442" spans="1:51" s="13" customFormat="1" ht="12">
      <c r="A442" s="13"/>
      <c r="B442" s="234"/>
      <c r="C442" s="235"/>
      <c r="D442" s="236" t="s">
        <v>191</v>
      </c>
      <c r="E442" s="237" t="s">
        <v>1</v>
      </c>
      <c r="F442" s="238" t="s">
        <v>511</v>
      </c>
      <c r="G442" s="235"/>
      <c r="H442" s="239">
        <v>11.331</v>
      </c>
      <c r="I442" s="240"/>
      <c r="J442" s="235"/>
      <c r="K442" s="235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191</v>
      </c>
      <c r="AU442" s="245" t="s">
        <v>88</v>
      </c>
      <c r="AV442" s="13" t="s">
        <v>88</v>
      </c>
      <c r="AW442" s="13" t="s">
        <v>34</v>
      </c>
      <c r="AX442" s="13" t="s">
        <v>78</v>
      </c>
      <c r="AY442" s="245" t="s">
        <v>182</v>
      </c>
    </row>
    <row r="443" spans="1:51" s="15" customFormat="1" ht="12">
      <c r="A443" s="15"/>
      <c r="B443" s="268"/>
      <c r="C443" s="269"/>
      <c r="D443" s="236" t="s">
        <v>191</v>
      </c>
      <c r="E443" s="270" t="s">
        <v>1</v>
      </c>
      <c r="F443" s="271" t="s">
        <v>269</v>
      </c>
      <c r="G443" s="269"/>
      <c r="H443" s="270" t="s">
        <v>1</v>
      </c>
      <c r="I443" s="272"/>
      <c r="J443" s="269"/>
      <c r="K443" s="269"/>
      <c r="L443" s="273"/>
      <c r="M443" s="274"/>
      <c r="N443" s="275"/>
      <c r="O443" s="275"/>
      <c r="P443" s="275"/>
      <c r="Q443" s="275"/>
      <c r="R443" s="275"/>
      <c r="S443" s="275"/>
      <c r="T443" s="276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77" t="s">
        <v>191</v>
      </c>
      <c r="AU443" s="277" t="s">
        <v>88</v>
      </c>
      <c r="AV443" s="15" t="s">
        <v>86</v>
      </c>
      <c r="AW443" s="15" t="s">
        <v>34</v>
      </c>
      <c r="AX443" s="15" t="s">
        <v>78</v>
      </c>
      <c r="AY443" s="277" t="s">
        <v>182</v>
      </c>
    </row>
    <row r="444" spans="1:51" s="13" customFormat="1" ht="12">
      <c r="A444" s="13"/>
      <c r="B444" s="234"/>
      <c r="C444" s="235"/>
      <c r="D444" s="236" t="s">
        <v>191</v>
      </c>
      <c r="E444" s="237" t="s">
        <v>1</v>
      </c>
      <c r="F444" s="238" t="s">
        <v>516</v>
      </c>
      <c r="G444" s="235"/>
      <c r="H444" s="239">
        <v>11.34</v>
      </c>
      <c r="I444" s="240"/>
      <c r="J444" s="235"/>
      <c r="K444" s="235"/>
      <c r="L444" s="241"/>
      <c r="M444" s="242"/>
      <c r="N444" s="243"/>
      <c r="O444" s="243"/>
      <c r="P444" s="243"/>
      <c r="Q444" s="243"/>
      <c r="R444" s="243"/>
      <c r="S444" s="243"/>
      <c r="T444" s="24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5" t="s">
        <v>191</v>
      </c>
      <c r="AU444" s="245" t="s">
        <v>88</v>
      </c>
      <c r="AV444" s="13" t="s">
        <v>88</v>
      </c>
      <c r="AW444" s="13" t="s">
        <v>34</v>
      </c>
      <c r="AX444" s="13" t="s">
        <v>78</v>
      </c>
      <c r="AY444" s="245" t="s">
        <v>182</v>
      </c>
    </row>
    <row r="445" spans="1:51" s="14" customFormat="1" ht="12">
      <c r="A445" s="14"/>
      <c r="B445" s="246"/>
      <c r="C445" s="247"/>
      <c r="D445" s="236" t="s">
        <v>191</v>
      </c>
      <c r="E445" s="248" t="s">
        <v>1</v>
      </c>
      <c r="F445" s="249" t="s">
        <v>195</v>
      </c>
      <c r="G445" s="247"/>
      <c r="H445" s="250">
        <v>22.671</v>
      </c>
      <c r="I445" s="251"/>
      <c r="J445" s="247"/>
      <c r="K445" s="247"/>
      <c r="L445" s="252"/>
      <c r="M445" s="253"/>
      <c r="N445" s="254"/>
      <c r="O445" s="254"/>
      <c r="P445" s="254"/>
      <c r="Q445" s="254"/>
      <c r="R445" s="254"/>
      <c r="S445" s="254"/>
      <c r="T445" s="255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6" t="s">
        <v>191</v>
      </c>
      <c r="AU445" s="256" t="s">
        <v>88</v>
      </c>
      <c r="AV445" s="14" t="s">
        <v>189</v>
      </c>
      <c r="AW445" s="14" t="s">
        <v>34</v>
      </c>
      <c r="AX445" s="14" t="s">
        <v>86</v>
      </c>
      <c r="AY445" s="256" t="s">
        <v>182</v>
      </c>
    </row>
    <row r="446" spans="1:65" s="2" customFormat="1" ht="24.15" customHeight="1">
      <c r="A446" s="39"/>
      <c r="B446" s="40"/>
      <c r="C446" s="220" t="s">
        <v>734</v>
      </c>
      <c r="D446" s="220" t="s">
        <v>185</v>
      </c>
      <c r="E446" s="221" t="s">
        <v>1746</v>
      </c>
      <c r="F446" s="222" t="s">
        <v>1747</v>
      </c>
      <c r="G446" s="223" t="s">
        <v>188</v>
      </c>
      <c r="H446" s="224">
        <v>20.313</v>
      </c>
      <c r="I446" s="225"/>
      <c r="J446" s="226">
        <f>ROUND(I446*H446,2)</f>
        <v>0</v>
      </c>
      <c r="K446" s="227"/>
      <c r="L446" s="45"/>
      <c r="M446" s="228" t="s">
        <v>1</v>
      </c>
      <c r="N446" s="229" t="s">
        <v>43</v>
      </c>
      <c r="O446" s="92"/>
      <c r="P446" s="230">
        <f>O446*H446</f>
        <v>0</v>
      </c>
      <c r="Q446" s="230">
        <v>0.01899</v>
      </c>
      <c r="R446" s="230">
        <f>Q446*H446</f>
        <v>0.38574387</v>
      </c>
      <c r="S446" s="230">
        <v>0</v>
      </c>
      <c r="T446" s="231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2" t="s">
        <v>189</v>
      </c>
      <c r="AT446" s="232" t="s">
        <v>185</v>
      </c>
      <c r="AU446" s="232" t="s">
        <v>88</v>
      </c>
      <c r="AY446" s="18" t="s">
        <v>182</v>
      </c>
      <c r="BE446" s="233">
        <f>IF(N446="základní",J446,0)</f>
        <v>0</v>
      </c>
      <c r="BF446" s="233">
        <f>IF(N446="snížená",J446,0)</f>
        <v>0</v>
      </c>
      <c r="BG446" s="233">
        <f>IF(N446="zákl. přenesená",J446,0)</f>
        <v>0</v>
      </c>
      <c r="BH446" s="233">
        <f>IF(N446="sníž. přenesená",J446,0)</f>
        <v>0</v>
      </c>
      <c r="BI446" s="233">
        <f>IF(N446="nulová",J446,0)</f>
        <v>0</v>
      </c>
      <c r="BJ446" s="18" t="s">
        <v>86</v>
      </c>
      <c r="BK446" s="233">
        <f>ROUND(I446*H446,2)</f>
        <v>0</v>
      </c>
      <c r="BL446" s="18" t="s">
        <v>189</v>
      </c>
      <c r="BM446" s="232" t="s">
        <v>1748</v>
      </c>
    </row>
    <row r="447" spans="1:51" s="15" customFormat="1" ht="12">
      <c r="A447" s="15"/>
      <c r="B447" s="268"/>
      <c r="C447" s="269"/>
      <c r="D447" s="236" t="s">
        <v>191</v>
      </c>
      <c r="E447" s="270" t="s">
        <v>1</v>
      </c>
      <c r="F447" s="271" t="s">
        <v>298</v>
      </c>
      <c r="G447" s="269"/>
      <c r="H447" s="270" t="s">
        <v>1</v>
      </c>
      <c r="I447" s="272"/>
      <c r="J447" s="269"/>
      <c r="K447" s="269"/>
      <c r="L447" s="273"/>
      <c r="M447" s="274"/>
      <c r="N447" s="275"/>
      <c r="O447" s="275"/>
      <c r="P447" s="275"/>
      <c r="Q447" s="275"/>
      <c r="R447" s="275"/>
      <c r="S447" s="275"/>
      <c r="T447" s="276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77" t="s">
        <v>191</v>
      </c>
      <c r="AU447" s="277" t="s">
        <v>88</v>
      </c>
      <c r="AV447" s="15" t="s">
        <v>86</v>
      </c>
      <c r="AW447" s="15" t="s">
        <v>34</v>
      </c>
      <c r="AX447" s="15" t="s">
        <v>78</v>
      </c>
      <c r="AY447" s="277" t="s">
        <v>182</v>
      </c>
    </row>
    <row r="448" spans="1:51" s="13" customFormat="1" ht="12">
      <c r="A448" s="13"/>
      <c r="B448" s="234"/>
      <c r="C448" s="235"/>
      <c r="D448" s="236" t="s">
        <v>191</v>
      </c>
      <c r="E448" s="237" t="s">
        <v>1</v>
      </c>
      <c r="F448" s="238" t="s">
        <v>1749</v>
      </c>
      <c r="G448" s="235"/>
      <c r="H448" s="239">
        <v>9.72</v>
      </c>
      <c r="I448" s="240"/>
      <c r="J448" s="235"/>
      <c r="K448" s="235"/>
      <c r="L448" s="241"/>
      <c r="M448" s="242"/>
      <c r="N448" s="243"/>
      <c r="O448" s="243"/>
      <c r="P448" s="243"/>
      <c r="Q448" s="243"/>
      <c r="R448" s="243"/>
      <c r="S448" s="243"/>
      <c r="T448" s="24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5" t="s">
        <v>191</v>
      </c>
      <c r="AU448" s="245" t="s">
        <v>88</v>
      </c>
      <c r="AV448" s="13" t="s">
        <v>88</v>
      </c>
      <c r="AW448" s="13" t="s">
        <v>34</v>
      </c>
      <c r="AX448" s="13" t="s">
        <v>78</v>
      </c>
      <c r="AY448" s="245" t="s">
        <v>182</v>
      </c>
    </row>
    <row r="449" spans="1:51" s="15" customFormat="1" ht="12">
      <c r="A449" s="15"/>
      <c r="B449" s="268"/>
      <c r="C449" s="269"/>
      <c r="D449" s="236" t="s">
        <v>191</v>
      </c>
      <c r="E449" s="270" t="s">
        <v>1</v>
      </c>
      <c r="F449" s="271" t="s">
        <v>269</v>
      </c>
      <c r="G449" s="269"/>
      <c r="H449" s="270" t="s">
        <v>1</v>
      </c>
      <c r="I449" s="272"/>
      <c r="J449" s="269"/>
      <c r="K449" s="269"/>
      <c r="L449" s="273"/>
      <c r="M449" s="274"/>
      <c r="N449" s="275"/>
      <c r="O449" s="275"/>
      <c r="P449" s="275"/>
      <c r="Q449" s="275"/>
      <c r="R449" s="275"/>
      <c r="S449" s="275"/>
      <c r="T449" s="276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77" t="s">
        <v>191</v>
      </c>
      <c r="AU449" s="277" t="s">
        <v>88</v>
      </c>
      <c r="AV449" s="15" t="s">
        <v>86</v>
      </c>
      <c r="AW449" s="15" t="s">
        <v>34</v>
      </c>
      <c r="AX449" s="15" t="s">
        <v>78</v>
      </c>
      <c r="AY449" s="277" t="s">
        <v>182</v>
      </c>
    </row>
    <row r="450" spans="1:51" s="13" customFormat="1" ht="12">
      <c r="A450" s="13"/>
      <c r="B450" s="234"/>
      <c r="C450" s="235"/>
      <c r="D450" s="236" t="s">
        <v>191</v>
      </c>
      <c r="E450" s="237" t="s">
        <v>1</v>
      </c>
      <c r="F450" s="238" t="s">
        <v>1750</v>
      </c>
      <c r="G450" s="235"/>
      <c r="H450" s="239">
        <v>7.893</v>
      </c>
      <c r="I450" s="240"/>
      <c r="J450" s="235"/>
      <c r="K450" s="235"/>
      <c r="L450" s="241"/>
      <c r="M450" s="242"/>
      <c r="N450" s="243"/>
      <c r="O450" s="243"/>
      <c r="P450" s="243"/>
      <c r="Q450" s="243"/>
      <c r="R450" s="243"/>
      <c r="S450" s="243"/>
      <c r="T450" s="24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5" t="s">
        <v>191</v>
      </c>
      <c r="AU450" s="245" t="s">
        <v>88</v>
      </c>
      <c r="AV450" s="13" t="s">
        <v>88</v>
      </c>
      <c r="AW450" s="13" t="s">
        <v>34</v>
      </c>
      <c r="AX450" s="13" t="s">
        <v>78</v>
      </c>
      <c r="AY450" s="245" t="s">
        <v>182</v>
      </c>
    </row>
    <row r="451" spans="1:51" s="13" customFormat="1" ht="12">
      <c r="A451" s="13"/>
      <c r="B451" s="234"/>
      <c r="C451" s="235"/>
      <c r="D451" s="236" t="s">
        <v>191</v>
      </c>
      <c r="E451" s="237" t="s">
        <v>1</v>
      </c>
      <c r="F451" s="238" t="s">
        <v>517</v>
      </c>
      <c r="G451" s="235"/>
      <c r="H451" s="239">
        <v>2.7</v>
      </c>
      <c r="I451" s="240"/>
      <c r="J451" s="235"/>
      <c r="K451" s="235"/>
      <c r="L451" s="241"/>
      <c r="M451" s="242"/>
      <c r="N451" s="243"/>
      <c r="O451" s="243"/>
      <c r="P451" s="243"/>
      <c r="Q451" s="243"/>
      <c r="R451" s="243"/>
      <c r="S451" s="243"/>
      <c r="T451" s="24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5" t="s">
        <v>191</v>
      </c>
      <c r="AU451" s="245" t="s">
        <v>88</v>
      </c>
      <c r="AV451" s="13" t="s">
        <v>88</v>
      </c>
      <c r="AW451" s="13" t="s">
        <v>34</v>
      </c>
      <c r="AX451" s="13" t="s">
        <v>78</v>
      </c>
      <c r="AY451" s="245" t="s">
        <v>182</v>
      </c>
    </row>
    <row r="452" spans="1:51" s="14" customFormat="1" ht="12">
      <c r="A452" s="14"/>
      <c r="B452" s="246"/>
      <c r="C452" s="247"/>
      <c r="D452" s="236" t="s">
        <v>191</v>
      </c>
      <c r="E452" s="248" t="s">
        <v>1</v>
      </c>
      <c r="F452" s="249" t="s">
        <v>195</v>
      </c>
      <c r="G452" s="247"/>
      <c r="H452" s="250">
        <v>20.313</v>
      </c>
      <c r="I452" s="251"/>
      <c r="J452" s="247"/>
      <c r="K452" s="247"/>
      <c r="L452" s="252"/>
      <c r="M452" s="253"/>
      <c r="N452" s="254"/>
      <c r="O452" s="254"/>
      <c r="P452" s="254"/>
      <c r="Q452" s="254"/>
      <c r="R452" s="254"/>
      <c r="S452" s="254"/>
      <c r="T452" s="255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6" t="s">
        <v>191</v>
      </c>
      <c r="AU452" s="256" t="s">
        <v>88</v>
      </c>
      <c r="AV452" s="14" t="s">
        <v>189</v>
      </c>
      <c r="AW452" s="14" t="s">
        <v>34</v>
      </c>
      <c r="AX452" s="14" t="s">
        <v>86</v>
      </c>
      <c r="AY452" s="256" t="s">
        <v>182</v>
      </c>
    </row>
    <row r="453" spans="1:65" s="2" customFormat="1" ht="24.15" customHeight="1">
      <c r="A453" s="39"/>
      <c r="B453" s="40"/>
      <c r="C453" s="220" t="s">
        <v>738</v>
      </c>
      <c r="D453" s="220" t="s">
        <v>185</v>
      </c>
      <c r="E453" s="221" t="s">
        <v>284</v>
      </c>
      <c r="F453" s="222" t="s">
        <v>285</v>
      </c>
      <c r="G453" s="223" t="s">
        <v>188</v>
      </c>
      <c r="H453" s="224">
        <v>22.671</v>
      </c>
      <c r="I453" s="225"/>
      <c r="J453" s="226">
        <f>ROUND(I453*H453,2)</f>
        <v>0</v>
      </c>
      <c r="K453" s="227"/>
      <c r="L453" s="45"/>
      <c r="M453" s="228" t="s">
        <v>1</v>
      </c>
      <c r="N453" s="229" t="s">
        <v>43</v>
      </c>
      <c r="O453" s="92"/>
      <c r="P453" s="230">
        <f>O453*H453</f>
        <v>0</v>
      </c>
      <c r="Q453" s="230">
        <v>0.00336</v>
      </c>
      <c r="R453" s="230">
        <f>Q453*H453</f>
        <v>0.07617456</v>
      </c>
      <c r="S453" s="230">
        <v>0</v>
      </c>
      <c r="T453" s="231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2" t="s">
        <v>189</v>
      </c>
      <c r="AT453" s="232" t="s">
        <v>185</v>
      </c>
      <c r="AU453" s="232" t="s">
        <v>88</v>
      </c>
      <c r="AY453" s="18" t="s">
        <v>182</v>
      </c>
      <c r="BE453" s="233">
        <f>IF(N453="základní",J453,0)</f>
        <v>0</v>
      </c>
      <c r="BF453" s="233">
        <f>IF(N453="snížená",J453,0)</f>
        <v>0</v>
      </c>
      <c r="BG453" s="233">
        <f>IF(N453="zákl. přenesená",J453,0)</f>
        <v>0</v>
      </c>
      <c r="BH453" s="233">
        <f>IF(N453="sníž. přenesená",J453,0)</f>
        <v>0</v>
      </c>
      <c r="BI453" s="233">
        <f>IF(N453="nulová",J453,0)</f>
        <v>0</v>
      </c>
      <c r="BJ453" s="18" t="s">
        <v>86</v>
      </c>
      <c r="BK453" s="233">
        <f>ROUND(I453*H453,2)</f>
        <v>0</v>
      </c>
      <c r="BL453" s="18" t="s">
        <v>189</v>
      </c>
      <c r="BM453" s="232" t="s">
        <v>1751</v>
      </c>
    </row>
    <row r="454" spans="1:51" s="15" customFormat="1" ht="12">
      <c r="A454" s="15"/>
      <c r="B454" s="268"/>
      <c r="C454" s="269"/>
      <c r="D454" s="236" t="s">
        <v>191</v>
      </c>
      <c r="E454" s="270" t="s">
        <v>1</v>
      </c>
      <c r="F454" s="271" t="s">
        <v>1742</v>
      </c>
      <c r="G454" s="269"/>
      <c r="H454" s="270" t="s">
        <v>1</v>
      </c>
      <c r="I454" s="272"/>
      <c r="J454" s="269"/>
      <c r="K454" s="269"/>
      <c r="L454" s="273"/>
      <c r="M454" s="274"/>
      <c r="N454" s="275"/>
      <c r="O454" s="275"/>
      <c r="P454" s="275"/>
      <c r="Q454" s="275"/>
      <c r="R454" s="275"/>
      <c r="S454" s="275"/>
      <c r="T454" s="276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77" t="s">
        <v>191</v>
      </c>
      <c r="AU454" s="277" t="s">
        <v>88</v>
      </c>
      <c r="AV454" s="15" t="s">
        <v>86</v>
      </c>
      <c r="AW454" s="15" t="s">
        <v>34</v>
      </c>
      <c r="AX454" s="15" t="s">
        <v>78</v>
      </c>
      <c r="AY454" s="277" t="s">
        <v>182</v>
      </c>
    </row>
    <row r="455" spans="1:51" s="15" customFormat="1" ht="12">
      <c r="A455" s="15"/>
      <c r="B455" s="268"/>
      <c r="C455" s="269"/>
      <c r="D455" s="236" t="s">
        <v>191</v>
      </c>
      <c r="E455" s="270" t="s">
        <v>1</v>
      </c>
      <c r="F455" s="271" t="s">
        <v>298</v>
      </c>
      <c r="G455" s="269"/>
      <c r="H455" s="270" t="s">
        <v>1</v>
      </c>
      <c r="I455" s="272"/>
      <c r="J455" s="269"/>
      <c r="K455" s="269"/>
      <c r="L455" s="273"/>
      <c r="M455" s="274"/>
      <c r="N455" s="275"/>
      <c r="O455" s="275"/>
      <c r="P455" s="275"/>
      <c r="Q455" s="275"/>
      <c r="R455" s="275"/>
      <c r="S455" s="275"/>
      <c r="T455" s="276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77" t="s">
        <v>191</v>
      </c>
      <c r="AU455" s="277" t="s">
        <v>88</v>
      </c>
      <c r="AV455" s="15" t="s">
        <v>86</v>
      </c>
      <c r="AW455" s="15" t="s">
        <v>34</v>
      </c>
      <c r="AX455" s="15" t="s">
        <v>78</v>
      </c>
      <c r="AY455" s="277" t="s">
        <v>182</v>
      </c>
    </row>
    <row r="456" spans="1:51" s="13" customFormat="1" ht="12">
      <c r="A456" s="13"/>
      <c r="B456" s="234"/>
      <c r="C456" s="235"/>
      <c r="D456" s="236" t="s">
        <v>191</v>
      </c>
      <c r="E456" s="237" t="s">
        <v>1</v>
      </c>
      <c r="F456" s="238" t="s">
        <v>511</v>
      </c>
      <c r="G456" s="235"/>
      <c r="H456" s="239">
        <v>11.331</v>
      </c>
      <c r="I456" s="240"/>
      <c r="J456" s="235"/>
      <c r="K456" s="235"/>
      <c r="L456" s="241"/>
      <c r="M456" s="242"/>
      <c r="N456" s="243"/>
      <c r="O456" s="243"/>
      <c r="P456" s="243"/>
      <c r="Q456" s="243"/>
      <c r="R456" s="243"/>
      <c r="S456" s="243"/>
      <c r="T456" s="24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5" t="s">
        <v>191</v>
      </c>
      <c r="AU456" s="245" t="s">
        <v>88</v>
      </c>
      <c r="AV456" s="13" t="s">
        <v>88</v>
      </c>
      <c r="AW456" s="13" t="s">
        <v>34</v>
      </c>
      <c r="AX456" s="13" t="s">
        <v>78</v>
      </c>
      <c r="AY456" s="245" t="s">
        <v>182</v>
      </c>
    </row>
    <row r="457" spans="1:51" s="15" customFormat="1" ht="12">
      <c r="A457" s="15"/>
      <c r="B457" s="268"/>
      <c r="C457" s="269"/>
      <c r="D457" s="236" t="s">
        <v>191</v>
      </c>
      <c r="E457" s="270" t="s">
        <v>1</v>
      </c>
      <c r="F457" s="271" t="s">
        <v>269</v>
      </c>
      <c r="G457" s="269"/>
      <c r="H457" s="270" t="s">
        <v>1</v>
      </c>
      <c r="I457" s="272"/>
      <c r="J457" s="269"/>
      <c r="K457" s="269"/>
      <c r="L457" s="273"/>
      <c r="M457" s="274"/>
      <c r="N457" s="275"/>
      <c r="O457" s="275"/>
      <c r="P457" s="275"/>
      <c r="Q457" s="275"/>
      <c r="R457" s="275"/>
      <c r="S457" s="275"/>
      <c r="T457" s="276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77" t="s">
        <v>191</v>
      </c>
      <c r="AU457" s="277" t="s">
        <v>88</v>
      </c>
      <c r="AV457" s="15" t="s">
        <v>86</v>
      </c>
      <c r="AW457" s="15" t="s">
        <v>34</v>
      </c>
      <c r="AX457" s="15" t="s">
        <v>78</v>
      </c>
      <c r="AY457" s="277" t="s">
        <v>182</v>
      </c>
    </row>
    <row r="458" spans="1:51" s="13" customFormat="1" ht="12">
      <c r="A458" s="13"/>
      <c r="B458" s="234"/>
      <c r="C458" s="235"/>
      <c r="D458" s="236" t="s">
        <v>191</v>
      </c>
      <c r="E458" s="237" t="s">
        <v>1</v>
      </c>
      <c r="F458" s="238" t="s">
        <v>516</v>
      </c>
      <c r="G458" s="235"/>
      <c r="H458" s="239">
        <v>11.34</v>
      </c>
      <c r="I458" s="240"/>
      <c r="J458" s="235"/>
      <c r="K458" s="235"/>
      <c r="L458" s="241"/>
      <c r="M458" s="242"/>
      <c r="N458" s="243"/>
      <c r="O458" s="243"/>
      <c r="P458" s="243"/>
      <c r="Q458" s="243"/>
      <c r="R458" s="243"/>
      <c r="S458" s="243"/>
      <c r="T458" s="24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5" t="s">
        <v>191</v>
      </c>
      <c r="AU458" s="245" t="s">
        <v>88</v>
      </c>
      <c r="AV458" s="13" t="s">
        <v>88</v>
      </c>
      <c r="AW458" s="13" t="s">
        <v>34</v>
      </c>
      <c r="AX458" s="13" t="s">
        <v>78</v>
      </c>
      <c r="AY458" s="245" t="s">
        <v>182</v>
      </c>
    </row>
    <row r="459" spans="1:51" s="14" customFormat="1" ht="12">
      <c r="A459" s="14"/>
      <c r="B459" s="246"/>
      <c r="C459" s="247"/>
      <c r="D459" s="236" t="s">
        <v>191</v>
      </c>
      <c r="E459" s="248" t="s">
        <v>1</v>
      </c>
      <c r="F459" s="249" t="s">
        <v>195</v>
      </c>
      <c r="G459" s="247"/>
      <c r="H459" s="250">
        <v>22.671</v>
      </c>
      <c r="I459" s="251"/>
      <c r="J459" s="247"/>
      <c r="K459" s="247"/>
      <c r="L459" s="252"/>
      <c r="M459" s="253"/>
      <c r="N459" s="254"/>
      <c r="O459" s="254"/>
      <c r="P459" s="254"/>
      <c r="Q459" s="254"/>
      <c r="R459" s="254"/>
      <c r="S459" s="254"/>
      <c r="T459" s="25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6" t="s">
        <v>191</v>
      </c>
      <c r="AU459" s="256" t="s">
        <v>88</v>
      </c>
      <c r="AV459" s="14" t="s">
        <v>189</v>
      </c>
      <c r="AW459" s="14" t="s">
        <v>34</v>
      </c>
      <c r="AX459" s="14" t="s">
        <v>86</v>
      </c>
      <c r="AY459" s="256" t="s">
        <v>182</v>
      </c>
    </row>
    <row r="460" spans="1:65" s="2" customFormat="1" ht="24.15" customHeight="1">
      <c r="A460" s="39"/>
      <c r="B460" s="40"/>
      <c r="C460" s="220" t="s">
        <v>742</v>
      </c>
      <c r="D460" s="220" t="s">
        <v>185</v>
      </c>
      <c r="E460" s="221" t="s">
        <v>1752</v>
      </c>
      <c r="F460" s="222" t="s">
        <v>1753</v>
      </c>
      <c r="G460" s="223" t="s">
        <v>542</v>
      </c>
      <c r="H460" s="224">
        <v>0.222</v>
      </c>
      <c r="I460" s="225"/>
      <c r="J460" s="226">
        <f>ROUND(I460*H460,2)</f>
        <v>0</v>
      </c>
      <c r="K460" s="227"/>
      <c r="L460" s="45"/>
      <c r="M460" s="228" t="s">
        <v>1</v>
      </c>
      <c r="N460" s="229" t="s">
        <v>43</v>
      </c>
      <c r="O460" s="92"/>
      <c r="P460" s="230">
        <f>O460*H460</f>
        <v>0</v>
      </c>
      <c r="Q460" s="230">
        <v>2.30102</v>
      </c>
      <c r="R460" s="230">
        <f>Q460*H460</f>
        <v>0.51082644</v>
      </c>
      <c r="S460" s="230">
        <v>0</v>
      </c>
      <c r="T460" s="231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2" t="s">
        <v>189</v>
      </c>
      <c r="AT460" s="232" t="s">
        <v>185</v>
      </c>
      <c r="AU460" s="232" t="s">
        <v>88</v>
      </c>
      <c r="AY460" s="18" t="s">
        <v>182</v>
      </c>
      <c r="BE460" s="233">
        <f>IF(N460="základní",J460,0)</f>
        <v>0</v>
      </c>
      <c r="BF460" s="233">
        <f>IF(N460="snížená",J460,0)</f>
        <v>0</v>
      </c>
      <c r="BG460" s="233">
        <f>IF(N460="zákl. přenesená",J460,0)</f>
        <v>0</v>
      </c>
      <c r="BH460" s="233">
        <f>IF(N460="sníž. přenesená",J460,0)</f>
        <v>0</v>
      </c>
      <c r="BI460" s="233">
        <f>IF(N460="nulová",J460,0)</f>
        <v>0</v>
      </c>
      <c r="BJ460" s="18" t="s">
        <v>86</v>
      </c>
      <c r="BK460" s="233">
        <f>ROUND(I460*H460,2)</f>
        <v>0</v>
      </c>
      <c r="BL460" s="18" t="s">
        <v>189</v>
      </c>
      <c r="BM460" s="232" t="s">
        <v>1754</v>
      </c>
    </row>
    <row r="461" spans="1:51" s="15" customFormat="1" ht="12">
      <c r="A461" s="15"/>
      <c r="B461" s="268"/>
      <c r="C461" s="269"/>
      <c r="D461" s="236" t="s">
        <v>191</v>
      </c>
      <c r="E461" s="270" t="s">
        <v>1</v>
      </c>
      <c r="F461" s="271" t="s">
        <v>1755</v>
      </c>
      <c r="G461" s="269"/>
      <c r="H461" s="270" t="s">
        <v>1</v>
      </c>
      <c r="I461" s="272"/>
      <c r="J461" s="269"/>
      <c r="K461" s="269"/>
      <c r="L461" s="273"/>
      <c r="M461" s="274"/>
      <c r="N461" s="275"/>
      <c r="O461" s="275"/>
      <c r="P461" s="275"/>
      <c r="Q461" s="275"/>
      <c r="R461" s="275"/>
      <c r="S461" s="275"/>
      <c r="T461" s="276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77" t="s">
        <v>191</v>
      </c>
      <c r="AU461" s="277" t="s">
        <v>88</v>
      </c>
      <c r="AV461" s="15" t="s">
        <v>86</v>
      </c>
      <c r="AW461" s="15" t="s">
        <v>34</v>
      </c>
      <c r="AX461" s="15" t="s">
        <v>78</v>
      </c>
      <c r="AY461" s="277" t="s">
        <v>182</v>
      </c>
    </row>
    <row r="462" spans="1:51" s="15" customFormat="1" ht="12">
      <c r="A462" s="15"/>
      <c r="B462" s="268"/>
      <c r="C462" s="269"/>
      <c r="D462" s="236" t="s">
        <v>191</v>
      </c>
      <c r="E462" s="270" t="s">
        <v>1</v>
      </c>
      <c r="F462" s="271" t="s">
        <v>220</v>
      </c>
      <c r="G462" s="269"/>
      <c r="H462" s="270" t="s">
        <v>1</v>
      </c>
      <c r="I462" s="272"/>
      <c r="J462" s="269"/>
      <c r="K462" s="269"/>
      <c r="L462" s="273"/>
      <c r="M462" s="274"/>
      <c r="N462" s="275"/>
      <c r="O462" s="275"/>
      <c r="P462" s="275"/>
      <c r="Q462" s="275"/>
      <c r="R462" s="275"/>
      <c r="S462" s="275"/>
      <c r="T462" s="276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77" t="s">
        <v>191</v>
      </c>
      <c r="AU462" s="277" t="s">
        <v>88</v>
      </c>
      <c r="AV462" s="15" t="s">
        <v>86</v>
      </c>
      <c r="AW462" s="15" t="s">
        <v>34</v>
      </c>
      <c r="AX462" s="15" t="s">
        <v>78</v>
      </c>
      <c r="AY462" s="277" t="s">
        <v>182</v>
      </c>
    </row>
    <row r="463" spans="1:51" s="13" customFormat="1" ht="12">
      <c r="A463" s="13"/>
      <c r="B463" s="234"/>
      <c r="C463" s="235"/>
      <c r="D463" s="236" t="s">
        <v>191</v>
      </c>
      <c r="E463" s="237" t="s">
        <v>1</v>
      </c>
      <c r="F463" s="238" t="s">
        <v>1756</v>
      </c>
      <c r="G463" s="235"/>
      <c r="H463" s="239">
        <v>0.036</v>
      </c>
      <c r="I463" s="240"/>
      <c r="J463" s="235"/>
      <c r="K463" s="235"/>
      <c r="L463" s="241"/>
      <c r="M463" s="242"/>
      <c r="N463" s="243"/>
      <c r="O463" s="243"/>
      <c r="P463" s="243"/>
      <c r="Q463" s="243"/>
      <c r="R463" s="243"/>
      <c r="S463" s="243"/>
      <c r="T463" s="24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5" t="s">
        <v>191</v>
      </c>
      <c r="AU463" s="245" t="s">
        <v>88</v>
      </c>
      <c r="AV463" s="13" t="s">
        <v>88</v>
      </c>
      <c r="AW463" s="13" t="s">
        <v>34</v>
      </c>
      <c r="AX463" s="13" t="s">
        <v>78</v>
      </c>
      <c r="AY463" s="245" t="s">
        <v>182</v>
      </c>
    </row>
    <row r="464" spans="1:51" s="13" customFormat="1" ht="12">
      <c r="A464" s="13"/>
      <c r="B464" s="234"/>
      <c r="C464" s="235"/>
      <c r="D464" s="236" t="s">
        <v>191</v>
      </c>
      <c r="E464" s="237" t="s">
        <v>1</v>
      </c>
      <c r="F464" s="238" t="s">
        <v>1757</v>
      </c>
      <c r="G464" s="235"/>
      <c r="H464" s="239">
        <v>0.015</v>
      </c>
      <c r="I464" s="240"/>
      <c r="J464" s="235"/>
      <c r="K464" s="235"/>
      <c r="L464" s="241"/>
      <c r="M464" s="242"/>
      <c r="N464" s="243"/>
      <c r="O464" s="243"/>
      <c r="P464" s="243"/>
      <c r="Q464" s="243"/>
      <c r="R464" s="243"/>
      <c r="S464" s="243"/>
      <c r="T464" s="24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5" t="s">
        <v>191</v>
      </c>
      <c r="AU464" s="245" t="s">
        <v>88</v>
      </c>
      <c r="AV464" s="13" t="s">
        <v>88</v>
      </c>
      <c r="AW464" s="13" t="s">
        <v>34</v>
      </c>
      <c r="AX464" s="13" t="s">
        <v>78</v>
      </c>
      <c r="AY464" s="245" t="s">
        <v>182</v>
      </c>
    </row>
    <row r="465" spans="1:51" s="13" customFormat="1" ht="12">
      <c r="A465" s="13"/>
      <c r="B465" s="234"/>
      <c r="C465" s="235"/>
      <c r="D465" s="236" t="s">
        <v>191</v>
      </c>
      <c r="E465" s="237" t="s">
        <v>1</v>
      </c>
      <c r="F465" s="238" t="s">
        <v>1758</v>
      </c>
      <c r="G465" s="235"/>
      <c r="H465" s="239">
        <v>0.017</v>
      </c>
      <c r="I465" s="240"/>
      <c r="J465" s="235"/>
      <c r="K465" s="235"/>
      <c r="L465" s="241"/>
      <c r="M465" s="242"/>
      <c r="N465" s="243"/>
      <c r="O465" s="243"/>
      <c r="P465" s="243"/>
      <c r="Q465" s="243"/>
      <c r="R465" s="243"/>
      <c r="S465" s="243"/>
      <c r="T465" s="24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5" t="s">
        <v>191</v>
      </c>
      <c r="AU465" s="245" t="s">
        <v>88</v>
      </c>
      <c r="AV465" s="13" t="s">
        <v>88</v>
      </c>
      <c r="AW465" s="13" t="s">
        <v>34</v>
      </c>
      <c r="AX465" s="13" t="s">
        <v>78</v>
      </c>
      <c r="AY465" s="245" t="s">
        <v>182</v>
      </c>
    </row>
    <row r="466" spans="1:51" s="13" customFormat="1" ht="12">
      <c r="A466" s="13"/>
      <c r="B466" s="234"/>
      <c r="C466" s="235"/>
      <c r="D466" s="236" t="s">
        <v>191</v>
      </c>
      <c r="E466" s="237" t="s">
        <v>1</v>
      </c>
      <c r="F466" s="238" t="s">
        <v>1759</v>
      </c>
      <c r="G466" s="235"/>
      <c r="H466" s="239">
        <v>0.135</v>
      </c>
      <c r="I466" s="240"/>
      <c r="J466" s="235"/>
      <c r="K466" s="235"/>
      <c r="L466" s="241"/>
      <c r="M466" s="242"/>
      <c r="N466" s="243"/>
      <c r="O466" s="243"/>
      <c r="P466" s="243"/>
      <c r="Q466" s="243"/>
      <c r="R466" s="243"/>
      <c r="S466" s="243"/>
      <c r="T466" s="24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5" t="s">
        <v>191</v>
      </c>
      <c r="AU466" s="245" t="s">
        <v>88</v>
      </c>
      <c r="AV466" s="13" t="s">
        <v>88</v>
      </c>
      <c r="AW466" s="13" t="s">
        <v>34</v>
      </c>
      <c r="AX466" s="13" t="s">
        <v>78</v>
      </c>
      <c r="AY466" s="245" t="s">
        <v>182</v>
      </c>
    </row>
    <row r="467" spans="1:51" s="15" customFormat="1" ht="12">
      <c r="A467" s="15"/>
      <c r="B467" s="268"/>
      <c r="C467" s="269"/>
      <c r="D467" s="236" t="s">
        <v>191</v>
      </c>
      <c r="E467" s="270" t="s">
        <v>1</v>
      </c>
      <c r="F467" s="271" t="s">
        <v>235</v>
      </c>
      <c r="G467" s="269"/>
      <c r="H467" s="270" t="s">
        <v>1</v>
      </c>
      <c r="I467" s="272"/>
      <c r="J467" s="269"/>
      <c r="K467" s="269"/>
      <c r="L467" s="273"/>
      <c r="M467" s="274"/>
      <c r="N467" s="275"/>
      <c r="O467" s="275"/>
      <c r="P467" s="275"/>
      <c r="Q467" s="275"/>
      <c r="R467" s="275"/>
      <c r="S467" s="275"/>
      <c r="T467" s="276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77" t="s">
        <v>191</v>
      </c>
      <c r="AU467" s="277" t="s">
        <v>88</v>
      </c>
      <c r="AV467" s="15" t="s">
        <v>86</v>
      </c>
      <c r="AW467" s="15" t="s">
        <v>34</v>
      </c>
      <c r="AX467" s="15" t="s">
        <v>78</v>
      </c>
      <c r="AY467" s="277" t="s">
        <v>182</v>
      </c>
    </row>
    <row r="468" spans="1:51" s="13" customFormat="1" ht="12">
      <c r="A468" s="13"/>
      <c r="B468" s="234"/>
      <c r="C468" s="235"/>
      <c r="D468" s="236" t="s">
        <v>191</v>
      </c>
      <c r="E468" s="237" t="s">
        <v>1</v>
      </c>
      <c r="F468" s="238" t="s">
        <v>1760</v>
      </c>
      <c r="G468" s="235"/>
      <c r="H468" s="239">
        <v>0.019</v>
      </c>
      <c r="I468" s="240"/>
      <c r="J468" s="235"/>
      <c r="K468" s="235"/>
      <c r="L468" s="241"/>
      <c r="M468" s="242"/>
      <c r="N468" s="243"/>
      <c r="O468" s="243"/>
      <c r="P468" s="243"/>
      <c r="Q468" s="243"/>
      <c r="R468" s="243"/>
      <c r="S468" s="243"/>
      <c r="T468" s="24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5" t="s">
        <v>191</v>
      </c>
      <c r="AU468" s="245" t="s">
        <v>88</v>
      </c>
      <c r="AV468" s="13" t="s">
        <v>88</v>
      </c>
      <c r="AW468" s="13" t="s">
        <v>34</v>
      </c>
      <c r="AX468" s="13" t="s">
        <v>78</v>
      </c>
      <c r="AY468" s="245" t="s">
        <v>182</v>
      </c>
    </row>
    <row r="469" spans="1:51" s="14" customFormat="1" ht="12">
      <c r="A469" s="14"/>
      <c r="B469" s="246"/>
      <c r="C469" s="247"/>
      <c r="D469" s="236" t="s">
        <v>191</v>
      </c>
      <c r="E469" s="248" t="s">
        <v>1</v>
      </c>
      <c r="F469" s="249" t="s">
        <v>195</v>
      </c>
      <c r="G469" s="247"/>
      <c r="H469" s="250">
        <v>0.222</v>
      </c>
      <c r="I469" s="251"/>
      <c r="J469" s="247"/>
      <c r="K469" s="247"/>
      <c r="L469" s="252"/>
      <c r="M469" s="253"/>
      <c r="N469" s="254"/>
      <c r="O469" s="254"/>
      <c r="P469" s="254"/>
      <c r="Q469" s="254"/>
      <c r="R469" s="254"/>
      <c r="S469" s="254"/>
      <c r="T469" s="255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6" t="s">
        <v>191</v>
      </c>
      <c r="AU469" s="256" t="s">
        <v>88</v>
      </c>
      <c r="AV469" s="14" t="s">
        <v>189</v>
      </c>
      <c r="AW469" s="14" t="s">
        <v>34</v>
      </c>
      <c r="AX469" s="14" t="s">
        <v>86</v>
      </c>
      <c r="AY469" s="256" t="s">
        <v>182</v>
      </c>
    </row>
    <row r="470" spans="1:63" s="12" customFormat="1" ht="22.8" customHeight="1">
      <c r="A470" s="12"/>
      <c r="B470" s="204"/>
      <c r="C470" s="205"/>
      <c r="D470" s="206" t="s">
        <v>77</v>
      </c>
      <c r="E470" s="218" t="s">
        <v>271</v>
      </c>
      <c r="F470" s="218" t="s">
        <v>592</v>
      </c>
      <c r="G470" s="205"/>
      <c r="H470" s="205"/>
      <c r="I470" s="208"/>
      <c r="J470" s="219">
        <f>BK470</f>
        <v>0</v>
      </c>
      <c r="K470" s="205"/>
      <c r="L470" s="210"/>
      <c r="M470" s="211"/>
      <c r="N470" s="212"/>
      <c r="O470" s="212"/>
      <c r="P470" s="213">
        <f>SUM(P471:P552)</f>
        <v>0</v>
      </c>
      <c r="Q470" s="212"/>
      <c r="R470" s="213">
        <f>SUM(R471:R552)</f>
        <v>0.36446759999999995</v>
      </c>
      <c r="S470" s="212"/>
      <c r="T470" s="214">
        <f>SUM(T471:T552)</f>
        <v>34.587722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15" t="s">
        <v>86</v>
      </c>
      <c r="AT470" s="216" t="s">
        <v>77</v>
      </c>
      <c r="AU470" s="216" t="s">
        <v>86</v>
      </c>
      <c r="AY470" s="215" t="s">
        <v>182</v>
      </c>
      <c r="BK470" s="217">
        <f>SUM(BK471:BK552)</f>
        <v>0</v>
      </c>
    </row>
    <row r="471" spans="1:65" s="2" customFormat="1" ht="24.15" customHeight="1">
      <c r="A471" s="39"/>
      <c r="B471" s="40"/>
      <c r="C471" s="220" t="s">
        <v>747</v>
      </c>
      <c r="D471" s="220" t="s">
        <v>185</v>
      </c>
      <c r="E471" s="221" t="s">
        <v>1761</v>
      </c>
      <c r="F471" s="222" t="s">
        <v>1762</v>
      </c>
      <c r="G471" s="223" t="s">
        <v>188</v>
      </c>
      <c r="H471" s="224">
        <v>1292.29</v>
      </c>
      <c r="I471" s="225"/>
      <c r="J471" s="226">
        <f>ROUND(I471*H471,2)</f>
        <v>0</v>
      </c>
      <c r="K471" s="227"/>
      <c r="L471" s="45"/>
      <c r="M471" s="228" t="s">
        <v>1</v>
      </c>
      <c r="N471" s="229" t="s">
        <v>43</v>
      </c>
      <c r="O471" s="92"/>
      <c r="P471" s="230">
        <f>O471*H471</f>
        <v>0</v>
      </c>
      <c r="Q471" s="230">
        <v>4E-05</v>
      </c>
      <c r="R471" s="230">
        <f>Q471*H471</f>
        <v>0.051691600000000004</v>
      </c>
      <c r="S471" s="230">
        <v>0</v>
      </c>
      <c r="T471" s="231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2" t="s">
        <v>189</v>
      </c>
      <c r="AT471" s="232" t="s">
        <v>185</v>
      </c>
      <c r="AU471" s="232" t="s">
        <v>88</v>
      </c>
      <c r="AY471" s="18" t="s">
        <v>182</v>
      </c>
      <c r="BE471" s="233">
        <f>IF(N471="základní",J471,0)</f>
        <v>0</v>
      </c>
      <c r="BF471" s="233">
        <f>IF(N471="snížená",J471,0)</f>
        <v>0</v>
      </c>
      <c r="BG471" s="233">
        <f>IF(N471="zákl. přenesená",J471,0)</f>
        <v>0</v>
      </c>
      <c r="BH471" s="233">
        <f>IF(N471="sníž. přenesená",J471,0)</f>
        <v>0</v>
      </c>
      <c r="BI471" s="233">
        <f>IF(N471="nulová",J471,0)</f>
        <v>0</v>
      </c>
      <c r="BJ471" s="18" t="s">
        <v>86</v>
      </c>
      <c r="BK471" s="233">
        <f>ROUND(I471*H471,2)</f>
        <v>0</v>
      </c>
      <c r="BL471" s="18" t="s">
        <v>189</v>
      </c>
      <c r="BM471" s="232" t="s">
        <v>1763</v>
      </c>
    </row>
    <row r="472" spans="1:51" s="13" customFormat="1" ht="12">
      <c r="A472" s="13"/>
      <c r="B472" s="234"/>
      <c r="C472" s="235"/>
      <c r="D472" s="236" t="s">
        <v>191</v>
      </c>
      <c r="E472" s="237" t="s">
        <v>1</v>
      </c>
      <c r="F472" s="238" t="s">
        <v>1764</v>
      </c>
      <c r="G472" s="235"/>
      <c r="H472" s="239">
        <v>154.02</v>
      </c>
      <c r="I472" s="240"/>
      <c r="J472" s="235"/>
      <c r="K472" s="235"/>
      <c r="L472" s="241"/>
      <c r="M472" s="242"/>
      <c r="N472" s="243"/>
      <c r="O472" s="243"/>
      <c r="P472" s="243"/>
      <c r="Q472" s="243"/>
      <c r="R472" s="243"/>
      <c r="S472" s="243"/>
      <c r="T472" s="24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5" t="s">
        <v>191</v>
      </c>
      <c r="AU472" s="245" t="s">
        <v>88</v>
      </c>
      <c r="AV472" s="13" t="s">
        <v>88</v>
      </c>
      <c r="AW472" s="13" t="s">
        <v>34</v>
      </c>
      <c r="AX472" s="13" t="s">
        <v>78</v>
      </c>
      <c r="AY472" s="245" t="s">
        <v>182</v>
      </c>
    </row>
    <row r="473" spans="1:51" s="13" customFormat="1" ht="12">
      <c r="A473" s="13"/>
      <c r="B473" s="234"/>
      <c r="C473" s="235"/>
      <c r="D473" s="236" t="s">
        <v>191</v>
      </c>
      <c r="E473" s="237" t="s">
        <v>1</v>
      </c>
      <c r="F473" s="238" t="s">
        <v>1765</v>
      </c>
      <c r="G473" s="235"/>
      <c r="H473" s="239">
        <v>482.88</v>
      </c>
      <c r="I473" s="240"/>
      <c r="J473" s="235"/>
      <c r="K473" s="235"/>
      <c r="L473" s="241"/>
      <c r="M473" s="242"/>
      <c r="N473" s="243"/>
      <c r="O473" s="243"/>
      <c r="P473" s="243"/>
      <c r="Q473" s="243"/>
      <c r="R473" s="243"/>
      <c r="S473" s="243"/>
      <c r="T473" s="24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5" t="s">
        <v>191</v>
      </c>
      <c r="AU473" s="245" t="s">
        <v>88</v>
      </c>
      <c r="AV473" s="13" t="s">
        <v>88</v>
      </c>
      <c r="AW473" s="13" t="s">
        <v>34</v>
      </c>
      <c r="AX473" s="13" t="s">
        <v>78</v>
      </c>
      <c r="AY473" s="245" t="s">
        <v>182</v>
      </c>
    </row>
    <row r="474" spans="1:51" s="13" customFormat="1" ht="12">
      <c r="A474" s="13"/>
      <c r="B474" s="234"/>
      <c r="C474" s="235"/>
      <c r="D474" s="236" t="s">
        <v>191</v>
      </c>
      <c r="E474" s="237" t="s">
        <v>1</v>
      </c>
      <c r="F474" s="238" t="s">
        <v>1766</v>
      </c>
      <c r="G474" s="235"/>
      <c r="H474" s="239">
        <v>127.69</v>
      </c>
      <c r="I474" s="240"/>
      <c r="J474" s="235"/>
      <c r="K474" s="235"/>
      <c r="L474" s="241"/>
      <c r="M474" s="242"/>
      <c r="N474" s="243"/>
      <c r="O474" s="243"/>
      <c r="P474" s="243"/>
      <c r="Q474" s="243"/>
      <c r="R474" s="243"/>
      <c r="S474" s="243"/>
      <c r="T474" s="24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5" t="s">
        <v>191</v>
      </c>
      <c r="AU474" s="245" t="s">
        <v>88</v>
      </c>
      <c r="AV474" s="13" t="s">
        <v>88</v>
      </c>
      <c r="AW474" s="13" t="s">
        <v>34</v>
      </c>
      <c r="AX474" s="13" t="s">
        <v>78</v>
      </c>
      <c r="AY474" s="245" t="s">
        <v>182</v>
      </c>
    </row>
    <row r="475" spans="1:51" s="13" customFormat="1" ht="12">
      <c r="A475" s="13"/>
      <c r="B475" s="234"/>
      <c r="C475" s="235"/>
      <c r="D475" s="236" t="s">
        <v>191</v>
      </c>
      <c r="E475" s="237" t="s">
        <v>1</v>
      </c>
      <c r="F475" s="238" t="s">
        <v>1767</v>
      </c>
      <c r="G475" s="235"/>
      <c r="H475" s="239">
        <v>527.7</v>
      </c>
      <c r="I475" s="240"/>
      <c r="J475" s="235"/>
      <c r="K475" s="235"/>
      <c r="L475" s="241"/>
      <c r="M475" s="242"/>
      <c r="N475" s="243"/>
      <c r="O475" s="243"/>
      <c r="P475" s="243"/>
      <c r="Q475" s="243"/>
      <c r="R475" s="243"/>
      <c r="S475" s="243"/>
      <c r="T475" s="24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5" t="s">
        <v>191</v>
      </c>
      <c r="AU475" s="245" t="s">
        <v>88</v>
      </c>
      <c r="AV475" s="13" t="s">
        <v>88</v>
      </c>
      <c r="AW475" s="13" t="s">
        <v>34</v>
      </c>
      <c r="AX475" s="13" t="s">
        <v>78</v>
      </c>
      <c r="AY475" s="245" t="s">
        <v>182</v>
      </c>
    </row>
    <row r="476" spans="1:51" s="14" customFormat="1" ht="12">
      <c r="A476" s="14"/>
      <c r="B476" s="246"/>
      <c r="C476" s="247"/>
      <c r="D476" s="236" t="s">
        <v>191</v>
      </c>
      <c r="E476" s="248" t="s">
        <v>1</v>
      </c>
      <c r="F476" s="249" t="s">
        <v>195</v>
      </c>
      <c r="G476" s="247"/>
      <c r="H476" s="250">
        <v>1292.29</v>
      </c>
      <c r="I476" s="251"/>
      <c r="J476" s="247"/>
      <c r="K476" s="247"/>
      <c r="L476" s="252"/>
      <c r="M476" s="253"/>
      <c r="N476" s="254"/>
      <c r="O476" s="254"/>
      <c r="P476" s="254"/>
      <c r="Q476" s="254"/>
      <c r="R476" s="254"/>
      <c r="S476" s="254"/>
      <c r="T476" s="255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6" t="s">
        <v>191</v>
      </c>
      <c r="AU476" s="256" t="s">
        <v>88</v>
      </c>
      <c r="AV476" s="14" t="s">
        <v>189</v>
      </c>
      <c r="AW476" s="14" t="s">
        <v>34</v>
      </c>
      <c r="AX476" s="14" t="s">
        <v>86</v>
      </c>
      <c r="AY476" s="256" t="s">
        <v>182</v>
      </c>
    </row>
    <row r="477" spans="1:65" s="2" customFormat="1" ht="24.15" customHeight="1">
      <c r="A477" s="39"/>
      <c r="B477" s="40"/>
      <c r="C477" s="220" t="s">
        <v>753</v>
      </c>
      <c r="D477" s="220" t="s">
        <v>185</v>
      </c>
      <c r="E477" s="221" t="s">
        <v>1768</v>
      </c>
      <c r="F477" s="222" t="s">
        <v>1769</v>
      </c>
      <c r="G477" s="223" t="s">
        <v>542</v>
      </c>
      <c r="H477" s="224">
        <v>0.827</v>
      </c>
      <c r="I477" s="225"/>
      <c r="J477" s="226">
        <f>ROUND(I477*H477,2)</f>
        <v>0</v>
      </c>
      <c r="K477" s="227"/>
      <c r="L477" s="45"/>
      <c r="M477" s="228" t="s">
        <v>1</v>
      </c>
      <c r="N477" s="229" t="s">
        <v>43</v>
      </c>
      <c r="O477" s="92"/>
      <c r="P477" s="230">
        <f>O477*H477</f>
        <v>0</v>
      </c>
      <c r="Q477" s="230">
        <v>0</v>
      </c>
      <c r="R477" s="230">
        <f>Q477*H477</f>
        <v>0</v>
      </c>
      <c r="S477" s="230">
        <v>1.8</v>
      </c>
      <c r="T477" s="231">
        <f>S477*H477</f>
        <v>1.4886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2" t="s">
        <v>189</v>
      </c>
      <c r="AT477" s="232" t="s">
        <v>185</v>
      </c>
      <c r="AU477" s="232" t="s">
        <v>88</v>
      </c>
      <c r="AY477" s="18" t="s">
        <v>182</v>
      </c>
      <c r="BE477" s="233">
        <f>IF(N477="základní",J477,0)</f>
        <v>0</v>
      </c>
      <c r="BF477" s="233">
        <f>IF(N477="snížená",J477,0)</f>
        <v>0</v>
      </c>
      <c r="BG477" s="233">
        <f>IF(N477="zákl. přenesená",J477,0)</f>
        <v>0</v>
      </c>
      <c r="BH477" s="233">
        <f>IF(N477="sníž. přenesená",J477,0)</f>
        <v>0</v>
      </c>
      <c r="BI477" s="233">
        <f>IF(N477="nulová",J477,0)</f>
        <v>0</v>
      </c>
      <c r="BJ477" s="18" t="s">
        <v>86</v>
      </c>
      <c r="BK477" s="233">
        <f>ROUND(I477*H477,2)</f>
        <v>0</v>
      </c>
      <c r="BL477" s="18" t="s">
        <v>189</v>
      </c>
      <c r="BM477" s="232" t="s">
        <v>1770</v>
      </c>
    </row>
    <row r="478" spans="1:51" s="15" customFormat="1" ht="12">
      <c r="A478" s="15"/>
      <c r="B478" s="268"/>
      <c r="C478" s="269"/>
      <c r="D478" s="236" t="s">
        <v>191</v>
      </c>
      <c r="E478" s="270" t="s">
        <v>1</v>
      </c>
      <c r="F478" s="271" t="s">
        <v>220</v>
      </c>
      <c r="G478" s="269"/>
      <c r="H478" s="270" t="s">
        <v>1</v>
      </c>
      <c r="I478" s="272"/>
      <c r="J478" s="269"/>
      <c r="K478" s="269"/>
      <c r="L478" s="273"/>
      <c r="M478" s="274"/>
      <c r="N478" s="275"/>
      <c r="O478" s="275"/>
      <c r="P478" s="275"/>
      <c r="Q478" s="275"/>
      <c r="R478" s="275"/>
      <c r="S478" s="275"/>
      <c r="T478" s="276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77" t="s">
        <v>191</v>
      </c>
      <c r="AU478" s="277" t="s">
        <v>88</v>
      </c>
      <c r="AV478" s="15" t="s">
        <v>86</v>
      </c>
      <c r="AW478" s="15" t="s">
        <v>34</v>
      </c>
      <c r="AX478" s="15" t="s">
        <v>78</v>
      </c>
      <c r="AY478" s="277" t="s">
        <v>182</v>
      </c>
    </row>
    <row r="479" spans="1:51" s="13" customFormat="1" ht="12">
      <c r="A479" s="13"/>
      <c r="B479" s="234"/>
      <c r="C479" s="235"/>
      <c r="D479" s="236" t="s">
        <v>191</v>
      </c>
      <c r="E479" s="237" t="s">
        <v>1</v>
      </c>
      <c r="F479" s="238" t="s">
        <v>1771</v>
      </c>
      <c r="G479" s="235"/>
      <c r="H479" s="239">
        <v>0.236</v>
      </c>
      <c r="I479" s="240"/>
      <c r="J479" s="235"/>
      <c r="K479" s="235"/>
      <c r="L479" s="241"/>
      <c r="M479" s="242"/>
      <c r="N479" s="243"/>
      <c r="O479" s="243"/>
      <c r="P479" s="243"/>
      <c r="Q479" s="243"/>
      <c r="R479" s="243"/>
      <c r="S479" s="243"/>
      <c r="T479" s="24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5" t="s">
        <v>191</v>
      </c>
      <c r="AU479" s="245" t="s">
        <v>88</v>
      </c>
      <c r="AV479" s="13" t="s">
        <v>88</v>
      </c>
      <c r="AW479" s="13" t="s">
        <v>34</v>
      </c>
      <c r="AX479" s="13" t="s">
        <v>78</v>
      </c>
      <c r="AY479" s="245" t="s">
        <v>182</v>
      </c>
    </row>
    <row r="480" spans="1:51" s="15" customFormat="1" ht="12">
      <c r="A480" s="15"/>
      <c r="B480" s="268"/>
      <c r="C480" s="269"/>
      <c r="D480" s="236" t="s">
        <v>191</v>
      </c>
      <c r="E480" s="270" t="s">
        <v>1</v>
      </c>
      <c r="F480" s="271" t="s">
        <v>235</v>
      </c>
      <c r="G480" s="269"/>
      <c r="H480" s="270" t="s">
        <v>1</v>
      </c>
      <c r="I480" s="272"/>
      <c r="J480" s="269"/>
      <c r="K480" s="269"/>
      <c r="L480" s="273"/>
      <c r="M480" s="274"/>
      <c r="N480" s="275"/>
      <c r="O480" s="275"/>
      <c r="P480" s="275"/>
      <c r="Q480" s="275"/>
      <c r="R480" s="275"/>
      <c r="S480" s="275"/>
      <c r="T480" s="276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77" t="s">
        <v>191</v>
      </c>
      <c r="AU480" s="277" t="s">
        <v>88</v>
      </c>
      <c r="AV480" s="15" t="s">
        <v>86</v>
      </c>
      <c r="AW480" s="15" t="s">
        <v>34</v>
      </c>
      <c r="AX480" s="15" t="s">
        <v>78</v>
      </c>
      <c r="AY480" s="277" t="s">
        <v>182</v>
      </c>
    </row>
    <row r="481" spans="1:51" s="13" customFormat="1" ht="12">
      <c r="A481" s="13"/>
      <c r="B481" s="234"/>
      <c r="C481" s="235"/>
      <c r="D481" s="236" t="s">
        <v>191</v>
      </c>
      <c r="E481" s="237" t="s">
        <v>1</v>
      </c>
      <c r="F481" s="238" t="s">
        <v>1772</v>
      </c>
      <c r="G481" s="235"/>
      <c r="H481" s="239">
        <v>0.591</v>
      </c>
      <c r="I481" s="240"/>
      <c r="J481" s="235"/>
      <c r="K481" s="235"/>
      <c r="L481" s="241"/>
      <c r="M481" s="242"/>
      <c r="N481" s="243"/>
      <c r="O481" s="243"/>
      <c r="P481" s="243"/>
      <c r="Q481" s="243"/>
      <c r="R481" s="243"/>
      <c r="S481" s="243"/>
      <c r="T481" s="24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5" t="s">
        <v>191</v>
      </c>
      <c r="AU481" s="245" t="s">
        <v>88</v>
      </c>
      <c r="AV481" s="13" t="s">
        <v>88</v>
      </c>
      <c r="AW481" s="13" t="s">
        <v>34</v>
      </c>
      <c r="AX481" s="13" t="s">
        <v>78</v>
      </c>
      <c r="AY481" s="245" t="s">
        <v>182</v>
      </c>
    </row>
    <row r="482" spans="1:51" s="14" customFormat="1" ht="12">
      <c r="A482" s="14"/>
      <c r="B482" s="246"/>
      <c r="C482" s="247"/>
      <c r="D482" s="236" t="s">
        <v>191</v>
      </c>
      <c r="E482" s="248" t="s">
        <v>1</v>
      </c>
      <c r="F482" s="249" t="s">
        <v>195</v>
      </c>
      <c r="G482" s="247"/>
      <c r="H482" s="250">
        <v>0.827</v>
      </c>
      <c r="I482" s="251"/>
      <c r="J482" s="247"/>
      <c r="K482" s="247"/>
      <c r="L482" s="252"/>
      <c r="M482" s="253"/>
      <c r="N482" s="254"/>
      <c r="O482" s="254"/>
      <c r="P482" s="254"/>
      <c r="Q482" s="254"/>
      <c r="R482" s="254"/>
      <c r="S482" s="254"/>
      <c r="T482" s="255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6" t="s">
        <v>191</v>
      </c>
      <c r="AU482" s="256" t="s">
        <v>88</v>
      </c>
      <c r="AV482" s="14" t="s">
        <v>189</v>
      </c>
      <c r="AW482" s="14" t="s">
        <v>34</v>
      </c>
      <c r="AX482" s="14" t="s">
        <v>86</v>
      </c>
      <c r="AY482" s="256" t="s">
        <v>182</v>
      </c>
    </row>
    <row r="483" spans="1:65" s="2" customFormat="1" ht="24.15" customHeight="1">
      <c r="A483" s="39"/>
      <c r="B483" s="40"/>
      <c r="C483" s="220" t="s">
        <v>761</v>
      </c>
      <c r="D483" s="220" t="s">
        <v>185</v>
      </c>
      <c r="E483" s="221" t="s">
        <v>1773</v>
      </c>
      <c r="F483" s="222" t="s">
        <v>1774</v>
      </c>
      <c r="G483" s="223" t="s">
        <v>542</v>
      </c>
      <c r="H483" s="224">
        <v>14.516</v>
      </c>
      <c r="I483" s="225"/>
      <c r="J483" s="226">
        <f>ROUND(I483*H483,2)</f>
        <v>0</v>
      </c>
      <c r="K483" s="227"/>
      <c r="L483" s="45"/>
      <c r="M483" s="228" t="s">
        <v>1</v>
      </c>
      <c r="N483" s="229" t="s">
        <v>43</v>
      </c>
      <c r="O483" s="92"/>
      <c r="P483" s="230">
        <f>O483*H483</f>
        <v>0</v>
      </c>
      <c r="Q483" s="230">
        <v>0</v>
      </c>
      <c r="R483" s="230">
        <f>Q483*H483</f>
        <v>0</v>
      </c>
      <c r="S483" s="230">
        <v>1.8</v>
      </c>
      <c r="T483" s="231">
        <f>S483*H483</f>
        <v>26.128800000000002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2" t="s">
        <v>189</v>
      </c>
      <c r="AT483" s="232" t="s">
        <v>185</v>
      </c>
      <c r="AU483" s="232" t="s">
        <v>88</v>
      </c>
      <c r="AY483" s="18" t="s">
        <v>182</v>
      </c>
      <c r="BE483" s="233">
        <f>IF(N483="základní",J483,0)</f>
        <v>0</v>
      </c>
      <c r="BF483" s="233">
        <f>IF(N483="snížená",J483,0)</f>
        <v>0</v>
      </c>
      <c r="BG483" s="233">
        <f>IF(N483="zákl. přenesená",J483,0)</f>
        <v>0</v>
      </c>
      <c r="BH483" s="233">
        <f>IF(N483="sníž. přenesená",J483,0)</f>
        <v>0</v>
      </c>
      <c r="BI483" s="233">
        <f>IF(N483="nulová",J483,0)</f>
        <v>0</v>
      </c>
      <c r="BJ483" s="18" t="s">
        <v>86</v>
      </c>
      <c r="BK483" s="233">
        <f>ROUND(I483*H483,2)</f>
        <v>0</v>
      </c>
      <c r="BL483" s="18" t="s">
        <v>189</v>
      </c>
      <c r="BM483" s="232" t="s">
        <v>1775</v>
      </c>
    </row>
    <row r="484" spans="1:51" s="15" customFormat="1" ht="12">
      <c r="A484" s="15"/>
      <c r="B484" s="268"/>
      <c r="C484" s="269"/>
      <c r="D484" s="236" t="s">
        <v>191</v>
      </c>
      <c r="E484" s="270" t="s">
        <v>1</v>
      </c>
      <c r="F484" s="271" t="s">
        <v>220</v>
      </c>
      <c r="G484" s="269"/>
      <c r="H484" s="270" t="s">
        <v>1</v>
      </c>
      <c r="I484" s="272"/>
      <c r="J484" s="269"/>
      <c r="K484" s="269"/>
      <c r="L484" s="273"/>
      <c r="M484" s="274"/>
      <c r="N484" s="275"/>
      <c r="O484" s="275"/>
      <c r="P484" s="275"/>
      <c r="Q484" s="275"/>
      <c r="R484" s="275"/>
      <c r="S484" s="275"/>
      <c r="T484" s="276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77" t="s">
        <v>191</v>
      </c>
      <c r="AU484" s="277" t="s">
        <v>88</v>
      </c>
      <c r="AV484" s="15" t="s">
        <v>86</v>
      </c>
      <c r="AW484" s="15" t="s">
        <v>34</v>
      </c>
      <c r="AX484" s="15" t="s">
        <v>78</v>
      </c>
      <c r="AY484" s="277" t="s">
        <v>182</v>
      </c>
    </row>
    <row r="485" spans="1:51" s="13" customFormat="1" ht="12">
      <c r="A485" s="13"/>
      <c r="B485" s="234"/>
      <c r="C485" s="235"/>
      <c r="D485" s="236" t="s">
        <v>191</v>
      </c>
      <c r="E485" s="237" t="s">
        <v>1</v>
      </c>
      <c r="F485" s="238" t="s">
        <v>1776</v>
      </c>
      <c r="G485" s="235"/>
      <c r="H485" s="239">
        <v>1.913</v>
      </c>
      <c r="I485" s="240"/>
      <c r="J485" s="235"/>
      <c r="K485" s="235"/>
      <c r="L485" s="241"/>
      <c r="M485" s="242"/>
      <c r="N485" s="243"/>
      <c r="O485" s="243"/>
      <c r="P485" s="243"/>
      <c r="Q485" s="243"/>
      <c r="R485" s="243"/>
      <c r="S485" s="243"/>
      <c r="T485" s="24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5" t="s">
        <v>191</v>
      </c>
      <c r="AU485" s="245" t="s">
        <v>88</v>
      </c>
      <c r="AV485" s="13" t="s">
        <v>88</v>
      </c>
      <c r="AW485" s="13" t="s">
        <v>34</v>
      </c>
      <c r="AX485" s="13" t="s">
        <v>78</v>
      </c>
      <c r="AY485" s="245" t="s">
        <v>182</v>
      </c>
    </row>
    <row r="486" spans="1:51" s="13" customFormat="1" ht="12">
      <c r="A486" s="13"/>
      <c r="B486" s="234"/>
      <c r="C486" s="235"/>
      <c r="D486" s="236" t="s">
        <v>191</v>
      </c>
      <c r="E486" s="237" t="s">
        <v>1</v>
      </c>
      <c r="F486" s="238" t="s">
        <v>1777</v>
      </c>
      <c r="G486" s="235"/>
      <c r="H486" s="239">
        <v>1.913</v>
      </c>
      <c r="I486" s="240"/>
      <c r="J486" s="235"/>
      <c r="K486" s="235"/>
      <c r="L486" s="241"/>
      <c r="M486" s="242"/>
      <c r="N486" s="243"/>
      <c r="O486" s="243"/>
      <c r="P486" s="243"/>
      <c r="Q486" s="243"/>
      <c r="R486" s="243"/>
      <c r="S486" s="243"/>
      <c r="T486" s="24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5" t="s">
        <v>191</v>
      </c>
      <c r="AU486" s="245" t="s">
        <v>88</v>
      </c>
      <c r="AV486" s="13" t="s">
        <v>88</v>
      </c>
      <c r="AW486" s="13" t="s">
        <v>34</v>
      </c>
      <c r="AX486" s="13" t="s">
        <v>78</v>
      </c>
      <c r="AY486" s="245" t="s">
        <v>182</v>
      </c>
    </row>
    <row r="487" spans="1:51" s="15" customFormat="1" ht="12">
      <c r="A487" s="15"/>
      <c r="B487" s="268"/>
      <c r="C487" s="269"/>
      <c r="D487" s="236" t="s">
        <v>191</v>
      </c>
      <c r="E487" s="270" t="s">
        <v>1</v>
      </c>
      <c r="F487" s="271" t="s">
        <v>235</v>
      </c>
      <c r="G487" s="269"/>
      <c r="H487" s="270" t="s">
        <v>1</v>
      </c>
      <c r="I487" s="272"/>
      <c r="J487" s="269"/>
      <c r="K487" s="269"/>
      <c r="L487" s="273"/>
      <c r="M487" s="274"/>
      <c r="N487" s="275"/>
      <c r="O487" s="275"/>
      <c r="P487" s="275"/>
      <c r="Q487" s="275"/>
      <c r="R487" s="275"/>
      <c r="S487" s="275"/>
      <c r="T487" s="276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77" t="s">
        <v>191</v>
      </c>
      <c r="AU487" s="277" t="s">
        <v>88</v>
      </c>
      <c r="AV487" s="15" t="s">
        <v>86</v>
      </c>
      <c r="AW487" s="15" t="s">
        <v>34</v>
      </c>
      <c r="AX487" s="15" t="s">
        <v>78</v>
      </c>
      <c r="AY487" s="277" t="s">
        <v>182</v>
      </c>
    </row>
    <row r="488" spans="1:51" s="15" customFormat="1" ht="12">
      <c r="A488" s="15"/>
      <c r="B488" s="268"/>
      <c r="C488" s="269"/>
      <c r="D488" s="236" t="s">
        <v>191</v>
      </c>
      <c r="E488" s="270" t="s">
        <v>1</v>
      </c>
      <c r="F488" s="271" t="s">
        <v>1524</v>
      </c>
      <c r="G488" s="269"/>
      <c r="H488" s="270" t="s">
        <v>1</v>
      </c>
      <c r="I488" s="272"/>
      <c r="J488" s="269"/>
      <c r="K488" s="269"/>
      <c r="L488" s="273"/>
      <c r="M488" s="274"/>
      <c r="N488" s="275"/>
      <c r="O488" s="275"/>
      <c r="P488" s="275"/>
      <c r="Q488" s="275"/>
      <c r="R488" s="275"/>
      <c r="S488" s="275"/>
      <c r="T488" s="276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77" t="s">
        <v>191</v>
      </c>
      <c r="AU488" s="277" t="s">
        <v>88</v>
      </c>
      <c r="AV488" s="15" t="s">
        <v>86</v>
      </c>
      <c r="AW488" s="15" t="s">
        <v>34</v>
      </c>
      <c r="AX488" s="15" t="s">
        <v>78</v>
      </c>
      <c r="AY488" s="277" t="s">
        <v>182</v>
      </c>
    </row>
    <row r="489" spans="1:51" s="13" customFormat="1" ht="12">
      <c r="A489" s="13"/>
      <c r="B489" s="234"/>
      <c r="C489" s="235"/>
      <c r="D489" s="236" t="s">
        <v>191</v>
      </c>
      <c r="E489" s="237" t="s">
        <v>1</v>
      </c>
      <c r="F489" s="238" t="s">
        <v>1778</v>
      </c>
      <c r="G489" s="235"/>
      <c r="H489" s="239">
        <v>9.405</v>
      </c>
      <c r="I489" s="240"/>
      <c r="J489" s="235"/>
      <c r="K489" s="235"/>
      <c r="L489" s="241"/>
      <c r="M489" s="242"/>
      <c r="N489" s="243"/>
      <c r="O489" s="243"/>
      <c r="P489" s="243"/>
      <c r="Q489" s="243"/>
      <c r="R489" s="243"/>
      <c r="S489" s="243"/>
      <c r="T489" s="24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5" t="s">
        <v>191</v>
      </c>
      <c r="AU489" s="245" t="s">
        <v>88</v>
      </c>
      <c r="AV489" s="13" t="s">
        <v>88</v>
      </c>
      <c r="AW489" s="13" t="s">
        <v>34</v>
      </c>
      <c r="AX489" s="13" t="s">
        <v>78</v>
      </c>
      <c r="AY489" s="245" t="s">
        <v>182</v>
      </c>
    </row>
    <row r="490" spans="1:51" s="13" customFormat="1" ht="12">
      <c r="A490" s="13"/>
      <c r="B490" s="234"/>
      <c r="C490" s="235"/>
      <c r="D490" s="236" t="s">
        <v>191</v>
      </c>
      <c r="E490" s="237" t="s">
        <v>1</v>
      </c>
      <c r="F490" s="238" t="s">
        <v>1779</v>
      </c>
      <c r="G490" s="235"/>
      <c r="H490" s="239">
        <v>1.285</v>
      </c>
      <c r="I490" s="240"/>
      <c r="J490" s="235"/>
      <c r="K490" s="235"/>
      <c r="L490" s="241"/>
      <c r="M490" s="242"/>
      <c r="N490" s="243"/>
      <c r="O490" s="243"/>
      <c r="P490" s="243"/>
      <c r="Q490" s="243"/>
      <c r="R490" s="243"/>
      <c r="S490" s="243"/>
      <c r="T490" s="24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5" t="s">
        <v>191</v>
      </c>
      <c r="AU490" s="245" t="s">
        <v>88</v>
      </c>
      <c r="AV490" s="13" t="s">
        <v>88</v>
      </c>
      <c r="AW490" s="13" t="s">
        <v>34</v>
      </c>
      <c r="AX490" s="13" t="s">
        <v>78</v>
      </c>
      <c r="AY490" s="245" t="s">
        <v>182</v>
      </c>
    </row>
    <row r="491" spans="1:51" s="14" customFormat="1" ht="12">
      <c r="A491" s="14"/>
      <c r="B491" s="246"/>
      <c r="C491" s="247"/>
      <c r="D491" s="236" t="s">
        <v>191</v>
      </c>
      <c r="E491" s="248" t="s">
        <v>1</v>
      </c>
      <c r="F491" s="249" t="s">
        <v>195</v>
      </c>
      <c r="G491" s="247"/>
      <c r="H491" s="250">
        <v>14.516</v>
      </c>
      <c r="I491" s="251"/>
      <c r="J491" s="247"/>
      <c r="K491" s="247"/>
      <c r="L491" s="252"/>
      <c r="M491" s="253"/>
      <c r="N491" s="254"/>
      <c r="O491" s="254"/>
      <c r="P491" s="254"/>
      <c r="Q491" s="254"/>
      <c r="R491" s="254"/>
      <c r="S491" s="254"/>
      <c r="T491" s="255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6" t="s">
        <v>191</v>
      </c>
      <c r="AU491" s="256" t="s">
        <v>88</v>
      </c>
      <c r="AV491" s="14" t="s">
        <v>189</v>
      </c>
      <c r="AW491" s="14" t="s">
        <v>34</v>
      </c>
      <c r="AX491" s="14" t="s">
        <v>86</v>
      </c>
      <c r="AY491" s="256" t="s">
        <v>182</v>
      </c>
    </row>
    <row r="492" spans="1:65" s="2" customFormat="1" ht="24.15" customHeight="1">
      <c r="A492" s="39"/>
      <c r="B492" s="40"/>
      <c r="C492" s="220" t="s">
        <v>767</v>
      </c>
      <c r="D492" s="220" t="s">
        <v>185</v>
      </c>
      <c r="E492" s="221" t="s">
        <v>1780</v>
      </c>
      <c r="F492" s="222" t="s">
        <v>1781</v>
      </c>
      <c r="G492" s="223" t="s">
        <v>542</v>
      </c>
      <c r="H492" s="224">
        <v>0.72</v>
      </c>
      <c r="I492" s="225"/>
      <c r="J492" s="226">
        <f>ROUND(I492*H492,2)</f>
        <v>0</v>
      </c>
      <c r="K492" s="227"/>
      <c r="L492" s="45"/>
      <c r="M492" s="228" t="s">
        <v>1</v>
      </c>
      <c r="N492" s="229" t="s">
        <v>43</v>
      </c>
      <c r="O492" s="92"/>
      <c r="P492" s="230">
        <f>O492*H492</f>
        <v>0</v>
      </c>
      <c r="Q492" s="230">
        <v>0</v>
      </c>
      <c r="R492" s="230">
        <f>Q492*H492</f>
        <v>0</v>
      </c>
      <c r="S492" s="230">
        <v>2.4</v>
      </c>
      <c r="T492" s="231">
        <f>S492*H492</f>
        <v>1.728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2" t="s">
        <v>189</v>
      </c>
      <c r="AT492" s="232" t="s">
        <v>185</v>
      </c>
      <c r="AU492" s="232" t="s">
        <v>88</v>
      </c>
      <c r="AY492" s="18" t="s">
        <v>182</v>
      </c>
      <c r="BE492" s="233">
        <f>IF(N492="základní",J492,0)</f>
        <v>0</v>
      </c>
      <c r="BF492" s="233">
        <f>IF(N492="snížená",J492,0)</f>
        <v>0</v>
      </c>
      <c r="BG492" s="233">
        <f>IF(N492="zákl. přenesená",J492,0)</f>
        <v>0</v>
      </c>
      <c r="BH492" s="233">
        <f>IF(N492="sníž. přenesená",J492,0)</f>
        <v>0</v>
      </c>
      <c r="BI492" s="233">
        <f>IF(N492="nulová",J492,0)</f>
        <v>0</v>
      </c>
      <c r="BJ492" s="18" t="s">
        <v>86</v>
      </c>
      <c r="BK492" s="233">
        <f>ROUND(I492*H492,2)</f>
        <v>0</v>
      </c>
      <c r="BL492" s="18" t="s">
        <v>189</v>
      </c>
      <c r="BM492" s="232" t="s">
        <v>1782</v>
      </c>
    </row>
    <row r="493" spans="1:51" s="15" customFormat="1" ht="12">
      <c r="A493" s="15"/>
      <c r="B493" s="268"/>
      <c r="C493" s="269"/>
      <c r="D493" s="236" t="s">
        <v>191</v>
      </c>
      <c r="E493" s="270" t="s">
        <v>1</v>
      </c>
      <c r="F493" s="271" t="s">
        <v>220</v>
      </c>
      <c r="G493" s="269"/>
      <c r="H493" s="270" t="s">
        <v>1</v>
      </c>
      <c r="I493" s="272"/>
      <c r="J493" s="269"/>
      <c r="K493" s="269"/>
      <c r="L493" s="273"/>
      <c r="M493" s="274"/>
      <c r="N493" s="275"/>
      <c r="O493" s="275"/>
      <c r="P493" s="275"/>
      <c r="Q493" s="275"/>
      <c r="R493" s="275"/>
      <c r="S493" s="275"/>
      <c r="T493" s="276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77" t="s">
        <v>191</v>
      </c>
      <c r="AU493" s="277" t="s">
        <v>88</v>
      </c>
      <c r="AV493" s="15" t="s">
        <v>86</v>
      </c>
      <c r="AW493" s="15" t="s">
        <v>34</v>
      </c>
      <c r="AX493" s="15" t="s">
        <v>78</v>
      </c>
      <c r="AY493" s="277" t="s">
        <v>182</v>
      </c>
    </row>
    <row r="494" spans="1:51" s="13" customFormat="1" ht="12">
      <c r="A494" s="13"/>
      <c r="B494" s="234"/>
      <c r="C494" s="235"/>
      <c r="D494" s="236" t="s">
        <v>191</v>
      </c>
      <c r="E494" s="237" t="s">
        <v>1</v>
      </c>
      <c r="F494" s="238" t="s">
        <v>1783</v>
      </c>
      <c r="G494" s="235"/>
      <c r="H494" s="239">
        <v>0.36</v>
      </c>
      <c r="I494" s="240"/>
      <c r="J494" s="235"/>
      <c r="K494" s="235"/>
      <c r="L494" s="241"/>
      <c r="M494" s="242"/>
      <c r="N494" s="243"/>
      <c r="O494" s="243"/>
      <c r="P494" s="243"/>
      <c r="Q494" s="243"/>
      <c r="R494" s="243"/>
      <c r="S494" s="243"/>
      <c r="T494" s="24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5" t="s">
        <v>191</v>
      </c>
      <c r="AU494" s="245" t="s">
        <v>88</v>
      </c>
      <c r="AV494" s="13" t="s">
        <v>88</v>
      </c>
      <c r="AW494" s="13" t="s">
        <v>34</v>
      </c>
      <c r="AX494" s="13" t="s">
        <v>78</v>
      </c>
      <c r="AY494" s="245" t="s">
        <v>182</v>
      </c>
    </row>
    <row r="495" spans="1:51" s="13" customFormat="1" ht="12">
      <c r="A495" s="13"/>
      <c r="B495" s="234"/>
      <c r="C495" s="235"/>
      <c r="D495" s="236" t="s">
        <v>191</v>
      </c>
      <c r="E495" s="237" t="s">
        <v>1</v>
      </c>
      <c r="F495" s="238" t="s">
        <v>1784</v>
      </c>
      <c r="G495" s="235"/>
      <c r="H495" s="239">
        <v>0.36</v>
      </c>
      <c r="I495" s="240"/>
      <c r="J495" s="235"/>
      <c r="K495" s="235"/>
      <c r="L495" s="241"/>
      <c r="M495" s="242"/>
      <c r="N495" s="243"/>
      <c r="O495" s="243"/>
      <c r="P495" s="243"/>
      <c r="Q495" s="243"/>
      <c r="R495" s="243"/>
      <c r="S495" s="243"/>
      <c r="T495" s="24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5" t="s">
        <v>191</v>
      </c>
      <c r="AU495" s="245" t="s">
        <v>88</v>
      </c>
      <c r="AV495" s="13" t="s">
        <v>88</v>
      </c>
      <c r="AW495" s="13" t="s">
        <v>34</v>
      </c>
      <c r="AX495" s="13" t="s">
        <v>78</v>
      </c>
      <c r="AY495" s="245" t="s">
        <v>182</v>
      </c>
    </row>
    <row r="496" spans="1:51" s="14" customFormat="1" ht="12">
      <c r="A496" s="14"/>
      <c r="B496" s="246"/>
      <c r="C496" s="247"/>
      <c r="D496" s="236" t="s">
        <v>191</v>
      </c>
      <c r="E496" s="248" t="s">
        <v>1</v>
      </c>
      <c r="F496" s="249" t="s">
        <v>195</v>
      </c>
      <c r="G496" s="247"/>
      <c r="H496" s="250">
        <v>0.72</v>
      </c>
      <c r="I496" s="251"/>
      <c r="J496" s="247"/>
      <c r="K496" s="247"/>
      <c r="L496" s="252"/>
      <c r="M496" s="253"/>
      <c r="N496" s="254"/>
      <c r="O496" s="254"/>
      <c r="P496" s="254"/>
      <c r="Q496" s="254"/>
      <c r="R496" s="254"/>
      <c r="S496" s="254"/>
      <c r="T496" s="25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6" t="s">
        <v>191</v>
      </c>
      <c r="AU496" s="256" t="s">
        <v>88</v>
      </c>
      <c r="AV496" s="14" t="s">
        <v>189</v>
      </c>
      <c r="AW496" s="14" t="s">
        <v>34</v>
      </c>
      <c r="AX496" s="14" t="s">
        <v>86</v>
      </c>
      <c r="AY496" s="256" t="s">
        <v>182</v>
      </c>
    </row>
    <row r="497" spans="1:65" s="2" customFormat="1" ht="24.15" customHeight="1">
      <c r="A497" s="39"/>
      <c r="B497" s="40"/>
      <c r="C497" s="220" t="s">
        <v>772</v>
      </c>
      <c r="D497" s="220" t="s">
        <v>185</v>
      </c>
      <c r="E497" s="221" t="s">
        <v>1785</v>
      </c>
      <c r="F497" s="222" t="s">
        <v>1786</v>
      </c>
      <c r="G497" s="223" t="s">
        <v>570</v>
      </c>
      <c r="H497" s="224">
        <v>0.086</v>
      </c>
      <c r="I497" s="225"/>
      <c r="J497" s="226">
        <f>ROUND(I497*H497,2)</f>
        <v>0</v>
      </c>
      <c r="K497" s="227"/>
      <c r="L497" s="45"/>
      <c r="M497" s="228" t="s">
        <v>1</v>
      </c>
      <c r="N497" s="229" t="s">
        <v>43</v>
      </c>
      <c r="O497" s="92"/>
      <c r="P497" s="230">
        <f>O497*H497</f>
        <v>0</v>
      </c>
      <c r="Q497" s="230">
        <v>0</v>
      </c>
      <c r="R497" s="230">
        <f>Q497*H497</f>
        <v>0</v>
      </c>
      <c r="S497" s="230">
        <v>1.258</v>
      </c>
      <c r="T497" s="231">
        <f>S497*H497</f>
        <v>0.10818799999999999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2" t="s">
        <v>189</v>
      </c>
      <c r="AT497" s="232" t="s">
        <v>185</v>
      </c>
      <c r="AU497" s="232" t="s">
        <v>88</v>
      </c>
      <c r="AY497" s="18" t="s">
        <v>182</v>
      </c>
      <c r="BE497" s="233">
        <f>IF(N497="základní",J497,0)</f>
        <v>0</v>
      </c>
      <c r="BF497" s="233">
        <f>IF(N497="snížená",J497,0)</f>
        <v>0</v>
      </c>
      <c r="BG497" s="233">
        <f>IF(N497="zákl. přenesená",J497,0)</f>
        <v>0</v>
      </c>
      <c r="BH497" s="233">
        <f>IF(N497="sníž. přenesená",J497,0)</f>
        <v>0</v>
      </c>
      <c r="BI497" s="233">
        <f>IF(N497="nulová",J497,0)</f>
        <v>0</v>
      </c>
      <c r="BJ497" s="18" t="s">
        <v>86</v>
      </c>
      <c r="BK497" s="233">
        <f>ROUND(I497*H497,2)</f>
        <v>0</v>
      </c>
      <c r="BL497" s="18" t="s">
        <v>189</v>
      </c>
      <c r="BM497" s="232" t="s">
        <v>1787</v>
      </c>
    </row>
    <row r="498" spans="1:51" s="15" customFormat="1" ht="12">
      <c r="A498" s="15"/>
      <c r="B498" s="268"/>
      <c r="C498" s="269"/>
      <c r="D498" s="236" t="s">
        <v>191</v>
      </c>
      <c r="E498" s="270" t="s">
        <v>1</v>
      </c>
      <c r="F498" s="271" t="s">
        <v>220</v>
      </c>
      <c r="G498" s="269"/>
      <c r="H498" s="270" t="s">
        <v>1</v>
      </c>
      <c r="I498" s="272"/>
      <c r="J498" s="269"/>
      <c r="K498" s="269"/>
      <c r="L498" s="273"/>
      <c r="M498" s="274"/>
      <c r="N498" s="275"/>
      <c r="O498" s="275"/>
      <c r="P498" s="275"/>
      <c r="Q498" s="275"/>
      <c r="R498" s="275"/>
      <c r="S498" s="275"/>
      <c r="T498" s="276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77" t="s">
        <v>191</v>
      </c>
      <c r="AU498" s="277" t="s">
        <v>88</v>
      </c>
      <c r="AV498" s="15" t="s">
        <v>86</v>
      </c>
      <c r="AW498" s="15" t="s">
        <v>34</v>
      </c>
      <c r="AX498" s="15" t="s">
        <v>78</v>
      </c>
      <c r="AY498" s="277" t="s">
        <v>182</v>
      </c>
    </row>
    <row r="499" spans="1:51" s="13" customFormat="1" ht="12">
      <c r="A499" s="13"/>
      <c r="B499" s="234"/>
      <c r="C499" s="235"/>
      <c r="D499" s="236" t="s">
        <v>191</v>
      </c>
      <c r="E499" s="237" t="s">
        <v>1</v>
      </c>
      <c r="F499" s="238" t="s">
        <v>1788</v>
      </c>
      <c r="G499" s="235"/>
      <c r="H499" s="239">
        <v>0.086</v>
      </c>
      <c r="I499" s="240"/>
      <c r="J499" s="235"/>
      <c r="K499" s="235"/>
      <c r="L499" s="241"/>
      <c r="M499" s="242"/>
      <c r="N499" s="243"/>
      <c r="O499" s="243"/>
      <c r="P499" s="243"/>
      <c r="Q499" s="243"/>
      <c r="R499" s="243"/>
      <c r="S499" s="243"/>
      <c r="T499" s="24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5" t="s">
        <v>191</v>
      </c>
      <c r="AU499" s="245" t="s">
        <v>88</v>
      </c>
      <c r="AV499" s="13" t="s">
        <v>88</v>
      </c>
      <c r="AW499" s="13" t="s">
        <v>34</v>
      </c>
      <c r="AX499" s="13" t="s">
        <v>86</v>
      </c>
      <c r="AY499" s="245" t="s">
        <v>182</v>
      </c>
    </row>
    <row r="500" spans="1:65" s="2" customFormat="1" ht="24.15" customHeight="1">
      <c r="A500" s="39"/>
      <c r="B500" s="40"/>
      <c r="C500" s="220" t="s">
        <v>778</v>
      </c>
      <c r="D500" s="220" t="s">
        <v>185</v>
      </c>
      <c r="E500" s="221" t="s">
        <v>1789</v>
      </c>
      <c r="F500" s="222" t="s">
        <v>1790</v>
      </c>
      <c r="G500" s="223" t="s">
        <v>1272</v>
      </c>
      <c r="H500" s="224">
        <v>58</v>
      </c>
      <c r="I500" s="225"/>
      <c r="J500" s="226">
        <f>ROUND(I500*H500,2)</f>
        <v>0</v>
      </c>
      <c r="K500" s="227"/>
      <c r="L500" s="45"/>
      <c r="M500" s="228" t="s">
        <v>1</v>
      </c>
      <c r="N500" s="229" t="s">
        <v>43</v>
      </c>
      <c r="O500" s="92"/>
      <c r="P500" s="230">
        <f>O500*H500</f>
        <v>0</v>
      </c>
      <c r="Q500" s="230">
        <v>0</v>
      </c>
      <c r="R500" s="230">
        <f>Q500*H500</f>
        <v>0</v>
      </c>
      <c r="S500" s="230">
        <v>0.031</v>
      </c>
      <c r="T500" s="231">
        <f>S500*H500</f>
        <v>1.798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2" t="s">
        <v>189</v>
      </c>
      <c r="AT500" s="232" t="s">
        <v>185</v>
      </c>
      <c r="AU500" s="232" t="s">
        <v>88</v>
      </c>
      <c r="AY500" s="18" t="s">
        <v>182</v>
      </c>
      <c r="BE500" s="233">
        <f>IF(N500="základní",J500,0)</f>
        <v>0</v>
      </c>
      <c r="BF500" s="233">
        <f>IF(N500="snížená",J500,0)</f>
        <v>0</v>
      </c>
      <c r="BG500" s="233">
        <f>IF(N500="zákl. přenesená",J500,0)</f>
        <v>0</v>
      </c>
      <c r="BH500" s="233">
        <f>IF(N500="sníž. přenesená",J500,0)</f>
        <v>0</v>
      </c>
      <c r="BI500" s="233">
        <f>IF(N500="nulová",J500,0)</f>
        <v>0</v>
      </c>
      <c r="BJ500" s="18" t="s">
        <v>86</v>
      </c>
      <c r="BK500" s="233">
        <f>ROUND(I500*H500,2)</f>
        <v>0</v>
      </c>
      <c r="BL500" s="18" t="s">
        <v>189</v>
      </c>
      <c r="BM500" s="232" t="s">
        <v>1791</v>
      </c>
    </row>
    <row r="501" spans="1:51" s="15" customFormat="1" ht="12">
      <c r="A501" s="15"/>
      <c r="B501" s="268"/>
      <c r="C501" s="269"/>
      <c r="D501" s="236" t="s">
        <v>191</v>
      </c>
      <c r="E501" s="270" t="s">
        <v>1</v>
      </c>
      <c r="F501" s="271" t="s">
        <v>235</v>
      </c>
      <c r="G501" s="269"/>
      <c r="H501" s="270" t="s">
        <v>1</v>
      </c>
      <c r="I501" s="272"/>
      <c r="J501" s="269"/>
      <c r="K501" s="269"/>
      <c r="L501" s="273"/>
      <c r="M501" s="274"/>
      <c r="N501" s="275"/>
      <c r="O501" s="275"/>
      <c r="P501" s="275"/>
      <c r="Q501" s="275"/>
      <c r="R501" s="275"/>
      <c r="S501" s="275"/>
      <c r="T501" s="276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77" t="s">
        <v>191</v>
      </c>
      <c r="AU501" s="277" t="s">
        <v>88</v>
      </c>
      <c r="AV501" s="15" t="s">
        <v>86</v>
      </c>
      <c r="AW501" s="15" t="s">
        <v>34</v>
      </c>
      <c r="AX501" s="15" t="s">
        <v>78</v>
      </c>
      <c r="AY501" s="277" t="s">
        <v>182</v>
      </c>
    </row>
    <row r="502" spans="1:51" s="15" customFormat="1" ht="12">
      <c r="A502" s="15"/>
      <c r="B502" s="268"/>
      <c r="C502" s="269"/>
      <c r="D502" s="236" t="s">
        <v>191</v>
      </c>
      <c r="E502" s="270" t="s">
        <v>1</v>
      </c>
      <c r="F502" s="271" t="s">
        <v>1596</v>
      </c>
      <c r="G502" s="269"/>
      <c r="H502" s="270" t="s">
        <v>1</v>
      </c>
      <c r="I502" s="272"/>
      <c r="J502" s="269"/>
      <c r="K502" s="269"/>
      <c r="L502" s="273"/>
      <c r="M502" s="274"/>
      <c r="N502" s="275"/>
      <c r="O502" s="275"/>
      <c r="P502" s="275"/>
      <c r="Q502" s="275"/>
      <c r="R502" s="275"/>
      <c r="S502" s="275"/>
      <c r="T502" s="276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77" t="s">
        <v>191</v>
      </c>
      <c r="AU502" s="277" t="s">
        <v>88</v>
      </c>
      <c r="AV502" s="15" t="s">
        <v>86</v>
      </c>
      <c r="AW502" s="15" t="s">
        <v>34</v>
      </c>
      <c r="AX502" s="15" t="s">
        <v>78</v>
      </c>
      <c r="AY502" s="277" t="s">
        <v>182</v>
      </c>
    </row>
    <row r="503" spans="1:51" s="13" customFormat="1" ht="12">
      <c r="A503" s="13"/>
      <c r="B503" s="234"/>
      <c r="C503" s="235"/>
      <c r="D503" s="236" t="s">
        <v>191</v>
      </c>
      <c r="E503" s="237" t="s">
        <v>1</v>
      </c>
      <c r="F503" s="238" t="s">
        <v>1597</v>
      </c>
      <c r="G503" s="235"/>
      <c r="H503" s="239">
        <v>6</v>
      </c>
      <c r="I503" s="240"/>
      <c r="J503" s="235"/>
      <c r="K503" s="235"/>
      <c r="L503" s="241"/>
      <c r="M503" s="242"/>
      <c r="N503" s="243"/>
      <c r="O503" s="243"/>
      <c r="P503" s="243"/>
      <c r="Q503" s="243"/>
      <c r="R503" s="243"/>
      <c r="S503" s="243"/>
      <c r="T503" s="24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5" t="s">
        <v>191</v>
      </c>
      <c r="AU503" s="245" t="s">
        <v>88</v>
      </c>
      <c r="AV503" s="13" t="s">
        <v>88</v>
      </c>
      <c r="AW503" s="13" t="s">
        <v>34</v>
      </c>
      <c r="AX503" s="13" t="s">
        <v>78</v>
      </c>
      <c r="AY503" s="245" t="s">
        <v>182</v>
      </c>
    </row>
    <row r="504" spans="1:51" s="13" customFormat="1" ht="12">
      <c r="A504" s="13"/>
      <c r="B504" s="234"/>
      <c r="C504" s="235"/>
      <c r="D504" s="236" t="s">
        <v>191</v>
      </c>
      <c r="E504" s="237" t="s">
        <v>1</v>
      </c>
      <c r="F504" s="238" t="s">
        <v>1598</v>
      </c>
      <c r="G504" s="235"/>
      <c r="H504" s="239">
        <v>50</v>
      </c>
      <c r="I504" s="240"/>
      <c r="J504" s="235"/>
      <c r="K504" s="235"/>
      <c r="L504" s="241"/>
      <c r="M504" s="242"/>
      <c r="N504" s="243"/>
      <c r="O504" s="243"/>
      <c r="P504" s="243"/>
      <c r="Q504" s="243"/>
      <c r="R504" s="243"/>
      <c r="S504" s="243"/>
      <c r="T504" s="24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5" t="s">
        <v>191</v>
      </c>
      <c r="AU504" s="245" t="s">
        <v>88</v>
      </c>
      <c r="AV504" s="13" t="s">
        <v>88</v>
      </c>
      <c r="AW504" s="13" t="s">
        <v>34</v>
      </c>
      <c r="AX504" s="13" t="s">
        <v>78</v>
      </c>
      <c r="AY504" s="245" t="s">
        <v>182</v>
      </c>
    </row>
    <row r="505" spans="1:51" s="13" customFormat="1" ht="12">
      <c r="A505" s="13"/>
      <c r="B505" s="234"/>
      <c r="C505" s="235"/>
      <c r="D505" s="236" t="s">
        <v>191</v>
      </c>
      <c r="E505" s="237" t="s">
        <v>1</v>
      </c>
      <c r="F505" s="238" t="s">
        <v>1602</v>
      </c>
      <c r="G505" s="235"/>
      <c r="H505" s="239">
        <v>2</v>
      </c>
      <c r="I505" s="240"/>
      <c r="J505" s="235"/>
      <c r="K505" s="235"/>
      <c r="L505" s="241"/>
      <c r="M505" s="242"/>
      <c r="N505" s="243"/>
      <c r="O505" s="243"/>
      <c r="P505" s="243"/>
      <c r="Q505" s="243"/>
      <c r="R505" s="243"/>
      <c r="S505" s="243"/>
      <c r="T505" s="24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5" t="s">
        <v>191</v>
      </c>
      <c r="AU505" s="245" t="s">
        <v>88</v>
      </c>
      <c r="AV505" s="13" t="s">
        <v>88</v>
      </c>
      <c r="AW505" s="13" t="s">
        <v>34</v>
      </c>
      <c r="AX505" s="13" t="s">
        <v>78</v>
      </c>
      <c r="AY505" s="245" t="s">
        <v>182</v>
      </c>
    </row>
    <row r="506" spans="1:51" s="14" customFormat="1" ht="12">
      <c r="A506" s="14"/>
      <c r="B506" s="246"/>
      <c r="C506" s="247"/>
      <c r="D506" s="236" t="s">
        <v>191</v>
      </c>
      <c r="E506" s="248" t="s">
        <v>1</v>
      </c>
      <c r="F506" s="249" t="s">
        <v>195</v>
      </c>
      <c r="G506" s="247"/>
      <c r="H506" s="250">
        <v>58</v>
      </c>
      <c r="I506" s="251"/>
      <c r="J506" s="247"/>
      <c r="K506" s="247"/>
      <c r="L506" s="252"/>
      <c r="M506" s="253"/>
      <c r="N506" s="254"/>
      <c r="O506" s="254"/>
      <c r="P506" s="254"/>
      <c r="Q506" s="254"/>
      <c r="R506" s="254"/>
      <c r="S506" s="254"/>
      <c r="T506" s="255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6" t="s">
        <v>191</v>
      </c>
      <c r="AU506" s="256" t="s">
        <v>88</v>
      </c>
      <c r="AV506" s="14" t="s">
        <v>189</v>
      </c>
      <c r="AW506" s="14" t="s">
        <v>34</v>
      </c>
      <c r="AX506" s="14" t="s">
        <v>86</v>
      </c>
      <c r="AY506" s="256" t="s">
        <v>182</v>
      </c>
    </row>
    <row r="507" spans="1:65" s="2" customFormat="1" ht="24.15" customHeight="1">
      <c r="A507" s="39"/>
      <c r="B507" s="40"/>
      <c r="C507" s="220" t="s">
        <v>781</v>
      </c>
      <c r="D507" s="220" t="s">
        <v>185</v>
      </c>
      <c r="E507" s="221" t="s">
        <v>1792</v>
      </c>
      <c r="F507" s="222" t="s">
        <v>1793</v>
      </c>
      <c r="G507" s="223" t="s">
        <v>1272</v>
      </c>
      <c r="H507" s="224">
        <v>4</v>
      </c>
      <c r="I507" s="225"/>
      <c r="J507" s="226">
        <f>ROUND(I507*H507,2)</f>
        <v>0</v>
      </c>
      <c r="K507" s="227"/>
      <c r="L507" s="45"/>
      <c r="M507" s="228" t="s">
        <v>1</v>
      </c>
      <c r="N507" s="229" t="s">
        <v>43</v>
      </c>
      <c r="O507" s="92"/>
      <c r="P507" s="230">
        <f>O507*H507</f>
        <v>0</v>
      </c>
      <c r="Q507" s="230">
        <v>0</v>
      </c>
      <c r="R507" s="230">
        <f>Q507*H507</f>
        <v>0</v>
      </c>
      <c r="S507" s="230">
        <v>0.098</v>
      </c>
      <c r="T507" s="231">
        <f>S507*H507</f>
        <v>0.392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2" t="s">
        <v>189</v>
      </c>
      <c r="AT507" s="232" t="s">
        <v>185</v>
      </c>
      <c r="AU507" s="232" t="s">
        <v>88</v>
      </c>
      <c r="AY507" s="18" t="s">
        <v>182</v>
      </c>
      <c r="BE507" s="233">
        <f>IF(N507="základní",J507,0)</f>
        <v>0</v>
      </c>
      <c r="BF507" s="233">
        <f>IF(N507="snížená",J507,0)</f>
        <v>0</v>
      </c>
      <c r="BG507" s="233">
        <f>IF(N507="zákl. přenesená",J507,0)</f>
        <v>0</v>
      </c>
      <c r="BH507" s="233">
        <f>IF(N507="sníž. přenesená",J507,0)</f>
        <v>0</v>
      </c>
      <c r="BI507" s="233">
        <f>IF(N507="nulová",J507,0)</f>
        <v>0</v>
      </c>
      <c r="BJ507" s="18" t="s">
        <v>86</v>
      </c>
      <c r="BK507" s="233">
        <f>ROUND(I507*H507,2)</f>
        <v>0</v>
      </c>
      <c r="BL507" s="18" t="s">
        <v>189</v>
      </c>
      <c r="BM507" s="232" t="s">
        <v>1794</v>
      </c>
    </row>
    <row r="508" spans="1:51" s="13" customFormat="1" ht="12">
      <c r="A508" s="13"/>
      <c r="B508" s="234"/>
      <c r="C508" s="235"/>
      <c r="D508" s="236" t="s">
        <v>191</v>
      </c>
      <c r="E508" s="237" t="s">
        <v>1</v>
      </c>
      <c r="F508" s="238" t="s">
        <v>1795</v>
      </c>
      <c r="G508" s="235"/>
      <c r="H508" s="239">
        <v>4</v>
      </c>
      <c r="I508" s="240"/>
      <c r="J508" s="235"/>
      <c r="K508" s="235"/>
      <c r="L508" s="241"/>
      <c r="M508" s="242"/>
      <c r="N508" s="243"/>
      <c r="O508" s="243"/>
      <c r="P508" s="243"/>
      <c r="Q508" s="243"/>
      <c r="R508" s="243"/>
      <c r="S508" s="243"/>
      <c r="T508" s="24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5" t="s">
        <v>191</v>
      </c>
      <c r="AU508" s="245" t="s">
        <v>88</v>
      </c>
      <c r="AV508" s="13" t="s">
        <v>88</v>
      </c>
      <c r="AW508" s="13" t="s">
        <v>34</v>
      </c>
      <c r="AX508" s="13" t="s">
        <v>78</v>
      </c>
      <c r="AY508" s="245" t="s">
        <v>182</v>
      </c>
    </row>
    <row r="509" spans="1:51" s="14" customFormat="1" ht="12">
      <c r="A509" s="14"/>
      <c r="B509" s="246"/>
      <c r="C509" s="247"/>
      <c r="D509" s="236" t="s">
        <v>191</v>
      </c>
      <c r="E509" s="248" t="s">
        <v>1</v>
      </c>
      <c r="F509" s="249" t="s">
        <v>195</v>
      </c>
      <c r="G509" s="247"/>
      <c r="H509" s="250">
        <v>4</v>
      </c>
      <c r="I509" s="251"/>
      <c r="J509" s="247"/>
      <c r="K509" s="247"/>
      <c r="L509" s="252"/>
      <c r="M509" s="253"/>
      <c r="N509" s="254"/>
      <c r="O509" s="254"/>
      <c r="P509" s="254"/>
      <c r="Q509" s="254"/>
      <c r="R509" s="254"/>
      <c r="S509" s="254"/>
      <c r="T509" s="255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6" t="s">
        <v>191</v>
      </c>
      <c r="AU509" s="256" t="s">
        <v>88</v>
      </c>
      <c r="AV509" s="14" t="s">
        <v>189</v>
      </c>
      <c r="AW509" s="14" t="s">
        <v>34</v>
      </c>
      <c r="AX509" s="14" t="s">
        <v>86</v>
      </c>
      <c r="AY509" s="256" t="s">
        <v>182</v>
      </c>
    </row>
    <row r="510" spans="1:65" s="2" customFormat="1" ht="24.15" customHeight="1">
      <c r="A510" s="39"/>
      <c r="B510" s="40"/>
      <c r="C510" s="220" t="s">
        <v>785</v>
      </c>
      <c r="D510" s="220" t="s">
        <v>185</v>
      </c>
      <c r="E510" s="221" t="s">
        <v>1796</v>
      </c>
      <c r="F510" s="222" t="s">
        <v>1797</v>
      </c>
      <c r="G510" s="223" t="s">
        <v>320</v>
      </c>
      <c r="H510" s="224">
        <v>5.5</v>
      </c>
      <c r="I510" s="225"/>
      <c r="J510" s="226">
        <f>ROUND(I510*H510,2)</f>
        <v>0</v>
      </c>
      <c r="K510" s="227"/>
      <c r="L510" s="45"/>
      <c r="M510" s="228" t="s">
        <v>1</v>
      </c>
      <c r="N510" s="229" t="s">
        <v>43</v>
      </c>
      <c r="O510" s="92"/>
      <c r="P510" s="230">
        <f>O510*H510</f>
        <v>0</v>
      </c>
      <c r="Q510" s="230">
        <v>0</v>
      </c>
      <c r="R510" s="230">
        <f>Q510*H510</f>
        <v>0</v>
      </c>
      <c r="S510" s="230">
        <v>0.015</v>
      </c>
      <c r="T510" s="231">
        <f>S510*H510</f>
        <v>0.08249999999999999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2" t="s">
        <v>189</v>
      </c>
      <c r="AT510" s="232" t="s">
        <v>185</v>
      </c>
      <c r="AU510" s="232" t="s">
        <v>88</v>
      </c>
      <c r="AY510" s="18" t="s">
        <v>182</v>
      </c>
      <c r="BE510" s="233">
        <f>IF(N510="základní",J510,0)</f>
        <v>0</v>
      </c>
      <c r="BF510" s="233">
        <f>IF(N510="snížená",J510,0)</f>
        <v>0</v>
      </c>
      <c r="BG510" s="233">
        <f>IF(N510="zákl. přenesená",J510,0)</f>
        <v>0</v>
      </c>
      <c r="BH510" s="233">
        <f>IF(N510="sníž. přenesená",J510,0)</f>
        <v>0</v>
      </c>
      <c r="BI510" s="233">
        <f>IF(N510="nulová",J510,0)</f>
        <v>0</v>
      </c>
      <c r="BJ510" s="18" t="s">
        <v>86</v>
      </c>
      <c r="BK510" s="233">
        <f>ROUND(I510*H510,2)</f>
        <v>0</v>
      </c>
      <c r="BL510" s="18" t="s">
        <v>189</v>
      </c>
      <c r="BM510" s="232" t="s">
        <v>1798</v>
      </c>
    </row>
    <row r="511" spans="1:51" s="15" customFormat="1" ht="12">
      <c r="A511" s="15"/>
      <c r="B511" s="268"/>
      <c r="C511" s="269"/>
      <c r="D511" s="236" t="s">
        <v>191</v>
      </c>
      <c r="E511" s="270" t="s">
        <v>1</v>
      </c>
      <c r="F511" s="271" t="s">
        <v>220</v>
      </c>
      <c r="G511" s="269"/>
      <c r="H511" s="270" t="s">
        <v>1</v>
      </c>
      <c r="I511" s="272"/>
      <c r="J511" s="269"/>
      <c r="K511" s="269"/>
      <c r="L511" s="273"/>
      <c r="M511" s="274"/>
      <c r="N511" s="275"/>
      <c r="O511" s="275"/>
      <c r="P511" s="275"/>
      <c r="Q511" s="275"/>
      <c r="R511" s="275"/>
      <c r="S511" s="275"/>
      <c r="T511" s="276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77" t="s">
        <v>191</v>
      </c>
      <c r="AU511" s="277" t="s">
        <v>88</v>
      </c>
      <c r="AV511" s="15" t="s">
        <v>86</v>
      </c>
      <c r="AW511" s="15" t="s">
        <v>34</v>
      </c>
      <c r="AX511" s="15" t="s">
        <v>78</v>
      </c>
      <c r="AY511" s="277" t="s">
        <v>182</v>
      </c>
    </row>
    <row r="512" spans="1:51" s="13" customFormat="1" ht="12">
      <c r="A512" s="13"/>
      <c r="B512" s="234"/>
      <c r="C512" s="235"/>
      <c r="D512" s="236" t="s">
        <v>191</v>
      </c>
      <c r="E512" s="237" t="s">
        <v>1</v>
      </c>
      <c r="F512" s="238" t="s">
        <v>1799</v>
      </c>
      <c r="G512" s="235"/>
      <c r="H512" s="239">
        <v>2.75</v>
      </c>
      <c r="I512" s="240"/>
      <c r="J512" s="235"/>
      <c r="K512" s="235"/>
      <c r="L512" s="241"/>
      <c r="M512" s="242"/>
      <c r="N512" s="243"/>
      <c r="O512" s="243"/>
      <c r="P512" s="243"/>
      <c r="Q512" s="243"/>
      <c r="R512" s="243"/>
      <c r="S512" s="243"/>
      <c r="T512" s="24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5" t="s">
        <v>191</v>
      </c>
      <c r="AU512" s="245" t="s">
        <v>88</v>
      </c>
      <c r="AV512" s="13" t="s">
        <v>88</v>
      </c>
      <c r="AW512" s="13" t="s">
        <v>34</v>
      </c>
      <c r="AX512" s="13" t="s">
        <v>78</v>
      </c>
      <c r="AY512" s="245" t="s">
        <v>182</v>
      </c>
    </row>
    <row r="513" spans="1:51" s="13" customFormat="1" ht="12">
      <c r="A513" s="13"/>
      <c r="B513" s="234"/>
      <c r="C513" s="235"/>
      <c r="D513" s="236" t="s">
        <v>191</v>
      </c>
      <c r="E513" s="237" t="s">
        <v>1</v>
      </c>
      <c r="F513" s="238" t="s">
        <v>1800</v>
      </c>
      <c r="G513" s="235"/>
      <c r="H513" s="239">
        <v>2.75</v>
      </c>
      <c r="I513" s="240"/>
      <c r="J513" s="235"/>
      <c r="K513" s="235"/>
      <c r="L513" s="241"/>
      <c r="M513" s="242"/>
      <c r="N513" s="243"/>
      <c r="O513" s="243"/>
      <c r="P513" s="243"/>
      <c r="Q513" s="243"/>
      <c r="R513" s="243"/>
      <c r="S513" s="243"/>
      <c r="T513" s="24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5" t="s">
        <v>191</v>
      </c>
      <c r="AU513" s="245" t="s">
        <v>88</v>
      </c>
      <c r="AV513" s="13" t="s">
        <v>88</v>
      </c>
      <c r="AW513" s="13" t="s">
        <v>34</v>
      </c>
      <c r="AX513" s="13" t="s">
        <v>78</v>
      </c>
      <c r="AY513" s="245" t="s">
        <v>182</v>
      </c>
    </row>
    <row r="514" spans="1:51" s="14" customFormat="1" ht="12">
      <c r="A514" s="14"/>
      <c r="B514" s="246"/>
      <c r="C514" s="247"/>
      <c r="D514" s="236" t="s">
        <v>191</v>
      </c>
      <c r="E514" s="248" t="s">
        <v>1</v>
      </c>
      <c r="F514" s="249" t="s">
        <v>195</v>
      </c>
      <c r="G514" s="247"/>
      <c r="H514" s="250">
        <v>5.5</v>
      </c>
      <c r="I514" s="251"/>
      <c r="J514" s="247"/>
      <c r="K514" s="247"/>
      <c r="L514" s="252"/>
      <c r="M514" s="253"/>
      <c r="N514" s="254"/>
      <c r="O514" s="254"/>
      <c r="P514" s="254"/>
      <c r="Q514" s="254"/>
      <c r="R514" s="254"/>
      <c r="S514" s="254"/>
      <c r="T514" s="255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6" t="s">
        <v>191</v>
      </c>
      <c r="AU514" s="256" t="s">
        <v>88</v>
      </c>
      <c r="AV514" s="14" t="s">
        <v>189</v>
      </c>
      <c r="AW514" s="14" t="s">
        <v>34</v>
      </c>
      <c r="AX514" s="14" t="s">
        <v>86</v>
      </c>
      <c r="AY514" s="256" t="s">
        <v>182</v>
      </c>
    </row>
    <row r="515" spans="1:65" s="2" customFormat="1" ht="24.15" customHeight="1">
      <c r="A515" s="39"/>
      <c r="B515" s="40"/>
      <c r="C515" s="220" t="s">
        <v>790</v>
      </c>
      <c r="D515" s="220" t="s">
        <v>185</v>
      </c>
      <c r="E515" s="221" t="s">
        <v>1801</v>
      </c>
      <c r="F515" s="222" t="s">
        <v>1802</v>
      </c>
      <c r="G515" s="223" t="s">
        <v>320</v>
      </c>
      <c r="H515" s="224">
        <v>16.5</v>
      </c>
      <c r="I515" s="225"/>
      <c r="J515" s="226">
        <f>ROUND(I515*H515,2)</f>
        <v>0</v>
      </c>
      <c r="K515" s="227"/>
      <c r="L515" s="45"/>
      <c r="M515" s="228" t="s">
        <v>1</v>
      </c>
      <c r="N515" s="229" t="s">
        <v>43</v>
      </c>
      <c r="O515" s="92"/>
      <c r="P515" s="230">
        <f>O515*H515</f>
        <v>0</v>
      </c>
      <c r="Q515" s="230">
        <v>0</v>
      </c>
      <c r="R515" s="230">
        <f>Q515*H515</f>
        <v>0</v>
      </c>
      <c r="S515" s="230">
        <v>0.065</v>
      </c>
      <c r="T515" s="231">
        <f>S515*H515</f>
        <v>1.0725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2" t="s">
        <v>189</v>
      </c>
      <c r="AT515" s="232" t="s">
        <v>185</v>
      </c>
      <c r="AU515" s="232" t="s">
        <v>88</v>
      </c>
      <c r="AY515" s="18" t="s">
        <v>182</v>
      </c>
      <c r="BE515" s="233">
        <f>IF(N515="základní",J515,0)</f>
        <v>0</v>
      </c>
      <c r="BF515" s="233">
        <f>IF(N515="snížená",J515,0)</f>
        <v>0</v>
      </c>
      <c r="BG515" s="233">
        <f>IF(N515="zákl. přenesená",J515,0)</f>
        <v>0</v>
      </c>
      <c r="BH515" s="233">
        <f>IF(N515="sníž. přenesená",J515,0)</f>
        <v>0</v>
      </c>
      <c r="BI515" s="233">
        <f>IF(N515="nulová",J515,0)</f>
        <v>0</v>
      </c>
      <c r="BJ515" s="18" t="s">
        <v>86</v>
      </c>
      <c r="BK515" s="233">
        <f>ROUND(I515*H515,2)</f>
        <v>0</v>
      </c>
      <c r="BL515" s="18" t="s">
        <v>189</v>
      </c>
      <c r="BM515" s="232" t="s">
        <v>1803</v>
      </c>
    </row>
    <row r="516" spans="1:51" s="15" customFormat="1" ht="12">
      <c r="A516" s="15"/>
      <c r="B516" s="268"/>
      <c r="C516" s="269"/>
      <c r="D516" s="236" t="s">
        <v>191</v>
      </c>
      <c r="E516" s="270" t="s">
        <v>1</v>
      </c>
      <c r="F516" s="271" t="s">
        <v>220</v>
      </c>
      <c r="G516" s="269"/>
      <c r="H516" s="270" t="s">
        <v>1</v>
      </c>
      <c r="I516" s="272"/>
      <c r="J516" s="269"/>
      <c r="K516" s="269"/>
      <c r="L516" s="273"/>
      <c r="M516" s="274"/>
      <c r="N516" s="275"/>
      <c r="O516" s="275"/>
      <c r="P516" s="275"/>
      <c r="Q516" s="275"/>
      <c r="R516" s="275"/>
      <c r="S516" s="275"/>
      <c r="T516" s="276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77" t="s">
        <v>191</v>
      </c>
      <c r="AU516" s="277" t="s">
        <v>88</v>
      </c>
      <c r="AV516" s="15" t="s">
        <v>86</v>
      </c>
      <c r="AW516" s="15" t="s">
        <v>34</v>
      </c>
      <c r="AX516" s="15" t="s">
        <v>78</v>
      </c>
      <c r="AY516" s="277" t="s">
        <v>182</v>
      </c>
    </row>
    <row r="517" spans="1:51" s="13" customFormat="1" ht="12">
      <c r="A517" s="13"/>
      <c r="B517" s="234"/>
      <c r="C517" s="235"/>
      <c r="D517" s="236" t="s">
        <v>191</v>
      </c>
      <c r="E517" s="237" t="s">
        <v>1</v>
      </c>
      <c r="F517" s="238" t="s">
        <v>1804</v>
      </c>
      <c r="G517" s="235"/>
      <c r="H517" s="239">
        <v>3</v>
      </c>
      <c r="I517" s="240"/>
      <c r="J517" s="235"/>
      <c r="K517" s="235"/>
      <c r="L517" s="241"/>
      <c r="M517" s="242"/>
      <c r="N517" s="243"/>
      <c r="O517" s="243"/>
      <c r="P517" s="243"/>
      <c r="Q517" s="243"/>
      <c r="R517" s="243"/>
      <c r="S517" s="243"/>
      <c r="T517" s="24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5" t="s">
        <v>191</v>
      </c>
      <c r="AU517" s="245" t="s">
        <v>88</v>
      </c>
      <c r="AV517" s="13" t="s">
        <v>88</v>
      </c>
      <c r="AW517" s="13" t="s">
        <v>34</v>
      </c>
      <c r="AX517" s="13" t="s">
        <v>78</v>
      </c>
      <c r="AY517" s="245" t="s">
        <v>182</v>
      </c>
    </row>
    <row r="518" spans="1:51" s="13" customFormat="1" ht="12">
      <c r="A518" s="13"/>
      <c r="B518" s="234"/>
      <c r="C518" s="235"/>
      <c r="D518" s="236" t="s">
        <v>191</v>
      </c>
      <c r="E518" s="237" t="s">
        <v>1</v>
      </c>
      <c r="F518" s="238" t="s">
        <v>1805</v>
      </c>
      <c r="G518" s="235"/>
      <c r="H518" s="239">
        <v>13.5</v>
      </c>
      <c r="I518" s="240"/>
      <c r="J518" s="235"/>
      <c r="K518" s="235"/>
      <c r="L518" s="241"/>
      <c r="M518" s="242"/>
      <c r="N518" s="243"/>
      <c r="O518" s="243"/>
      <c r="P518" s="243"/>
      <c r="Q518" s="243"/>
      <c r="R518" s="243"/>
      <c r="S518" s="243"/>
      <c r="T518" s="24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5" t="s">
        <v>191</v>
      </c>
      <c r="AU518" s="245" t="s">
        <v>88</v>
      </c>
      <c r="AV518" s="13" t="s">
        <v>88</v>
      </c>
      <c r="AW518" s="13" t="s">
        <v>34</v>
      </c>
      <c r="AX518" s="13" t="s">
        <v>78</v>
      </c>
      <c r="AY518" s="245" t="s">
        <v>182</v>
      </c>
    </row>
    <row r="519" spans="1:51" s="14" customFormat="1" ht="12">
      <c r="A519" s="14"/>
      <c r="B519" s="246"/>
      <c r="C519" s="247"/>
      <c r="D519" s="236" t="s">
        <v>191</v>
      </c>
      <c r="E519" s="248" t="s">
        <v>1</v>
      </c>
      <c r="F519" s="249" t="s">
        <v>195</v>
      </c>
      <c r="G519" s="247"/>
      <c r="H519" s="250">
        <v>16.5</v>
      </c>
      <c r="I519" s="251"/>
      <c r="J519" s="247"/>
      <c r="K519" s="247"/>
      <c r="L519" s="252"/>
      <c r="M519" s="253"/>
      <c r="N519" s="254"/>
      <c r="O519" s="254"/>
      <c r="P519" s="254"/>
      <c r="Q519" s="254"/>
      <c r="R519" s="254"/>
      <c r="S519" s="254"/>
      <c r="T519" s="25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6" t="s">
        <v>191</v>
      </c>
      <c r="AU519" s="256" t="s">
        <v>88</v>
      </c>
      <c r="AV519" s="14" t="s">
        <v>189</v>
      </c>
      <c r="AW519" s="14" t="s">
        <v>34</v>
      </c>
      <c r="AX519" s="14" t="s">
        <v>86</v>
      </c>
      <c r="AY519" s="256" t="s">
        <v>182</v>
      </c>
    </row>
    <row r="520" spans="1:65" s="2" customFormat="1" ht="24.15" customHeight="1">
      <c r="A520" s="39"/>
      <c r="B520" s="40"/>
      <c r="C520" s="220" t="s">
        <v>794</v>
      </c>
      <c r="D520" s="220" t="s">
        <v>185</v>
      </c>
      <c r="E520" s="221" t="s">
        <v>1806</v>
      </c>
      <c r="F520" s="222" t="s">
        <v>1807</v>
      </c>
      <c r="G520" s="223" t="s">
        <v>320</v>
      </c>
      <c r="H520" s="224">
        <v>11</v>
      </c>
      <c r="I520" s="225"/>
      <c r="J520" s="226">
        <f>ROUND(I520*H520,2)</f>
        <v>0</v>
      </c>
      <c r="K520" s="227"/>
      <c r="L520" s="45"/>
      <c r="M520" s="228" t="s">
        <v>1</v>
      </c>
      <c r="N520" s="229" t="s">
        <v>43</v>
      </c>
      <c r="O520" s="92"/>
      <c r="P520" s="230">
        <f>O520*H520</f>
        <v>0</v>
      </c>
      <c r="Q520" s="230">
        <v>0.02362</v>
      </c>
      <c r="R520" s="230">
        <f>Q520*H520</f>
        <v>0.25982</v>
      </c>
      <c r="S520" s="230">
        <v>0</v>
      </c>
      <c r="T520" s="231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2" t="s">
        <v>189</v>
      </c>
      <c r="AT520" s="232" t="s">
        <v>185</v>
      </c>
      <c r="AU520" s="232" t="s">
        <v>88</v>
      </c>
      <c r="AY520" s="18" t="s">
        <v>182</v>
      </c>
      <c r="BE520" s="233">
        <f>IF(N520="základní",J520,0)</f>
        <v>0</v>
      </c>
      <c r="BF520" s="233">
        <f>IF(N520="snížená",J520,0)</f>
        <v>0</v>
      </c>
      <c r="BG520" s="233">
        <f>IF(N520="zákl. přenesená",J520,0)</f>
        <v>0</v>
      </c>
      <c r="BH520" s="233">
        <f>IF(N520="sníž. přenesená",J520,0)</f>
        <v>0</v>
      </c>
      <c r="BI520" s="233">
        <f>IF(N520="nulová",J520,0)</f>
        <v>0</v>
      </c>
      <c r="BJ520" s="18" t="s">
        <v>86</v>
      </c>
      <c r="BK520" s="233">
        <f>ROUND(I520*H520,2)</f>
        <v>0</v>
      </c>
      <c r="BL520" s="18" t="s">
        <v>189</v>
      </c>
      <c r="BM520" s="232" t="s">
        <v>1808</v>
      </c>
    </row>
    <row r="521" spans="1:51" s="15" customFormat="1" ht="12">
      <c r="A521" s="15"/>
      <c r="B521" s="268"/>
      <c r="C521" s="269"/>
      <c r="D521" s="236" t="s">
        <v>191</v>
      </c>
      <c r="E521" s="270" t="s">
        <v>1</v>
      </c>
      <c r="F521" s="271" t="s">
        <v>220</v>
      </c>
      <c r="G521" s="269"/>
      <c r="H521" s="270" t="s">
        <v>1</v>
      </c>
      <c r="I521" s="272"/>
      <c r="J521" s="269"/>
      <c r="K521" s="269"/>
      <c r="L521" s="273"/>
      <c r="M521" s="274"/>
      <c r="N521" s="275"/>
      <c r="O521" s="275"/>
      <c r="P521" s="275"/>
      <c r="Q521" s="275"/>
      <c r="R521" s="275"/>
      <c r="S521" s="275"/>
      <c r="T521" s="276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7" t="s">
        <v>191</v>
      </c>
      <c r="AU521" s="277" t="s">
        <v>88</v>
      </c>
      <c r="AV521" s="15" t="s">
        <v>86</v>
      </c>
      <c r="AW521" s="15" t="s">
        <v>34</v>
      </c>
      <c r="AX521" s="15" t="s">
        <v>78</v>
      </c>
      <c r="AY521" s="277" t="s">
        <v>182</v>
      </c>
    </row>
    <row r="522" spans="1:51" s="13" customFormat="1" ht="12">
      <c r="A522" s="13"/>
      <c r="B522" s="234"/>
      <c r="C522" s="235"/>
      <c r="D522" s="236" t="s">
        <v>191</v>
      </c>
      <c r="E522" s="237" t="s">
        <v>1</v>
      </c>
      <c r="F522" s="238" t="s">
        <v>1809</v>
      </c>
      <c r="G522" s="235"/>
      <c r="H522" s="239">
        <v>2</v>
      </c>
      <c r="I522" s="240"/>
      <c r="J522" s="235"/>
      <c r="K522" s="235"/>
      <c r="L522" s="241"/>
      <c r="M522" s="242"/>
      <c r="N522" s="243"/>
      <c r="O522" s="243"/>
      <c r="P522" s="243"/>
      <c r="Q522" s="243"/>
      <c r="R522" s="243"/>
      <c r="S522" s="243"/>
      <c r="T522" s="24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5" t="s">
        <v>191</v>
      </c>
      <c r="AU522" s="245" t="s">
        <v>88</v>
      </c>
      <c r="AV522" s="13" t="s">
        <v>88</v>
      </c>
      <c r="AW522" s="13" t="s">
        <v>34</v>
      </c>
      <c r="AX522" s="13" t="s">
        <v>78</v>
      </c>
      <c r="AY522" s="245" t="s">
        <v>182</v>
      </c>
    </row>
    <row r="523" spans="1:51" s="13" customFormat="1" ht="12">
      <c r="A523" s="13"/>
      <c r="B523" s="234"/>
      <c r="C523" s="235"/>
      <c r="D523" s="236" t="s">
        <v>191</v>
      </c>
      <c r="E523" s="237" t="s">
        <v>1</v>
      </c>
      <c r="F523" s="238" t="s">
        <v>1810</v>
      </c>
      <c r="G523" s="235"/>
      <c r="H523" s="239">
        <v>9</v>
      </c>
      <c r="I523" s="240"/>
      <c r="J523" s="235"/>
      <c r="K523" s="235"/>
      <c r="L523" s="241"/>
      <c r="M523" s="242"/>
      <c r="N523" s="243"/>
      <c r="O523" s="243"/>
      <c r="P523" s="243"/>
      <c r="Q523" s="243"/>
      <c r="R523" s="243"/>
      <c r="S523" s="243"/>
      <c r="T523" s="24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5" t="s">
        <v>191</v>
      </c>
      <c r="AU523" s="245" t="s">
        <v>88</v>
      </c>
      <c r="AV523" s="13" t="s">
        <v>88</v>
      </c>
      <c r="AW523" s="13" t="s">
        <v>34</v>
      </c>
      <c r="AX523" s="13" t="s">
        <v>78</v>
      </c>
      <c r="AY523" s="245" t="s">
        <v>182</v>
      </c>
    </row>
    <row r="524" spans="1:51" s="14" customFormat="1" ht="12">
      <c r="A524" s="14"/>
      <c r="B524" s="246"/>
      <c r="C524" s="247"/>
      <c r="D524" s="236" t="s">
        <v>191</v>
      </c>
      <c r="E524" s="248" t="s">
        <v>1</v>
      </c>
      <c r="F524" s="249" t="s">
        <v>195</v>
      </c>
      <c r="G524" s="247"/>
      <c r="H524" s="250">
        <v>11</v>
      </c>
      <c r="I524" s="251"/>
      <c r="J524" s="247"/>
      <c r="K524" s="247"/>
      <c r="L524" s="252"/>
      <c r="M524" s="253"/>
      <c r="N524" s="254"/>
      <c r="O524" s="254"/>
      <c r="P524" s="254"/>
      <c r="Q524" s="254"/>
      <c r="R524" s="254"/>
      <c r="S524" s="254"/>
      <c r="T524" s="25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6" t="s">
        <v>191</v>
      </c>
      <c r="AU524" s="256" t="s">
        <v>88</v>
      </c>
      <c r="AV524" s="14" t="s">
        <v>189</v>
      </c>
      <c r="AW524" s="14" t="s">
        <v>34</v>
      </c>
      <c r="AX524" s="14" t="s">
        <v>86</v>
      </c>
      <c r="AY524" s="256" t="s">
        <v>182</v>
      </c>
    </row>
    <row r="525" spans="1:65" s="2" customFormat="1" ht="33" customHeight="1">
      <c r="A525" s="39"/>
      <c r="B525" s="40"/>
      <c r="C525" s="220" t="s">
        <v>799</v>
      </c>
      <c r="D525" s="220" t="s">
        <v>185</v>
      </c>
      <c r="E525" s="221" t="s">
        <v>662</v>
      </c>
      <c r="F525" s="222" t="s">
        <v>663</v>
      </c>
      <c r="G525" s="223" t="s">
        <v>188</v>
      </c>
      <c r="H525" s="224">
        <v>29.689</v>
      </c>
      <c r="I525" s="225"/>
      <c r="J525" s="226">
        <f>ROUND(I525*H525,2)</f>
        <v>0</v>
      </c>
      <c r="K525" s="227"/>
      <c r="L525" s="45"/>
      <c r="M525" s="228" t="s">
        <v>1</v>
      </c>
      <c r="N525" s="229" t="s">
        <v>43</v>
      </c>
      <c r="O525" s="92"/>
      <c r="P525" s="230">
        <f>O525*H525</f>
        <v>0</v>
      </c>
      <c r="Q525" s="230">
        <v>0</v>
      </c>
      <c r="R525" s="230">
        <f>Q525*H525</f>
        <v>0</v>
      </c>
      <c r="S525" s="230">
        <v>0.046</v>
      </c>
      <c r="T525" s="231">
        <f>S525*H525</f>
        <v>1.365694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2" t="s">
        <v>189</v>
      </c>
      <c r="AT525" s="232" t="s">
        <v>185</v>
      </c>
      <c r="AU525" s="232" t="s">
        <v>88</v>
      </c>
      <c r="AY525" s="18" t="s">
        <v>182</v>
      </c>
      <c r="BE525" s="233">
        <f>IF(N525="základní",J525,0)</f>
        <v>0</v>
      </c>
      <c r="BF525" s="233">
        <f>IF(N525="snížená",J525,0)</f>
        <v>0</v>
      </c>
      <c r="BG525" s="233">
        <f>IF(N525="zákl. přenesená",J525,0)</f>
        <v>0</v>
      </c>
      <c r="BH525" s="233">
        <f>IF(N525="sníž. přenesená",J525,0)</f>
        <v>0</v>
      </c>
      <c r="BI525" s="233">
        <f>IF(N525="nulová",J525,0)</f>
        <v>0</v>
      </c>
      <c r="BJ525" s="18" t="s">
        <v>86</v>
      </c>
      <c r="BK525" s="233">
        <f>ROUND(I525*H525,2)</f>
        <v>0</v>
      </c>
      <c r="BL525" s="18" t="s">
        <v>189</v>
      </c>
      <c r="BM525" s="232" t="s">
        <v>1811</v>
      </c>
    </row>
    <row r="526" spans="1:51" s="15" customFormat="1" ht="12">
      <c r="A526" s="15"/>
      <c r="B526" s="268"/>
      <c r="C526" s="269"/>
      <c r="D526" s="236" t="s">
        <v>191</v>
      </c>
      <c r="E526" s="270" t="s">
        <v>1</v>
      </c>
      <c r="F526" s="271" t="s">
        <v>1692</v>
      </c>
      <c r="G526" s="269"/>
      <c r="H526" s="270" t="s">
        <v>1</v>
      </c>
      <c r="I526" s="272"/>
      <c r="J526" s="269"/>
      <c r="K526" s="269"/>
      <c r="L526" s="273"/>
      <c r="M526" s="274"/>
      <c r="N526" s="275"/>
      <c r="O526" s="275"/>
      <c r="P526" s="275"/>
      <c r="Q526" s="275"/>
      <c r="R526" s="275"/>
      <c r="S526" s="275"/>
      <c r="T526" s="276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77" t="s">
        <v>191</v>
      </c>
      <c r="AU526" s="277" t="s">
        <v>88</v>
      </c>
      <c r="AV526" s="15" t="s">
        <v>86</v>
      </c>
      <c r="AW526" s="15" t="s">
        <v>34</v>
      </c>
      <c r="AX526" s="15" t="s">
        <v>78</v>
      </c>
      <c r="AY526" s="277" t="s">
        <v>182</v>
      </c>
    </row>
    <row r="527" spans="1:51" s="13" customFormat="1" ht="12">
      <c r="A527" s="13"/>
      <c r="B527" s="234"/>
      <c r="C527" s="235"/>
      <c r="D527" s="236" t="s">
        <v>191</v>
      </c>
      <c r="E527" s="237" t="s">
        <v>1</v>
      </c>
      <c r="F527" s="238" t="s">
        <v>1693</v>
      </c>
      <c r="G527" s="235"/>
      <c r="H527" s="239">
        <v>3.439</v>
      </c>
      <c r="I527" s="240"/>
      <c r="J527" s="235"/>
      <c r="K527" s="235"/>
      <c r="L527" s="241"/>
      <c r="M527" s="242"/>
      <c r="N527" s="243"/>
      <c r="O527" s="243"/>
      <c r="P527" s="243"/>
      <c r="Q527" s="243"/>
      <c r="R527" s="243"/>
      <c r="S527" s="243"/>
      <c r="T527" s="24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5" t="s">
        <v>191</v>
      </c>
      <c r="AU527" s="245" t="s">
        <v>88</v>
      </c>
      <c r="AV527" s="13" t="s">
        <v>88</v>
      </c>
      <c r="AW527" s="13" t="s">
        <v>34</v>
      </c>
      <c r="AX527" s="13" t="s">
        <v>78</v>
      </c>
      <c r="AY527" s="245" t="s">
        <v>182</v>
      </c>
    </row>
    <row r="528" spans="1:51" s="13" customFormat="1" ht="12">
      <c r="A528" s="13"/>
      <c r="B528" s="234"/>
      <c r="C528" s="235"/>
      <c r="D528" s="236" t="s">
        <v>191</v>
      </c>
      <c r="E528" s="237" t="s">
        <v>1</v>
      </c>
      <c r="F528" s="238" t="s">
        <v>1694</v>
      </c>
      <c r="G528" s="235"/>
      <c r="H528" s="239">
        <v>2.542</v>
      </c>
      <c r="I528" s="240"/>
      <c r="J528" s="235"/>
      <c r="K528" s="235"/>
      <c r="L528" s="241"/>
      <c r="M528" s="242"/>
      <c r="N528" s="243"/>
      <c r="O528" s="243"/>
      <c r="P528" s="243"/>
      <c r="Q528" s="243"/>
      <c r="R528" s="243"/>
      <c r="S528" s="243"/>
      <c r="T528" s="24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5" t="s">
        <v>191</v>
      </c>
      <c r="AU528" s="245" t="s">
        <v>88</v>
      </c>
      <c r="AV528" s="13" t="s">
        <v>88</v>
      </c>
      <c r="AW528" s="13" t="s">
        <v>34</v>
      </c>
      <c r="AX528" s="13" t="s">
        <v>78</v>
      </c>
      <c r="AY528" s="245" t="s">
        <v>182</v>
      </c>
    </row>
    <row r="529" spans="1:51" s="13" customFormat="1" ht="12">
      <c r="A529" s="13"/>
      <c r="B529" s="234"/>
      <c r="C529" s="235"/>
      <c r="D529" s="236" t="s">
        <v>191</v>
      </c>
      <c r="E529" s="237" t="s">
        <v>1</v>
      </c>
      <c r="F529" s="238" t="s">
        <v>1695</v>
      </c>
      <c r="G529" s="235"/>
      <c r="H529" s="239">
        <v>5.014</v>
      </c>
      <c r="I529" s="240"/>
      <c r="J529" s="235"/>
      <c r="K529" s="235"/>
      <c r="L529" s="241"/>
      <c r="M529" s="242"/>
      <c r="N529" s="243"/>
      <c r="O529" s="243"/>
      <c r="P529" s="243"/>
      <c r="Q529" s="243"/>
      <c r="R529" s="243"/>
      <c r="S529" s="243"/>
      <c r="T529" s="24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5" t="s">
        <v>191</v>
      </c>
      <c r="AU529" s="245" t="s">
        <v>88</v>
      </c>
      <c r="AV529" s="13" t="s">
        <v>88</v>
      </c>
      <c r="AW529" s="13" t="s">
        <v>34</v>
      </c>
      <c r="AX529" s="13" t="s">
        <v>78</v>
      </c>
      <c r="AY529" s="245" t="s">
        <v>182</v>
      </c>
    </row>
    <row r="530" spans="1:51" s="13" customFormat="1" ht="12">
      <c r="A530" s="13"/>
      <c r="B530" s="234"/>
      <c r="C530" s="235"/>
      <c r="D530" s="236" t="s">
        <v>191</v>
      </c>
      <c r="E530" s="237" t="s">
        <v>1</v>
      </c>
      <c r="F530" s="238" t="s">
        <v>1696</v>
      </c>
      <c r="G530" s="235"/>
      <c r="H530" s="239">
        <v>5.405</v>
      </c>
      <c r="I530" s="240"/>
      <c r="J530" s="235"/>
      <c r="K530" s="235"/>
      <c r="L530" s="241"/>
      <c r="M530" s="242"/>
      <c r="N530" s="243"/>
      <c r="O530" s="243"/>
      <c r="P530" s="243"/>
      <c r="Q530" s="243"/>
      <c r="R530" s="243"/>
      <c r="S530" s="243"/>
      <c r="T530" s="24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5" t="s">
        <v>191</v>
      </c>
      <c r="AU530" s="245" t="s">
        <v>88</v>
      </c>
      <c r="AV530" s="13" t="s">
        <v>88</v>
      </c>
      <c r="AW530" s="13" t="s">
        <v>34</v>
      </c>
      <c r="AX530" s="13" t="s">
        <v>78</v>
      </c>
      <c r="AY530" s="245" t="s">
        <v>182</v>
      </c>
    </row>
    <row r="531" spans="1:51" s="13" customFormat="1" ht="12">
      <c r="A531" s="13"/>
      <c r="B531" s="234"/>
      <c r="C531" s="235"/>
      <c r="D531" s="236" t="s">
        <v>191</v>
      </c>
      <c r="E531" s="237" t="s">
        <v>1</v>
      </c>
      <c r="F531" s="238" t="s">
        <v>1697</v>
      </c>
      <c r="G531" s="235"/>
      <c r="H531" s="239">
        <v>6.095</v>
      </c>
      <c r="I531" s="240"/>
      <c r="J531" s="235"/>
      <c r="K531" s="235"/>
      <c r="L531" s="241"/>
      <c r="M531" s="242"/>
      <c r="N531" s="243"/>
      <c r="O531" s="243"/>
      <c r="P531" s="243"/>
      <c r="Q531" s="243"/>
      <c r="R531" s="243"/>
      <c r="S531" s="243"/>
      <c r="T531" s="24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5" t="s">
        <v>191</v>
      </c>
      <c r="AU531" s="245" t="s">
        <v>88</v>
      </c>
      <c r="AV531" s="13" t="s">
        <v>88</v>
      </c>
      <c r="AW531" s="13" t="s">
        <v>34</v>
      </c>
      <c r="AX531" s="13" t="s">
        <v>78</v>
      </c>
      <c r="AY531" s="245" t="s">
        <v>182</v>
      </c>
    </row>
    <row r="532" spans="1:51" s="13" customFormat="1" ht="12">
      <c r="A532" s="13"/>
      <c r="B532" s="234"/>
      <c r="C532" s="235"/>
      <c r="D532" s="236" t="s">
        <v>191</v>
      </c>
      <c r="E532" s="237" t="s">
        <v>1</v>
      </c>
      <c r="F532" s="238" t="s">
        <v>1698</v>
      </c>
      <c r="G532" s="235"/>
      <c r="H532" s="239">
        <v>7.194</v>
      </c>
      <c r="I532" s="240"/>
      <c r="J532" s="235"/>
      <c r="K532" s="235"/>
      <c r="L532" s="241"/>
      <c r="M532" s="242"/>
      <c r="N532" s="243"/>
      <c r="O532" s="243"/>
      <c r="P532" s="243"/>
      <c r="Q532" s="243"/>
      <c r="R532" s="243"/>
      <c r="S532" s="243"/>
      <c r="T532" s="24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5" t="s">
        <v>191</v>
      </c>
      <c r="AU532" s="245" t="s">
        <v>88</v>
      </c>
      <c r="AV532" s="13" t="s">
        <v>88</v>
      </c>
      <c r="AW532" s="13" t="s">
        <v>34</v>
      </c>
      <c r="AX532" s="13" t="s">
        <v>78</v>
      </c>
      <c r="AY532" s="245" t="s">
        <v>182</v>
      </c>
    </row>
    <row r="533" spans="1:51" s="14" customFormat="1" ht="12">
      <c r="A533" s="14"/>
      <c r="B533" s="246"/>
      <c r="C533" s="247"/>
      <c r="D533" s="236" t="s">
        <v>191</v>
      </c>
      <c r="E533" s="248" t="s">
        <v>1</v>
      </c>
      <c r="F533" s="249" t="s">
        <v>195</v>
      </c>
      <c r="G533" s="247"/>
      <c r="H533" s="250">
        <v>29.689</v>
      </c>
      <c r="I533" s="251"/>
      <c r="J533" s="247"/>
      <c r="K533" s="247"/>
      <c r="L533" s="252"/>
      <c r="M533" s="253"/>
      <c r="N533" s="254"/>
      <c r="O533" s="254"/>
      <c r="P533" s="254"/>
      <c r="Q533" s="254"/>
      <c r="R533" s="254"/>
      <c r="S533" s="254"/>
      <c r="T533" s="255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6" t="s">
        <v>191</v>
      </c>
      <c r="AU533" s="256" t="s">
        <v>88</v>
      </c>
      <c r="AV533" s="14" t="s">
        <v>189</v>
      </c>
      <c r="AW533" s="14" t="s">
        <v>34</v>
      </c>
      <c r="AX533" s="14" t="s">
        <v>86</v>
      </c>
      <c r="AY533" s="256" t="s">
        <v>182</v>
      </c>
    </row>
    <row r="534" spans="1:65" s="2" customFormat="1" ht="24.15" customHeight="1">
      <c r="A534" s="39"/>
      <c r="B534" s="40"/>
      <c r="C534" s="220" t="s">
        <v>802</v>
      </c>
      <c r="D534" s="220" t="s">
        <v>185</v>
      </c>
      <c r="E534" s="221" t="s">
        <v>1812</v>
      </c>
      <c r="F534" s="222" t="s">
        <v>1813</v>
      </c>
      <c r="G534" s="223" t="s">
        <v>188</v>
      </c>
      <c r="H534" s="224">
        <v>5.88</v>
      </c>
      <c r="I534" s="225"/>
      <c r="J534" s="226">
        <f>ROUND(I534*H534,2)</f>
        <v>0</v>
      </c>
      <c r="K534" s="227"/>
      <c r="L534" s="45"/>
      <c r="M534" s="228" t="s">
        <v>1</v>
      </c>
      <c r="N534" s="229" t="s">
        <v>43</v>
      </c>
      <c r="O534" s="92"/>
      <c r="P534" s="230">
        <f>O534*H534</f>
        <v>0</v>
      </c>
      <c r="Q534" s="230">
        <v>0</v>
      </c>
      <c r="R534" s="230">
        <f>Q534*H534</f>
        <v>0</v>
      </c>
      <c r="S534" s="230">
        <v>0.068</v>
      </c>
      <c r="T534" s="231">
        <f>S534*H534</f>
        <v>0.39984000000000003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2" t="s">
        <v>189</v>
      </c>
      <c r="AT534" s="232" t="s">
        <v>185</v>
      </c>
      <c r="AU534" s="232" t="s">
        <v>88</v>
      </c>
      <c r="AY534" s="18" t="s">
        <v>182</v>
      </c>
      <c r="BE534" s="233">
        <f>IF(N534="základní",J534,0)</f>
        <v>0</v>
      </c>
      <c r="BF534" s="233">
        <f>IF(N534="snížená",J534,0)</f>
        <v>0</v>
      </c>
      <c r="BG534" s="233">
        <f>IF(N534="zákl. přenesená",J534,0)</f>
        <v>0</v>
      </c>
      <c r="BH534" s="233">
        <f>IF(N534="sníž. přenesená",J534,0)</f>
        <v>0</v>
      </c>
      <c r="BI534" s="233">
        <f>IF(N534="nulová",J534,0)</f>
        <v>0</v>
      </c>
      <c r="BJ534" s="18" t="s">
        <v>86</v>
      </c>
      <c r="BK534" s="233">
        <f>ROUND(I534*H534,2)</f>
        <v>0</v>
      </c>
      <c r="BL534" s="18" t="s">
        <v>189</v>
      </c>
      <c r="BM534" s="232" t="s">
        <v>1814</v>
      </c>
    </row>
    <row r="535" spans="1:51" s="15" customFormat="1" ht="12">
      <c r="A535" s="15"/>
      <c r="B535" s="268"/>
      <c r="C535" s="269"/>
      <c r="D535" s="236" t="s">
        <v>191</v>
      </c>
      <c r="E535" s="270" t="s">
        <v>1</v>
      </c>
      <c r="F535" s="271" t="s">
        <v>220</v>
      </c>
      <c r="G535" s="269"/>
      <c r="H535" s="270" t="s">
        <v>1</v>
      </c>
      <c r="I535" s="272"/>
      <c r="J535" s="269"/>
      <c r="K535" s="269"/>
      <c r="L535" s="273"/>
      <c r="M535" s="274"/>
      <c r="N535" s="275"/>
      <c r="O535" s="275"/>
      <c r="P535" s="275"/>
      <c r="Q535" s="275"/>
      <c r="R535" s="275"/>
      <c r="S535" s="275"/>
      <c r="T535" s="276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77" t="s">
        <v>191</v>
      </c>
      <c r="AU535" s="277" t="s">
        <v>88</v>
      </c>
      <c r="AV535" s="15" t="s">
        <v>86</v>
      </c>
      <c r="AW535" s="15" t="s">
        <v>34</v>
      </c>
      <c r="AX535" s="15" t="s">
        <v>78</v>
      </c>
      <c r="AY535" s="277" t="s">
        <v>182</v>
      </c>
    </row>
    <row r="536" spans="1:51" s="13" customFormat="1" ht="12">
      <c r="A536" s="13"/>
      <c r="B536" s="234"/>
      <c r="C536" s="235"/>
      <c r="D536" s="236" t="s">
        <v>191</v>
      </c>
      <c r="E536" s="237" t="s">
        <v>1</v>
      </c>
      <c r="F536" s="238" t="s">
        <v>1731</v>
      </c>
      <c r="G536" s="235"/>
      <c r="H536" s="239">
        <v>5.88</v>
      </c>
      <c r="I536" s="240"/>
      <c r="J536" s="235"/>
      <c r="K536" s="235"/>
      <c r="L536" s="241"/>
      <c r="M536" s="242"/>
      <c r="N536" s="243"/>
      <c r="O536" s="243"/>
      <c r="P536" s="243"/>
      <c r="Q536" s="243"/>
      <c r="R536" s="243"/>
      <c r="S536" s="243"/>
      <c r="T536" s="244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5" t="s">
        <v>191</v>
      </c>
      <c r="AU536" s="245" t="s">
        <v>88</v>
      </c>
      <c r="AV536" s="13" t="s">
        <v>88</v>
      </c>
      <c r="AW536" s="13" t="s">
        <v>34</v>
      </c>
      <c r="AX536" s="13" t="s">
        <v>78</v>
      </c>
      <c r="AY536" s="245" t="s">
        <v>182</v>
      </c>
    </row>
    <row r="537" spans="1:51" s="14" customFormat="1" ht="12">
      <c r="A537" s="14"/>
      <c r="B537" s="246"/>
      <c r="C537" s="247"/>
      <c r="D537" s="236" t="s">
        <v>191</v>
      </c>
      <c r="E537" s="248" t="s">
        <v>1</v>
      </c>
      <c r="F537" s="249" t="s">
        <v>195</v>
      </c>
      <c r="G537" s="247"/>
      <c r="H537" s="250">
        <v>5.88</v>
      </c>
      <c r="I537" s="251"/>
      <c r="J537" s="247"/>
      <c r="K537" s="247"/>
      <c r="L537" s="252"/>
      <c r="M537" s="253"/>
      <c r="N537" s="254"/>
      <c r="O537" s="254"/>
      <c r="P537" s="254"/>
      <c r="Q537" s="254"/>
      <c r="R537" s="254"/>
      <c r="S537" s="254"/>
      <c r="T537" s="255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6" t="s">
        <v>191</v>
      </c>
      <c r="AU537" s="256" t="s">
        <v>88</v>
      </c>
      <c r="AV537" s="14" t="s">
        <v>189</v>
      </c>
      <c r="AW537" s="14" t="s">
        <v>34</v>
      </c>
      <c r="AX537" s="14" t="s">
        <v>86</v>
      </c>
      <c r="AY537" s="256" t="s">
        <v>182</v>
      </c>
    </row>
    <row r="538" spans="1:65" s="2" customFormat="1" ht="24.15" customHeight="1">
      <c r="A538" s="39"/>
      <c r="B538" s="40"/>
      <c r="C538" s="220" t="s">
        <v>806</v>
      </c>
      <c r="D538" s="220" t="s">
        <v>185</v>
      </c>
      <c r="E538" s="221" t="s">
        <v>1815</v>
      </c>
      <c r="F538" s="222" t="s">
        <v>1816</v>
      </c>
      <c r="G538" s="223" t="s">
        <v>320</v>
      </c>
      <c r="H538" s="224">
        <v>8</v>
      </c>
      <c r="I538" s="225"/>
      <c r="J538" s="226">
        <f>ROUND(I538*H538,2)</f>
        <v>0</v>
      </c>
      <c r="K538" s="227"/>
      <c r="L538" s="45"/>
      <c r="M538" s="228" t="s">
        <v>1</v>
      </c>
      <c r="N538" s="229" t="s">
        <v>43</v>
      </c>
      <c r="O538" s="92"/>
      <c r="P538" s="230">
        <f>O538*H538</f>
        <v>0</v>
      </c>
      <c r="Q538" s="230">
        <v>0.00065</v>
      </c>
      <c r="R538" s="230">
        <f>Q538*H538</f>
        <v>0.0052</v>
      </c>
      <c r="S538" s="230">
        <v>0.001</v>
      </c>
      <c r="T538" s="231">
        <f>S538*H538</f>
        <v>0.008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2" t="s">
        <v>189</v>
      </c>
      <c r="AT538" s="232" t="s">
        <v>185</v>
      </c>
      <c r="AU538" s="232" t="s">
        <v>88</v>
      </c>
      <c r="AY538" s="18" t="s">
        <v>182</v>
      </c>
      <c r="BE538" s="233">
        <f>IF(N538="základní",J538,0)</f>
        <v>0</v>
      </c>
      <c r="BF538" s="233">
        <f>IF(N538="snížená",J538,0)</f>
        <v>0</v>
      </c>
      <c r="BG538" s="233">
        <f>IF(N538="zákl. přenesená",J538,0)</f>
        <v>0</v>
      </c>
      <c r="BH538" s="233">
        <f>IF(N538="sníž. přenesená",J538,0)</f>
        <v>0</v>
      </c>
      <c r="BI538" s="233">
        <f>IF(N538="nulová",J538,0)</f>
        <v>0</v>
      </c>
      <c r="BJ538" s="18" t="s">
        <v>86</v>
      </c>
      <c r="BK538" s="233">
        <f>ROUND(I538*H538,2)</f>
        <v>0</v>
      </c>
      <c r="BL538" s="18" t="s">
        <v>189</v>
      </c>
      <c r="BM538" s="232" t="s">
        <v>1817</v>
      </c>
    </row>
    <row r="539" spans="1:51" s="15" customFormat="1" ht="12">
      <c r="A539" s="15"/>
      <c r="B539" s="268"/>
      <c r="C539" s="269"/>
      <c r="D539" s="236" t="s">
        <v>191</v>
      </c>
      <c r="E539" s="270" t="s">
        <v>1</v>
      </c>
      <c r="F539" s="271" t="s">
        <v>235</v>
      </c>
      <c r="G539" s="269"/>
      <c r="H539" s="270" t="s">
        <v>1</v>
      </c>
      <c r="I539" s="272"/>
      <c r="J539" s="269"/>
      <c r="K539" s="269"/>
      <c r="L539" s="273"/>
      <c r="M539" s="274"/>
      <c r="N539" s="275"/>
      <c r="O539" s="275"/>
      <c r="P539" s="275"/>
      <c r="Q539" s="275"/>
      <c r="R539" s="275"/>
      <c r="S539" s="275"/>
      <c r="T539" s="276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77" t="s">
        <v>191</v>
      </c>
      <c r="AU539" s="277" t="s">
        <v>88</v>
      </c>
      <c r="AV539" s="15" t="s">
        <v>86</v>
      </c>
      <c r="AW539" s="15" t="s">
        <v>34</v>
      </c>
      <c r="AX539" s="15" t="s">
        <v>78</v>
      </c>
      <c r="AY539" s="277" t="s">
        <v>182</v>
      </c>
    </row>
    <row r="540" spans="1:51" s="13" customFormat="1" ht="12">
      <c r="A540" s="13"/>
      <c r="B540" s="234"/>
      <c r="C540" s="235"/>
      <c r="D540" s="236" t="s">
        <v>191</v>
      </c>
      <c r="E540" s="237" t="s">
        <v>1</v>
      </c>
      <c r="F540" s="238" t="s">
        <v>1818</v>
      </c>
      <c r="G540" s="235"/>
      <c r="H540" s="239">
        <v>3.6</v>
      </c>
      <c r="I540" s="240"/>
      <c r="J540" s="235"/>
      <c r="K540" s="235"/>
      <c r="L540" s="241"/>
      <c r="M540" s="242"/>
      <c r="N540" s="243"/>
      <c r="O540" s="243"/>
      <c r="P540" s="243"/>
      <c r="Q540" s="243"/>
      <c r="R540" s="243"/>
      <c r="S540" s="243"/>
      <c r="T540" s="24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5" t="s">
        <v>191</v>
      </c>
      <c r="AU540" s="245" t="s">
        <v>88</v>
      </c>
      <c r="AV540" s="13" t="s">
        <v>88</v>
      </c>
      <c r="AW540" s="13" t="s">
        <v>34</v>
      </c>
      <c r="AX540" s="13" t="s">
        <v>78</v>
      </c>
      <c r="AY540" s="245" t="s">
        <v>182</v>
      </c>
    </row>
    <row r="541" spans="1:51" s="13" customFormat="1" ht="12">
      <c r="A541" s="13"/>
      <c r="B541" s="234"/>
      <c r="C541" s="235"/>
      <c r="D541" s="236" t="s">
        <v>191</v>
      </c>
      <c r="E541" s="237" t="s">
        <v>1</v>
      </c>
      <c r="F541" s="238" t="s">
        <v>1819</v>
      </c>
      <c r="G541" s="235"/>
      <c r="H541" s="239">
        <v>4.4</v>
      </c>
      <c r="I541" s="240"/>
      <c r="J541" s="235"/>
      <c r="K541" s="235"/>
      <c r="L541" s="241"/>
      <c r="M541" s="242"/>
      <c r="N541" s="243"/>
      <c r="O541" s="243"/>
      <c r="P541" s="243"/>
      <c r="Q541" s="243"/>
      <c r="R541" s="243"/>
      <c r="S541" s="243"/>
      <c r="T541" s="24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5" t="s">
        <v>191</v>
      </c>
      <c r="AU541" s="245" t="s">
        <v>88</v>
      </c>
      <c r="AV541" s="13" t="s">
        <v>88</v>
      </c>
      <c r="AW541" s="13" t="s">
        <v>34</v>
      </c>
      <c r="AX541" s="13" t="s">
        <v>78</v>
      </c>
      <c r="AY541" s="245" t="s">
        <v>182</v>
      </c>
    </row>
    <row r="542" spans="1:51" s="14" customFormat="1" ht="12">
      <c r="A542" s="14"/>
      <c r="B542" s="246"/>
      <c r="C542" s="247"/>
      <c r="D542" s="236" t="s">
        <v>191</v>
      </c>
      <c r="E542" s="248" t="s">
        <v>1</v>
      </c>
      <c r="F542" s="249" t="s">
        <v>195</v>
      </c>
      <c r="G542" s="247"/>
      <c r="H542" s="250">
        <v>8</v>
      </c>
      <c r="I542" s="251"/>
      <c r="J542" s="247"/>
      <c r="K542" s="247"/>
      <c r="L542" s="252"/>
      <c r="M542" s="253"/>
      <c r="N542" s="254"/>
      <c r="O542" s="254"/>
      <c r="P542" s="254"/>
      <c r="Q542" s="254"/>
      <c r="R542" s="254"/>
      <c r="S542" s="254"/>
      <c r="T542" s="25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6" t="s">
        <v>191</v>
      </c>
      <c r="AU542" s="256" t="s">
        <v>88</v>
      </c>
      <c r="AV542" s="14" t="s">
        <v>189</v>
      </c>
      <c r="AW542" s="14" t="s">
        <v>34</v>
      </c>
      <c r="AX542" s="14" t="s">
        <v>86</v>
      </c>
      <c r="AY542" s="256" t="s">
        <v>182</v>
      </c>
    </row>
    <row r="543" spans="1:65" s="2" customFormat="1" ht="24.15" customHeight="1">
      <c r="A543" s="39"/>
      <c r="B543" s="40"/>
      <c r="C543" s="220" t="s">
        <v>811</v>
      </c>
      <c r="D543" s="220" t="s">
        <v>185</v>
      </c>
      <c r="E543" s="221" t="s">
        <v>1820</v>
      </c>
      <c r="F543" s="222" t="s">
        <v>1821</v>
      </c>
      <c r="G543" s="223" t="s">
        <v>320</v>
      </c>
      <c r="H543" s="224">
        <v>15.6</v>
      </c>
      <c r="I543" s="225"/>
      <c r="J543" s="226">
        <f>ROUND(I543*H543,2)</f>
        <v>0</v>
      </c>
      <c r="K543" s="227"/>
      <c r="L543" s="45"/>
      <c r="M543" s="228" t="s">
        <v>1</v>
      </c>
      <c r="N543" s="229" t="s">
        <v>43</v>
      </c>
      <c r="O543" s="92"/>
      <c r="P543" s="230">
        <f>O543*H543</f>
        <v>0</v>
      </c>
      <c r="Q543" s="230">
        <v>0.00101</v>
      </c>
      <c r="R543" s="230">
        <f>Q543*H543</f>
        <v>0.015756</v>
      </c>
      <c r="S543" s="230">
        <v>0.001</v>
      </c>
      <c r="T543" s="231">
        <f>S543*H543</f>
        <v>0.0156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2" t="s">
        <v>189</v>
      </c>
      <c r="AT543" s="232" t="s">
        <v>185</v>
      </c>
      <c r="AU543" s="232" t="s">
        <v>88</v>
      </c>
      <c r="AY543" s="18" t="s">
        <v>182</v>
      </c>
      <c r="BE543" s="233">
        <f>IF(N543="základní",J543,0)</f>
        <v>0</v>
      </c>
      <c r="BF543" s="233">
        <f>IF(N543="snížená",J543,0)</f>
        <v>0</v>
      </c>
      <c r="BG543" s="233">
        <f>IF(N543="zákl. přenesená",J543,0)</f>
        <v>0</v>
      </c>
      <c r="BH543" s="233">
        <f>IF(N543="sníž. přenesená",J543,0)</f>
        <v>0</v>
      </c>
      <c r="BI543" s="233">
        <f>IF(N543="nulová",J543,0)</f>
        <v>0</v>
      </c>
      <c r="BJ543" s="18" t="s">
        <v>86</v>
      </c>
      <c r="BK543" s="233">
        <f>ROUND(I543*H543,2)</f>
        <v>0</v>
      </c>
      <c r="BL543" s="18" t="s">
        <v>189</v>
      </c>
      <c r="BM543" s="232" t="s">
        <v>1822</v>
      </c>
    </row>
    <row r="544" spans="1:51" s="15" customFormat="1" ht="12">
      <c r="A544" s="15"/>
      <c r="B544" s="268"/>
      <c r="C544" s="269"/>
      <c r="D544" s="236" t="s">
        <v>191</v>
      </c>
      <c r="E544" s="270" t="s">
        <v>1</v>
      </c>
      <c r="F544" s="271" t="s">
        <v>1823</v>
      </c>
      <c r="G544" s="269"/>
      <c r="H544" s="270" t="s">
        <v>1</v>
      </c>
      <c r="I544" s="272"/>
      <c r="J544" s="269"/>
      <c r="K544" s="269"/>
      <c r="L544" s="273"/>
      <c r="M544" s="274"/>
      <c r="N544" s="275"/>
      <c r="O544" s="275"/>
      <c r="P544" s="275"/>
      <c r="Q544" s="275"/>
      <c r="R544" s="275"/>
      <c r="S544" s="275"/>
      <c r="T544" s="276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77" t="s">
        <v>191</v>
      </c>
      <c r="AU544" s="277" t="s">
        <v>88</v>
      </c>
      <c r="AV544" s="15" t="s">
        <v>86</v>
      </c>
      <c r="AW544" s="15" t="s">
        <v>34</v>
      </c>
      <c r="AX544" s="15" t="s">
        <v>78</v>
      </c>
      <c r="AY544" s="277" t="s">
        <v>182</v>
      </c>
    </row>
    <row r="545" spans="1:51" s="13" customFormat="1" ht="12">
      <c r="A545" s="13"/>
      <c r="B545" s="234"/>
      <c r="C545" s="235"/>
      <c r="D545" s="236" t="s">
        <v>191</v>
      </c>
      <c r="E545" s="237" t="s">
        <v>1</v>
      </c>
      <c r="F545" s="238" t="s">
        <v>1824</v>
      </c>
      <c r="G545" s="235"/>
      <c r="H545" s="239">
        <v>14</v>
      </c>
      <c r="I545" s="240"/>
      <c r="J545" s="235"/>
      <c r="K545" s="235"/>
      <c r="L545" s="241"/>
      <c r="M545" s="242"/>
      <c r="N545" s="243"/>
      <c r="O545" s="243"/>
      <c r="P545" s="243"/>
      <c r="Q545" s="243"/>
      <c r="R545" s="243"/>
      <c r="S545" s="243"/>
      <c r="T545" s="24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5" t="s">
        <v>191</v>
      </c>
      <c r="AU545" s="245" t="s">
        <v>88</v>
      </c>
      <c r="AV545" s="13" t="s">
        <v>88</v>
      </c>
      <c r="AW545" s="13" t="s">
        <v>34</v>
      </c>
      <c r="AX545" s="13" t="s">
        <v>78</v>
      </c>
      <c r="AY545" s="245" t="s">
        <v>182</v>
      </c>
    </row>
    <row r="546" spans="1:51" s="13" customFormat="1" ht="12">
      <c r="A546" s="13"/>
      <c r="B546" s="234"/>
      <c r="C546" s="235"/>
      <c r="D546" s="236" t="s">
        <v>191</v>
      </c>
      <c r="E546" s="237" t="s">
        <v>1</v>
      </c>
      <c r="F546" s="238" t="s">
        <v>1825</v>
      </c>
      <c r="G546" s="235"/>
      <c r="H546" s="239">
        <v>1.6</v>
      </c>
      <c r="I546" s="240"/>
      <c r="J546" s="235"/>
      <c r="K546" s="235"/>
      <c r="L546" s="241"/>
      <c r="M546" s="242"/>
      <c r="N546" s="243"/>
      <c r="O546" s="243"/>
      <c r="P546" s="243"/>
      <c r="Q546" s="243"/>
      <c r="R546" s="243"/>
      <c r="S546" s="243"/>
      <c r="T546" s="24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5" t="s">
        <v>191</v>
      </c>
      <c r="AU546" s="245" t="s">
        <v>88</v>
      </c>
      <c r="AV546" s="13" t="s">
        <v>88</v>
      </c>
      <c r="AW546" s="13" t="s">
        <v>34</v>
      </c>
      <c r="AX546" s="13" t="s">
        <v>78</v>
      </c>
      <c r="AY546" s="245" t="s">
        <v>182</v>
      </c>
    </row>
    <row r="547" spans="1:51" s="14" customFormat="1" ht="12">
      <c r="A547" s="14"/>
      <c r="B547" s="246"/>
      <c r="C547" s="247"/>
      <c r="D547" s="236" t="s">
        <v>191</v>
      </c>
      <c r="E547" s="248" t="s">
        <v>1</v>
      </c>
      <c r="F547" s="249" t="s">
        <v>195</v>
      </c>
      <c r="G547" s="247"/>
      <c r="H547" s="250">
        <v>15.6</v>
      </c>
      <c r="I547" s="251"/>
      <c r="J547" s="247"/>
      <c r="K547" s="247"/>
      <c r="L547" s="252"/>
      <c r="M547" s="253"/>
      <c r="N547" s="254"/>
      <c r="O547" s="254"/>
      <c r="P547" s="254"/>
      <c r="Q547" s="254"/>
      <c r="R547" s="254"/>
      <c r="S547" s="254"/>
      <c r="T547" s="255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6" t="s">
        <v>191</v>
      </c>
      <c r="AU547" s="256" t="s">
        <v>88</v>
      </c>
      <c r="AV547" s="14" t="s">
        <v>189</v>
      </c>
      <c r="AW547" s="14" t="s">
        <v>34</v>
      </c>
      <c r="AX547" s="14" t="s">
        <v>86</v>
      </c>
      <c r="AY547" s="256" t="s">
        <v>182</v>
      </c>
    </row>
    <row r="548" spans="1:65" s="2" customFormat="1" ht="24.15" customHeight="1">
      <c r="A548" s="39"/>
      <c r="B548" s="40"/>
      <c r="C548" s="257" t="s">
        <v>817</v>
      </c>
      <c r="D548" s="257" t="s">
        <v>204</v>
      </c>
      <c r="E548" s="258" t="s">
        <v>1826</v>
      </c>
      <c r="F548" s="259" t="s">
        <v>1827</v>
      </c>
      <c r="G548" s="260" t="s">
        <v>570</v>
      </c>
      <c r="H548" s="261">
        <v>0.032</v>
      </c>
      <c r="I548" s="262"/>
      <c r="J548" s="263">
        <f>ROUND(I548*H548,2)</f>
        <v>0</v>
      </c>
      <c r="K548" s="264"/>
      <c r="L548" s="265"/>
      <c r="M548" s="266" t="s">
        <v>1</v>
      </c>
      <c r="N548" s="267" t="s">
        <v>43</v>
      </c>
      <c r="O548" s="92"/>
      <c r="P548" s="230">
        <f>O548*H548</f>
        <v>0</v>
      </c>
      <c r="Q548" s="230">
        <v>1</v>
      </c>
      <c r="R548" s="230">
        <f>Q548*H548</f>
        <v>0.032</v>
      </c>
      <c r="S548" s="230">
        <v>0</v>
      </c>
      <c r="T548" s="231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32" t="s">
        <v>207</v>
      </c>
      <c r="AT548" s="232" t="s">
        <v>204</v>
      </c>
      <c r="AU548" s="232" t="s">
        <v>88</v>
      </c>
      <c r="AY548" s="18" t="s">
        <v>182</v>
      </c>
      <c r="BE548" s="233">
        <f>IF(N548="základní",J548,0)</f>
        <v>0</v>
      </c>
      <c r="BF548" s="233">
        <f>IF(N548="snížená",J548,0)</f>
        <v>0</v>
      </c>
      <c r="BG548" s="233">
        <f>IF(N548="zákl. přenesená",J548,0)</f>
        <v>0</v>
      </c>
      <c r="BH548" s="233">
        <f>IF(N548="sníž. přenesená",J548,0)</f>
        <v>0</v>
      </c>
      <c r="BI548" s="233">
        <f>IF(N548="nulová",J548,0)</f>
        <v>0</v>
      </c>
      <c r="BJ548" s="18" t="s">
        <v>86</v>
      </c>
      <c r="BK548" s="233">
        <f>ROUND(I548*H548,2)</f>
        <v>0</v>
      </c>
      <c r="BL548" s="18" t="s">
        <v>189</v>
      </c>
      <c r="BM548" s="232" t="s">
        <v>1828</v>
      </c>
    </row>
    <row r="549" spans="1:51" s="15" customFormat="1" ht="12">
      <c r="A549" s="15"/>
      <c r="B549" s="268"/>
      <c r="C549" s="269"/>
      <c r="D549" s="236" t="s">
        <v>191</v>
      </c>
      <c r="E549" s="270" t="s">
        <v>1</v>
      </c>
      <c r="F549" s="271" t="s">
        <v>1823</v>
      </c>
      <c r="G549" s="269"/>
      <c r="H549" s="270" t="s">
        <v>1</v>
      </c>
      <c r="I549" s="272"/>
      <c r="J549" s="269"/>
      <c r="K549" s="269"/>
      <c r="L549" s="273"/>
      <c r="M549" s="274"/>
      <c r="N549" s="275"/>
      <c r="O549" s="275"/>
      <c r="P549" s="275"/>
      <c r="Q549" s="275"/>
      <c r="R549" s="275"/>
      <c r="S549" s="275"/>
      <c r="T549" s="276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77" t="s">
        <v>191</v>
      </c>
      <c r="AU549" s="277" t="s">
        <v>88</v>
      </c>
      <c r="AV549" s="15" t="s">
        <v>86</v>
      </c>
      <c r="AW549" s="15" t="s">
        <v>34</v>
      </c>
      <c r="AX549" s="15" t="s">
        <v>78</v>
      </c>
      <c r="AY549" s="277" t="s">
        <v>182</v>
      </c>
    </row>
    <row r="550" spans="1:51" s="13" customFormat="1" ht="12">
      <c r="A550" s="13"/>
      <c r="B550" s="234"/>
      <c r="C550" s="235"/>
      <c r="D550" s="236" t="s">
        <v>191</v>
      </c>
      <c r="E550" s="237" t="s">
        <v>1</v>
      </c>
      <c r="F550" s="238" t="s">
        <v>1829</v>
      </c>
      <c r="G550" s="235"/>
      <c r="H550" s="239">
        <v>0.03</v>
      </c>
      <c r="I550" s="240"/>
      <c r="J550" s="235"/>
      <c r="K550" s="235"/>
      <c r="L550" s="241"/>
      <c r="M550" s="242"/>
      <c r="N550" s="243"/>
      <c r="O550" s="243"/>
      <c r="P550" s="243"/>
      <c r="Q550" s="243"/>
      <c r="R550" s="243"/>
      <c r="S550" s="243"/>
      <c r="T550" s="24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5" t="s">
        <v>191</v>
      </c>
      <c r="AU550" s="245" t="s">
        <v>88</v>
      </c>
      <c r="AV550" s="13" t="s">
        <v>88</v>
      </c>
      <c r="AW550" s="13" t="s">
        <v>34</v>
      </c>
      <c r="AX550" s="13" t="s">
        <v>78</v>
      </c>
      <c r="AY550" s="245" t="s">
        <v>182</v>
      </c>
    </row>
    <row r="551" spans="1:51" s="13" customFormat="1" ht="12">
      <c r="A551" s="13"/>
      <c r="B551" s="234"/>
      <c r="C551" s="235"/>
      <c r="D551" s="236" t="s">
        <v>191</v>
      </c>
      <c r="E551" s="237" t="s">
        <v>1</v>
      </c>
      <c r="F551" s="238" t="s">
        <v>1830</v>
      </c>
      <c r="G551" s="235"/>
      <c r="H551" s="239">
        <v>0.002</v>
      </c>
      <c r="I551" s="240"/>
      <c r="J551" s="235"/>
      <c r="K551" s="235"/>
      <c r="L551" s="241"/>
      <c r="M551" s="242"/>
      <c r="N551" s="243"/>
      <c r="O551" s="243"/>
      <c r="P551" s="243"/>
      <c r="Q551" s="243"/>
      <c r="R551" s="243"/>
      <c r="S551" s="243"/>
      <c r="T551" s="244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5" t="s">
        <v>191</v>
      </c>
      <c r="AU551" s="245" t="s">
        <v>88</v>
      </c>
      <c r="AV551" s="13" t="s">
        <v>88</v>
      </c>
      <c r="AW551" s="13" t="s">
        <v>34</v>
      </c>
      <c r="AX551" s="13" t="s">
        <v>78</v>
      </c>
      <c r="AY551" s="245" t="s">
        <v>182</v>
      </c>
    </row>
    <row r="552" spans="1:51" s="14" customFormat="1" ht="12">
      <c r="A552" s="14"/>
      <c r="B552" s="246"/>
      <c r="C552" s="247"/>
      <c r="D552" s="236" t="s">
        <v>191</v>
      </c>
      <c r="E552" s="248" t="s">
        <v>1</v>
      </c>
      <c r="F552" s="249" t="s">
        <v>195</v>
      </c>
      <c r="G552" s="247"/>
      <c r="H552" s="250">
        <v>0.032</v>
      </c>
      <c r="I552" s="251"/>
      <c r="J552" s="247"/>
      <c r="K552" s="247"/>
      <c r="L552" s="252"/>
      <c r="M552" s="253"/>
      <c r="N552" s="254"/>
      <c r="O552" s="254"/>
      <c r="P552" s="254"/>
      <c r="Q552" s="254"/>
      <c r="R552" s="254"/>
      <c r="S552" s="254"/>
      <c r="T552" s="255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6" t="s">
        <v>191</v>
      </c>
      <c r="AU552" s="256" t="s">
        <v>88</v>
      </c>
      <c r="AV552" s="14" t="s">
        <v>189</v>
      </c>
      <c r="AW552" s="14" t="s">
        <v>34</v>
      </c>
      <c r="AX552" s="14" t="s">
        <v>86</v>
      </c>
      <c r="AY552" s="256" t="s">
        <v>182</v>
      </c>
    </row>
    <row r="553" spans="1:63" s="12" customFormat="1" ht="22.8" customHeight="1">
      <c r="A553" s="12"/>
      <c r="B553" s="204"/>
      <c r="C553" s="205"/>
      <c r="D553" s="206" t="s">
        <v>77</v>
      </c>
      <c r="E553" s="218" t="s">
        <v>732</v>
      </c>
      <c r="F553" s="218" t="s">
        <v>733</v>
      </c>
      <c r="G553" s="205"/>
      <c r="H553" s="205"/>
      <c r="I553" s="208"/>
      <c r="J553" s="219">
        <f>BK553</f>
        <v>0</v>
      </c>
      <c r="K553" s="205"/>
      <c r="L553" s="210"/>
      <c r="M553" s="211"/>
      <c r="N553" s="212"/>
      <c r="O553" s="212"/>
      <c r="P553" s="213">
        <f>SUM(P554:P559)</f>
        <v>0</v>
      </c>
      <c r="Q553" s="212"/>
      <c r="R553" s="213">
        <f>SUM(R554:R559)</f>
        <v>0</v>
      </c>
      <c r="S553" s="212"/>
      <c r="T553" s="214">
        <f>SUM(T554:T559)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15" t="s">
        <v>86</v>
      </c>
      <c r="AT553" s="216" t="s">
        <v>77</v>
      </c>
      <c r="AU553" s="216" t="s">
        <v>86</v>
      </c>
      <c r="AY553" s="215" t="s">
        <v>182</v>
      </c>
      <c r="BK553" s="217">
        <f>SUM(BK554:BK559)</f>
        <v>0</v>
      </c>
    </row>
    <row r="554" spans="1:65" s="2" customFormat="1" ht="33" customHeight="1">
      <c r="A554" s="39"/>
      <c r="B554" s="40"/>
      <c r="C554" s="220" t="s">
        <v>831</v>
      </c>
      <c r="D554" s="220" t="s">
        <v>185</v>
      </c>
      <c r="E554" s="221" t="s">
        <v>735</v>
      </c>
      <c r="F554" s="222" t="s">
        <v>736</v>
      </c>
      <c r="G554" s="223" t="s">
        <v>570</v>
      </c>
      <c r="H554" s="224">
        <v>37.717</v>
      </c>
      <c r="I554" s="225"/>
      <c r="J554" s="226">
        <f>ROUND(I554*H554,2)</f>
        <v>0</v>
      </c>
      <c r="K554" s="227"/>
      <c r="L554" s="45"/>
      <c r="M554" s="228" t="s">
        <v>1</v>
      </c>
      <c r="N554" s="229" t="s">
        <v>43</v>
      </c>
      <c r="O554" s="92"/>
      <c r="P554" s="230">
        <f>O554*H554</f>
        <v>0</v>
      </c>
      <c r="Q554" s="230">
        <v>0</v>
      </c>
      <c r="R554" s="230">
        <f>Q554*H554</f>
        <v>0</v>
      </c>
      <c r="S554" s="230">
        <v>0</v>
      </c>
      <c r="T554" s="231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2" t="s">
        <v>189</v>
      </c>
      <c r="AT554" s="232" t="s">
        <v>185</v>
      </c>
      <c r="AU554" s="232" t="s">
        <v>88</v>
      </c>
      <c r="AY554" s="18" t="s">
        <v>182</v>
      </c>
      <c r="BE554" s="233">
        <f>IF(N554="základní",J554,0)</f>
        <v>0</v>
      </c>
      <c r="BF554" s="233">
        <f>IF(N554="snížená",J554,0)</f>
        <v>0</v>
      </c>
      <c r="BG554" s="233">
        <f>IF(N554="zákl. přenesená",J554,0)</f>
        <v>0</v>
      </c>
      <c r="BH554" s="233">
        <f>IF(N554="sníž. přenesená",J554,0)</f>
        <v>0</v>
      </c>
      <c r="BI554" s="233">
        <f>IF(N554="nulová",J554,0)</f>
        <v>0</v>
      </c>
      <c r="BJ554" s="18" t="s">
        <v>86</v>
      </c>
      <c r="BK554" s="233">
        <f>ROUND(I554*H554,2)</f>
        <v>0</v>
      </c>
      <c r="BL554" s="18" t="s">
        <v>189</v>
      </c>
      <c r="BM554" s="232" t="s">
        <v>1831</v>
      </c>
    </row>
    <row r="555" spans="1:65" s="2" customFormat="1" ht="24.15" customHeight="1">
      <c r="A555" s="39"/>
      <c r="B555" s="40"/>
      <c r="C555" s="220" t="s">
        <v>836</v>
      </c>
      <c r="D555" s="220" t="s">
        <v>185</v>
      </c>
      <c r="E555" s="221" t="s">
        <v>739</v>
      </c>
      <c r="F555" s="222" t="s">
        <v>740</v>
      </c>
      <c r="G555" s="223" t="s">
        <v>570</v>
      </c>
      <c r="H555" s="224">
        <v>37.717</v>
      </c>
      <c r="I555" s="225"/>
      <c r="J555" s="226">
        <f>ROUND(I555*H555,2)</f>
        <v>0</v>
      </c>
      <c r="K555" s="227"/>
      <c r="L555" s="45"/>
      <c r="M555" s="228" t="s">
        <v>1</v>
      </c>
      <c r="N555" s="229" t="s">
        <v>43</v>
      </c>
      <c r="O555" s="92"/>
      <c r="P555" s="230">
        <f>O555*H555</f>
        <v>0</v>
      </c>
      <c r="Q555" s="230">
        <v>0</v>
      </c>
      <c r="R555" s="230">
        <f>Q555*H555</f>
        <v>0</v>
      </c>
      <c r="S555" s="230">
        <v>0</v>
      </c>
      <c r="T555" s="231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2" t="s">
        <v>189</v>
      </c>
      <c r="AT555" s="232" t="s">
        <v>185</v>
      </c>
      <c r="AU555" s="232" t="s">
        <v>88</v>
      </c>
      <c r="AY555" s="18" t="s">
        <v>182</v>
      </c>
      <c r="BE555" s="233">
        <f>IF(N555="základní",J555,0)</f>
        <v>0</v>
      </c>
      <c r="BF555" s="233">
        <f>IF(N555="snížená",J555,0)</f>
        <v>0</v>
      </c>
      <c r="BG555" s="233">
        <f>IF(N555="zákl. přenesená",J555,0)</f>
        <v>0</v>
      </c>
      <c r="BH555" s="233">
        <f>IF(N555="sníž. přenesená",J555,0)</f>
        <v>0</v>
      </c>
      <c r="BI555" s="233">
        <f>IF(N555="nulová",J555,0)</f>
        <v>0</v>
      </c>
      <c r="BJ555" s="18" t="s">
        <v>86</v>
      </c>
      <c r="BK555" s="233">
        <f>ROUND(I555*H555,2)</f>
        <v>0</v>
      </c>
      <c r="BL555" s="18" t="s">
        <v>189</v>
      </c>
      <c r="BM555" s="232" t="s">
        <v>1832</v>
      </c>
    </row>
    <row r="556" spans="1:65" s="2" customFormat="1" ht="24.15" customHeight="1">
      <c r="A556" s="39"/>
      <c r="B556" s="40"/>
      <c r="C556" s="220" t="s">
        <v>840</v>
      </c>
      <c r="D556" s="220" t="s">
        <v>185</v>
      </c>
      <c r="E556" s="221" t="s">
        <v>743</v>
      </c>
      <c r="F556" s="222" t="s">
        <v>744</v>
      </c>
      <c r="G556" s="223" t="s">
        <v>570</v>
      </c>
      <c r="H556" s="224">
        <v>339.453</v>
      </c>
      <c r="I556" s="225"/>
      <c r="J556" s="226">
        <f>ROUND(I556*H556,2)</f>
        <v>0</v>
      </c>
      <c r="K556" s="227"/>
      <c r="L556" s="45"/>
      <c r="M556" s="228" t="s">
        <v>1</v>
      </c>
      <c r="N556" s="229" t="s">
        <v>43</v>
      </c>
      <c r="O556" s="92"/>
      <c r="P556" s="230">
        <f>O556*H556</f>
        <v>0</v>
      </c>
      <c r="Q556" s="230">
        <v>0</v>
      </c>
      <c r="R556" s="230">
        <f>Q556*H556</f>
        <v>0</v>
      </c>
      <c r="S556" s="230">
        <v>0</v>
      </c>
      <c r="T556" s="231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2" t="s">
        <v>189</v>
      </c>
      <c r="AT556" s="232" t="s">
        <v>185</v>
      </c>
      <c r="AU556" s="232" t="s">
        <v>88</v>
      </c>
      <c r="AY556" s="18" t="s">
        <v>182</v>
      </c>
      <c r="BE556" s="233">
        <f>IF(N556="základní",J556,0)</f>
        <v>0</v>
      </c>
      <c r="BF556" s="233">
        <f>IF(N556="snížená",J556,0)</f>
        <v>0</v>
      </c>
      <c r="BG556" s="233">
        <f>IF(N556="zákl. přenesená",J556,0)</f>
        <v>0</v>
      </c>
      <c r="BH556" s="233">
        <f>IF(N556="sníž. přenesená",J556,0)</f>
        <v>0</v>
      </c>
      <c r="BI556" s="233">
        <f>IF(N556="nulová",J556,0)</f>
        <v>0</v>
      </c>
      <c r="BJ556" s="18" t="s">
        <v>86</v>
      </c>
      <c r="BK556" s="233">
        <f>ROUND(I556*H556,2)</f>
        <v>0</v>
      </c>
      <c r="BL556" s="18" t="s">
        <v>189</v>
      </c>
      <c r="BM556" s="232" t="s">
        <v>1833</v>
      </c>
    </row>
    <row r="557" spans="1:51" s="13" customFormat="1" ht="12">
      <c r="A557" s="13"/>
      <c r="B557" s="234"/>
      <c r="C557" s="235"/>
      <c r="D557" s="236" t="s">
        <v>191</v>
      </c>
      <c r="E557" s="237" t="s">
        <v>1</v>
      </c>
      <c r="F557" s="238" t="s">
        <v>1834</v>
      </c>
      <c r="G557" s="235"/>
      <c r="H557" s="239">
        <v>339.453</v>
      </c>
      <c r="I557" s="240"/>
      <c r="J557" s="235"/>
      <c r="K557" s="235"/>
      <c r="L557" s="241"/>
      <c r="M557" s="242"/>
      <c r="N557" s="243"/>
      <c r="O557" s="243"/>
      <c r="P557" s="243"/>
      <c r="Q557" s="243"/>
      <c r="R557" s="243"/>
      <c r="S557" s="243"/>
      <c r="T557" s="244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5" t="s">
        <v>191</v>
      </c>
      <c r="AU557" s="245" t="s">
        <v>88</v>
      </c>
      <c r="AV557" s="13" t="s">
        <v>88</v>
      </c>
      <c r="AW557" s="13" t="s">
        <v>34</v>
      </c>
      <c r="AX557" s="13" t="s">
        <v>78</v>
      </c>
      <c r="AY557" s="245" t="s">
        <v>182</v>
      </c>
    </row>
    <row r="558" spans="1:51" s="14" customFormat="1" ht="12">
      <c r="A558" s="14"/>
      <c r="B558" s="246"/>
      <c r="C558" s="247"/>
      <c r="D558" s="236" t="s">
        <v>191</v>
      </c>
      <c r="E558" s="248" t="s">
        <v>1</v>
      </c>
      <c r="F558" s="249" t="s">
        <v>195</v>
      </c>
      <c r="G558" s="247"/>
      <c r="H558" s="250">
        <v>339.453</v>
      </c>
      <c r="I558" s="251"/>
      <c r="J558" s="247"/>
      <c r="K558" s="247"/>
      <c r="L558" s="252"/>
      <c r="M558" s="253"/>
      <c r="N558" s="254"/>
      <c r="O558" s="254"/>
      <c r="P558" s="254"/>
      <c r="Q558" s="254"/>
      <c r="R558" s="254"/>
      <c r="S558" s="254"/>
      <c r="T558" s="25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6" t="s">
        <v>191</v>
      </c>
      <c r="AU558" s="256" t="s">
        <v>88</v>
      </c>
      <c r="AV558" s="14" t="s">
        <v>189</v>
      </c>
      <c r="AW558" s="14" t="s">
        <v>34</v>
      </c>
      <c r="AX558" s="14" t="s">
        <v>86</v>
      </c>
      <c r="AY558" s="256" t="s">
        <v>182</v>
      </c>
    </row>
    <row r="559" spans="1:65" s="2" customFormat="1" ht="33" customHeight="1">
      <c r="A559" s="39"/>
      <c r="B559" s="40"/>
      <c r="C559" s="220" t="s">
        <v>845</v>
      </c>
      <c r="D559" s="220" t="s">
        <v>185</v>
      </c>
      <c r="E559" s="221" t="s">
        <v>748</v>
      </c>
      <c r="F559" s="222" t="s">
        <v>749</v>
      </c>
      <c r="G559" s="223" t="s">
        <v>570</v>
      </c>
      <c r="H559" s="224">
        <v>37.717</v>
      </c>
      <c r="I559" s="225"/>
      <c r="J559" s="226">
        <f>ROUND(I559*H559,2)</f>
        <v>0</v>
      </c>
      <c r="K559" s="227"/>
      <c r="L559" s="45"/>
      <c r="M559" s="228" t="s">
        <v>1</v>
      </c>
      <c r="N559" s="229" t="s">
        <v>43</v>
      </c>
      <c r="O559" s="92"/>
      <c r="P559" s="230">
        <f>O559*H559</f>
        <v>0</v>
      </c>
      <c r="Q559" s="230">
        <v>0</v>
      </c>
      <c r="R559" s="230">
        <f>Q559*H559</f>
        <v>0</v>
      </c>
      <c r="S559" s="230">
        <v>0</v>
      </c>
      <c r="T559" s="231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2" t="s">
        <v>189</v>
      </c>
      <c r="AT559" s="232" t="s">
        <v>185</v>
      </c>
      <c r="AU559" s="232" t="s">
        <v>88</v>
      </c>
      <c r="AY559" s="18" t="s">
        <v>182</v>
      </c>
      <c r="BE559" s="233">
        <f>IF(N559="základní",J559,0)</f>
        <v>0</v>
      </c>
      <c r="BF559" s="233">
        <f>IF(N559="snížená",J559,0)</f>
        <v>0</v>
      </c>
      <c r="BG559" s="233">
        <f>IF(N559="zákl. přenesená",J559,0)</f>
        <v>0</v>
      </c>
      <c r="BH559" s="233">
        <f>IF(N559="sníž. přenesená",J559,0)</f>
        <v>0</v>
      </c>
      <c r="BI559" s="233">
        <f>IF(N559="nulová",J559,0)</f>
        <v>0</v>
      </c>
      <c r="BJ559" s="18" t="s">
        <v>86</v>
      </c>
      <c r="BK559" s="233">
        <f>ROUND(I559*H559,2)</f>
        <v>0</v>
      </c>
      <c r="BL559" s="18" t="s">
        <v>189</v>
      </c>
      <c r="BM559" s="232" t="s">
        <v>1835</v>
      </c>
    </row>
    <row r="560" spans="1:63" s="12" customFormat="1" ht="22.8" customHeight="1">
      <c r="A560" s="12"/>
      <c r="B560" s="204"/>
      <c r="C560" s="205"/>
      <c r="D560" s="206" t="s">
        <v>77</v>
      </c>
      <c r="E560" s="218" t="s">
        <v>751</v>
      </c>
      <c r="F560" s="218" t="s">
        <v>752</v>
      </c>
      <c r="G560" s="205"/>
      <c r="H560" s="205"/>
      <c r="I560" s="208"/>
      <c r="J560" s="219">
        <f>BK560</f>
        <v>0</v>
      </c>
      <c r="K560" s="205"/>
      <c r="L560" s="210"/>
      <c r="M560" s="211"/>
      <c r="N560" s="212"/>
      <c r="O560" s="212"/>
      <c r="P560" s="213">
        <f>P561</f>
        <v>0</v>
      </c>
      <c r="Q560" s="212"/>
      <c r="R560" s="213">
        <f>R561</f>
        <v>0</v>
      </c>
      <c r="S560" s="212"/>
      <c r="T560" s="214">
        <f>T561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15" t="s">
        <v>86</v>
      </c>
      <c r="AT560" s="216" t="s">
        <v>77</v>
      </c>
      <c r="AU560" s="216" t="s">
        <v>86</v>
      </c>
      <c r="AY560" s="215" t="s">
        <v>182</v>
      </c>
      <c r="BK560" s="217">
        <f>BK561</f>
        <v>0</v>
      </c>
    </row>
    <row r="561" spans="1:65" s="2" customFormat="1" ht="24.15" customHeight="1">
      <c r="A561" s="39"/>
      <c r="B561" s="40"/>
      <c r="C561" s="220" t="s">
        <v>849</v>
      </c>
      <c r="D561" s="220" t="s">
        <v>185</v>
      </c>
      <c r="E561" s="221" t="s">
        <v>754</v>
      </c>
      <c r="F561" s="222" t="s">
        <v>755</v>
      </c>
      <c r="G561" s="223" t="s">
        <v>570</v>
      </c>
      <c r="H561" s="224">
        <v>135.522</v>
      </c>
      <c r="I561" s="225"/>
      <c r="J561" s="226">
        <f>ROUND(I561*H561,2)</f>
        <v>0</v>
      </c>
      <c r="K561" s="227"/>
      <c r="L561" s="45"/>
      <c r="M561" s="228" t="s">
        <v>1</v>
      </c>
      <c r="N561" s="229" t="s">
        <v>43</v>
      </c>
      <c r="O561" s="92"/>
      <c r="P561" s="230">
        <f>O561*H561</f>
        <v>0</v>
      </c>
      <c r="Q561" s="230">
        <v>0</v>
      </c>
      <c r="R561" s="230">
        <f>Q561*H561</f>
        <v>0</v>
      </c>
      <c r="S561" s="230">
        <v>0</v>
      </c>
      <c r="T561" s="231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2" t="s">
        <v>189</v>
      </c>
      <c r="AT561" s="232" t="s">
        <v>185</v>
      </c>
      <c r="AU561" s="232" t="s">
        <v>88</v>
      </c>
      <c r="AY561" s="18" t="s">
        <v>182</v>
      </c>
      <c r="BE561" s="233">
        <f>IF(N561="základní",J561,0)</f>
        <v>0</v>
      </c>
      <c r="BF561" s="233">
        <f>IF(N561="snížená",J561,0)</f>
        <v>0</v>
      </c>
      <c r="BG561" s="233">
        <f>IF(N561="zákl. přenesená",J561,0)</f>
        <v>0</v>
      </c>
      <c r="BH561" s="233">
        <f>IF(N561="sníž. přenesená",J561,0)</f>
        <v>0</v>
      </c>
      <c r="BI561" s="233">
        <f>IF(N561="nulová",J561,0)</f>
        <v>0</v>
      </c>
      <c r="BJ561" s="18" t="s">
        <v>86</v>
      </c>
      <c r="BK561" s="233">
        <f>ROUND(I561*H561,2)</f>
        <v>0</v>
      </c>
      <c r="BL561" s="18" t="s">
        <v>189</v>
      </c>
      <c r="BM561" s="232" t="s">
        <v>1836</v>
      </c>
    </row>
    <row r="562" spans="1:63" s="12" customFormat="1" ht="25.9" customHeight="1">
      <c r="A562" s="12"/>
      <c r="B562" s="204"/>
      <c r="C562" s="205"/>
      <c r="D562" s="206" t="s">
        <v>77</v>
      </c>
      <c r="E562" s="207" t="s">
        <v>757</v>
      </c>
      <c r="F562" s="207" t="s">
        <v>758</v>
      </c>
      <c r="G562" s="205"/>
      <c r="H562" s="205"/>
      <c r="I562" s="208"/>
      <c r="J562" s="209">
        <f>BK562</f>
        <v>0</v>
      </c>
      <c r="K562" s="205"/>
      <c r="L562" s="210"/>
      <c r="M562" s="211"/>
      <c r="N562" s="212"/>
      <c r="O562" s="212"/>
      <c r="P562" s="213">
        <f>P563+P574+P589+P679+P748+P811+P828+P874+P890+P1016+P1041</f>
        <v>0</v>
      </c>
      <c r="Q562" s="212"/>
      <c r="R562" s="213">
        <f>R563+R574+R589+R679+R748+R811+R828+R874+R890+R1016+R1041</f>
        <v>65.86489659</v>
      </c>
      <c r="S562" s="212"/>
      <c r="T562" s="214">
        <f>T563+T574+T589+T679+T748+T811+T828+T874+T890+T1016+T1041</f>
        <v>3.1292432000000003</v>
      </c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R562" s="215" t="s">
        <v>88</v>
      </c>
      <c r="AT562" s="216" t="s">
        <v>77</v>
      </c>
      <c r="AU562" s="216" t="s">
        <v>78</v>
      </c>
      <c r="AY562" s="215" t="s">
        <v>182</v>
      </c>
      <c r="BK562" s="217">
        <f>BK563+BK574+BK589+BK679+BK748+BK811+BK828+BK874+BK890+BK1016+BK1041</f>
        <v>0</v>
      </c>
    </row>
    <row r="563" spans="1:63" s="12" customFormat="1" ht="22.8" customHeight="1">
      <c r="A563" s="12"/>
      <c r="B563" s="204"/>
      <c r="C563" s="205"/>
      <c r="D563" s="206" t="s">
        <v>77</v>
      </c>
      <c r="E563" s="218" t="s">
        <v>815</v>
      </c>
      <c r="F563" s="218" t="s">
        <v>816</v>
      </c>
      <c r="G563" s="205"/>
      <c r="H563" s="205"/>
      <c r="I563" s="208"/>
      <c r="J563" s="219">
        <f>BK563</f>
        <v>0</v>
      </c>
      <c r="K563" s="205"/>
      <c r="L563" s="210"/>
      <c r="M563" s="211"/>
      <c r="N563" s="212"/>
      <c r="O563" s="212"/>
      <c r="P563" s="213">
        <f>SUM(P564:P573)</f>
        <v>0</v>
      </c>
      <c r="Q563" s="212"/>
      <c r="R563" s="213">
        <f>SUM(R564:R573)</f>
        <v>0.1250415</v>
      </c>
      <c r="S563" s="212"/>
      <c r="T563" s="214">
        <f>SUM(T564:T573)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15" t="s">
        <v>88</v>
      </c>
      <c r="AT563" s="216" t="s">
        <v>77</v>
      </c>
      <c r="AU563" s="216" t="s">
        <v>86</v>
      </c>
      <c r="AY563" s="215" t="s">
        <v>182</v>
      </c>
      <c r="BK563" s="217">
        <f>SUM(BK564:BK573)</f>
        <v>0</v>
      </c>
    </row>
    <row r="564" spans="1:65" s="2" customFormat="1" ht="24.15" customHeight="1">
      <c r="A564" s="39"/>
      <c r="B564" s="40"/>
      <c r="C564" s="220" t="s">
        <v>854</v>
      </c>
      <c r="D564" s="220" t="s">
        <v>185</v>
      </c>
      <c r="E564" s="221" t="s">
        <v>1837</v>
      </c>
      <c r="F564" s="222" t="s">
        <v>1838</v>
      </c>
      <c r="G564" s="223" t="s">
        <v>188</v>
      </c>
      <c r="H564" s="224">
        <v>375.5</v>
      </c>
      <c r="I564" s="225"/>
      <c r="J564" s="226">
        <f>ROUND(I564*H564,2)</f>
        <v>0</v>
      </c>
      <c r="K564" s="227"/>
      <c r="L564" s="45"/>
      <c r="M564" s="228" t="s">
        <v>1</v>
      </c>
      <c r="N564" s="229" t="s">
        <v>43</v>
      </c>
      <c r="O564" s="92"/>
      <c r="P564" s="230">
        <f>O564*H564</f>
        <v>0</v>
      </c>
      <c r="Q564" s="230">
        <v>0.00019</v>
      </c>
      <c r="R564" s="230">
        <f>Q564*H564</f>
        <v>0.071345</v>
      </c>
      <c r="S564" s="230">
        <v>0</v>
      </c>
      <c r="T564" s="231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32" t="s">
        <v>351</v>
      </c>
      <c r="AT564" s="232" t="s">
        <v>185</v>
      </c>
      <c r="AU564" s="232" t="s">
        <v>88</v>
      </c>
      <c r="AY564" s="18" t="s">
        <v>182</v>
      </c>
      <c r="BE564" s="233">
        <f>IF(N564="základní",J564,0)</f>
        <v>0</v>
      </c>
      <c r="BF564" s="233">
        <f>IF(N564="snížená",J564,0)</f>
        <v>0</v>
      </c>
      <c r="BG564" s="233">
        <f>IF(N564="zákl. přenesená",J564,0)</f>
        <v>0</v>
      </c>
      <c r="BH564" s="233">
        <f>IF(N564="sníž. přenesená",J564,0)</f>
        <v>0</v>
      </c>
      <c r="BI564" s="233">
        <f>IF(N564="nulová",J564,0)</f>
        <v>0</v>
      </c>
      <c r="BJ564" s="18" t="s">
        <v>86</v>
      </c>
      <c r="BK564" s="233">
        <f>ROUND(I564*H564,2)</f>
        <v>0</v>
      </c>
      <c r="BL564" s="18" t="s">
        <v>351</v>
      </c>
      <c r="BM564" s="232" t="s">
        <v>1839</v>
      </c>
    </row>
    <row r="565" spans="1:51" s="13" customFormat="1" ht="12">
      <c r="A565" s="13"/>
      <c r="B565" s="234"/>
      <c r="C565" s="235"/>
      <c r="D565" s="236" t="s">
        <v>191</v>
      </c>
      <c r="E565" s="237" t="s">
        <v>1</v>
      </c>
      <c r="F565" s="238" t="s">
        <v>1840</v>
      </c>
      <c r="G565" s="235"/>
      <c r="H565" s="239">
        <v>375.5</v>
      </c>
      <c r="I565" s="240"/>
      <c r="J565" s="235"/>
      <c r="K565" s="235"/>
      <c r="L565" s="241"/>
      <c r="M565" s="242"/>
      <c r="N565" s="243"/>
      <c r="O565" s="243"/>
      <c r="P565" s="243"/>
      <c r="Q565" s="243"/>
      <c r="R565" s="243"/>
      <c r="S565" s="243"/>
      <c r="T565" s="24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5" t="s">
        <v>191</v>
      </c>
      <c r="AU565" s="245" t="s">
        <v>88</v>
      </c>
      <c r="AV565" s="13" t="s">
        <v>88</v>
      </c>
      <c r="AW565" s="13" t="s">
        <v>34</v>
      </c>
      <c r="AX565" s="13" t="s">
        <v>78</v>
      </c>
      <c r="AY565" s="245" t="s">
        <v>182</v>
      </c>
    </row>
    <row r="566" spans="1:51" s="14" customFormat="1" ht="12">
      <c r="A566" s="14"/>
      <c r="B566" s="246"/>
      <c r="C566" s="247"/>
      <c r="D566" s="236" t="s">
        <v>191</v>
      </c>
      <c r="E566" s="248" t="s">
        <v>1</v>
      </c>
      <c r="F566" s="249" t="s">
        <v>195</v>
      </c>
      <c r="G566" s="247"/>
      <c r="H566" s="250">
        <v>375.5</v>
      </c>
      <c r="I566" s="251"/>
      <c r="J566" s="247"/>
      <c r="K566" s="247"/>
      <c r="L566" s="252"/>
      <c r="M566" s="253"/>
      <c r="N566" s="254"/>
      <c r="O566" s="254"/>
      <c r="P566" s="254"/>
      <c r="Q566" s="254"/>
      <c r="R566" s="254"/>
      <c r="S566" s="254"/>
      <c r="T566" s="255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6" t="s">
        <v>191</v>
      </c>
      <c r="AU566" s="256" t="s">
        <v>88</v>
      </c>
      <c r="AV566" s="14" t="s">
        <v>189</v>
      </c>
      <c r="AW566" s="14" t="s">
        <v>34</v>
      </c>
      <c r="AX566" s="14" t="s">
        <v>86</v>
      </c>
      <c r="AY566" s="256" t="s">
        <v>182</v>
      </c>
    </row>
    <row r="567" spans="1:65" s="2" customFormat="1" ht="24.15" customHeight="1">
      <c r="A567" s="39"/>
      <c r="B567" s="40"/>
      <c r="C567" s="257" t="s">
        <v>860</v>
      </c>
      <c r="D567" s="257" t="s">
        <v>204</v>
      </c>
      <c r="E567" s="258" t="s">
        <v>1841</v>
      </c>
      <c r="F567" s="259" t="s">
        <v>1842</v>
      </c>
      <c r="G567" s="260" t="s">
        <v>188</v>
      </c>
      <c r="H567" s="261">
        <v>413.05</v>
      </c>
      <c r="I567" s="262"/>
      <c r="J567" s="263">
        <f>ROUND(I567*H567,2)</f>
        <v>0</v>
      </c>
      <c r="K567" s="264"/>
      <c r="L567" s="265"/>
      <c r="M567" s="266" t="s">
        <v>1</v>
      </c>
      <c r="N567" s="267" t="s">
        <v>43</v>
      </c>
      <c r="O567" s="92"/>
      <c r="P567" s="230">
        <f>O567*H567</f>
        <v>0</v>
      </c>
      <c r="Q567" s="230">
        <v>0.00013</v>
      </c>
      <c r="R567" s="230">
        <f>Q567*H567</f>
        <v>0.053696499999999994</v>
      </c>
      <c r="S567" s="230">
        <v>0</v>
      </c>
      <c r="T567" s="231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2" t="s">
        <v>563</v>
      </c>
      <c r="AT567" s="232" t="s">
        <v>204</v>
      </c>
      <c r="AU567" s="232" t="s">
        <v>88</v>
      </c>
      <c r="AY567" s="18" t="s">
        <v>182</v>
      </c>
      <c r="BE567" s="233">
        <f>IF(N567="základní",J567,0)</f>
        <v>0</v>
      </c>
      <c r="BF567" s="233">
        <f>IF(N567="snížená",J567,0)</f>
        <v>0</v>
      </c>
      <c r="BG567" s="233">
        <f>IF(N567="zákl. přenesená",J567,0)</f>
        <v>0</v>
      </c>
      <c r="BH567" s="233">
        <f>IF(N567="sníž. přenesená",J567,0)</f>
        <v>0</v>
      </c>
      <c r="BI567" s="233">
        <f>IF(N567="nulová",J567,0)</f>
        <v>0</v>
      </c>
      <c r="BJ567" s="18" t="s">
        <v>86</v>
      </c>
      <c r="BK567" s="233">
        <f>ROUND(I567*H567,2)</f>
        <v>0</v>
      </c>
      <c r="BL567" s="18" t="s">
        <v>351</v>
      </c>
      <c r="BM567" s="232" t="s">
        <v>1843</v>
      </c>
    </row>
    <row r="568" spans="1:51" s="13" customFormat="1" ht="12">
      <c r="A568" s="13"/>
      <c r="B568" s="234"/>
      <c r="C568" s="235"/>
      <c r="D568" s="236" t="s">
        <v>191</v>
      </c>
      <c r="E568" s="237" t="s">
        <v>1</v>
      </c>
      <c r="F568" s="238" t="s">
        <v>1844</v>
      </c>
      <c r="G568" s="235"/>
      <c r="H568" s="239">
        <v>413.05</v>
      </c>
      <c r="I568" s="240"/>
      <c r="J568" s="235"/>
      <c r="K568" s="235"/>
      <c r="L568" s="241"/>
      <c r="M568" s="242"/>
      <c r="N568" s="243"/>
      <c r="O568" s="243"/>
      <c r="P568" s="243"/>
      <c r="Q568" s="243"/>
      <c r="R568" s="243"/>
      <c r="S568" s="243"/>
      <c r="T568" s="24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5" t="s">
        <v>191</v>
      </c>
      <c r="AU568" s="245" t="s">
        <v>88</v>
      </c>
      <c r="AV568" s="13" t="s">
        <v>88</v>
      </c>
      <c r="AW568" s="13" t="s">
        <v>34</v>
      </c>
      <c r="AX568" s="13" t="s">
        <v>78</v>
      </c>
      <c r="AY568" s="245" t="s">
        <v>182</v>
      </c>
    </row>
    <row r="569" spans="1:51" s="14" customFormat="1" ht="12">
      <c r="A569" s="14"/>
      <c r="B569" s="246"/>
      <c r="C569" s="247"/>
      <c r="D569" s="236" t="s">
        <v>191</v>
      </c>
      <c r="E569" s="248" t="s">
        <v>1</v>
      </c>
      <c r="F569" s="249" t="s">
        <v>195</v>
      </c>
      <c r="G569" s="247"/>
      <c r="H569" s="250">
        <v>413.05</v>
      </c>
      <c r="I569" s="251"/>
      <c r="J569" s="247"/>
      <c r="K569" s="247"/>
      <c r="L569" s="252"/>
      <c r="M569" s="253"/>
      <c r="N569" s="254"/>
      <c r="O569" s="254"/>
      <c r="P569" s="254"/>
      <c r="Q569" s="254"/>
      <c r="R569" s="254"/>
      <c r="S569" s="254"/>
      <c r="T569" s="255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6" t="s">
        <v>191</v>
      </c>
      <c r="AU569" s="256" t="s">
        <v>88</v>
      </c>
      <c r="AV569" s="14" t="s">
        <v>189</v>
      </c>
      <c r="AW569" s="14" t="s">
        <v>34</v>
      </c>
      <c r="AX569" s="14" t="s">
        <v>86</v>
      </c>
      <c r="AY569" s="256" t="s">
        <v>182</v>
      </c>
    </row>
    <row r="570" spans="1:65" s="2" customFormat="1" ht="24.15" customHeight="1">
      <c r="A570" s="39"/>
      <c r="B570" s="40"/>
      <c r="C570" s="220" t="s">
        <v>865</v>
      </c>
      <c r="D570" s="220" t="s">
        <v>185</v>
      </c>
      <c r="E570" s="221" t="s">
        <v>1845</v>
      </c>
      <c r="F570" s="222" t="s">
        <v>1846</v>
      </c>
      <c r="G570" s="223" t="s">
        <v>188</v>
      </c>
      <c r="H570" s="224">
        <v>375.5</v>
      </c>
      <c r="I570" s="225"/>
      <c r="J570" s="226">
        <f>ROUND(I570*H570,2)</f>
        <v>0</v>
      </c>
      <c r="K570" s="227"/>
      <c r="L570" s="45"/>
      <c r="M570" s="228" t="s">
        <v>1</v>
      </c>
      <c r="N570" s="229" t="s">
        <v>43</v>
      </c>
      <c r="O570" s="92"/>
      <c r="P570" s="230">
        <f>O570*H570</f>
        <v>0</v>
      </c>
      <c r="Q570" s="230">
        <v>0</v>
      </c>
      <c r="R570" s="230">
        <f>Q570*H570</f>
        <v>0</v>
      </c>
      <c r="S570" s="230">
        <v>0</v>
      </c>
      <c r="T570" s="231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32" t="s">
        <v>351</v>
      </c>
      <c r="AT570" s="232" t="s">
        <v>185</v>
      </c>
      <c r="AU570" s="232" t="s">
        <v>88</v>
      </c>
      <c r="AY570" s="18" t="s">
        <v>182</v>
      </c>
      <c r="BE570" s="233">
        <f>IF(N570="základní",J570,0)</f>
        <v>0</v>
      </c>
      <c r="BF570" s="233">
        <f>IF(N570="snížená",J570,0)</f>
        <v>0</v>
      </c>
      <c r="BG570" s="233">
        <f>IF(N570="zákl. přenesená",J570,0)</f>
        <v>0</v>
      </c>
      <c r="BH570" s="233">
        <f>IF(N570="sníž. přenesená",J570,0)</f>
        <v>0</v>
      </c>
      <c r="BI570" s="233">
        <f>IF(N570="nulová",J570,0)</f>
        <v>0</v>
      </c>
      <c r="BJ570" s="18" t="s">
        <v>86</v>
      </c>
      <c r="BK570" s="233">
        <f>ROUND(I570*H570,2)</f>
        <v>0</v>
      </c>
      <c r="BL570" s="18" t="s">
        <v>351</v>
      </c>
      <c r="BM570" s="232" t="s">
        <v>1847</v>
      </c>
    </row>
    <row r="571" spans="1:51" s="13" customFormat="1" ht="12">
      <c r="A571" s="13"/>
      <c r="B571" s="234"/>
      <c r="C571" s="235"/>
      <c r="D571" s="236" t="s">
        <v>191</v>
      </c>
      <c r="E571" s="237" t="s">
        <v>1</v>
      </c>
      <c r="F571" s="238" t="s">
        <v>1840</v>
      </c>
      <c r="G571" s="235"/>
      <c r="H571" s="239">
        <v>375.5</v>
      </c>
      <c r="I571" s="240"/>
      <c r="J571" s="235"/>
      <c r="K571" s="235"/>
      <c r="L571" s="241"/>
      <c r="M571" s="242"/>
      <c r="N571" s="243"/>
      <c r="O571" s="243"/>
      <c r="P571" s="243"/>
      <c r="Q571" s="243"/>
      <c r="R571" s="243"/>
      <c r="S571" s="243"/>
      <c r="T571" s="24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5" t="s">
        <v>191</v>
      </c>
      <c r="AU571" s="245" t="s">
        <v>88</v>
      </c>
      <c r="AV571" s="13" t="s">
        <v>88</v>
      </c>
      <c r="AW571" s="13" t="s">
        <v>34</v>
      </c>
      <c r="AX571" s="13" t="s">
        <v>78</v>
      </c>
      <c r="AY571" s="245" t="s">
        <v>182</v>
      </c>
    </row>
    <row r="572" spans="1:51" s="14" customFormat="1" ht="12">
      <c r="A572" s="14"/>
      <c r="B572" s="246"/>
      <c r="C572" s="247"/>
      <c r="D572" s="236" t="s">
        <v>191</v>
      </c>
      <c r="E572" s="248" t="s">
        <v>1</v>
      </c>
      <c r="F572" s="249" t="s">
        <v>195</v>
      </c>
      <c r="G572" s="247"/>
      <c r="H572" s="250">
        <v>375.5</v>
      </c>
      <c r="I572" s="251"/>
      <c r="J572" s="247"/>
      <c r="K572" s="247"/>
      <c r="L572" s="252"/>
      <c r="M572" s="253"/>
      <c r="N572" s="254"/>
      <c r="O572" s="254"/>
      <c r="P572" s="254"/>
      <c r="Q572" s="254"/>
      <c r="R572" s="254"/>
      <c r="S572" s="254"/>
      <c r="T572" s="255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6" t="s">
        <v>191</v>
      </c>
      <c r="AU572" s="256" t="s">
        <v>88</v>
      </c>
      <c r="AV572" s="14" t="s">
        <v>189</v>
      </c>
      <c r="AW572" s="14" t="s">
        <v>34</v>
      </c>
      <c r="AX572" s="14" t="s">
        <v>86</v>
      </c>
      <c r="AY572" s="256" t="s">
        <v>182</v>
      </c>
    </row>
    <row r="573" spans="1:65" s="2" customFormat="1" ht="24.15" customHeight="1">
      <c r="A573" s="39"/>
      <c r="B573" s="40"/>
      <c r="C573" s="220" t="s">
        <v>870</v>
      </c>
      <c r="D573" s="220" t="s">
        <v>185</v>
      </c>
      <c r="E573" s="221" t="s">
        <v>930</v>
      </c>
      <c r="F573" s="222" t="s">
        <v>931</v>
      </c>
      <c r="G573" s="223" t="s">
        <v>570</v>
      </c>
      <c r="H573" s="224">
        <v>0.125</v>
      </c>
      <c r="I573" s="225"/>
      <c r="J573" s="226">
        <f>ROUND(I573*H573,2)</f>
        <v>0</v>
      </c>
      <c r="K573" s="227"/>
      <c r="L573" s="45"/>
      <c r="M573" s="228" t="s">
        <v>1</v>
      </c>
      <c r="N573" s="229" t="s">
        <v>43</v>
      </c>
      <c r="O573" s="92"/>
      <c r="P573" s="230">
        <f>O573*H573</f>
        <v>0</v>
      </c>
      <c r="Q573" s="230">
        <v>0</v>
      </c>
      <c r="R573" s="230">
        <f>Q573*H573</f>
        <v>0</v>
      </c>
      <c r="S573" s="230">
        <v>0</v>
      </c>
      <c r="T573" s="231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2" t="s">
        <v>351</v>
      </c>
      <c r="AT573" s="232" t="s">
        <v>185</v>
      </c>
      <c r="AU573" s="232" t="s">
        <v>88</v>
      </c>
      <c r="AY573" s="18" t="s">
        <v>182</v>
      </c>
      <c r="BE573" s="233">
        <f>IF(N573="základní",J573,0)</f>
        <v>0</v>
      </c>
      <c r="BF573" s="233">
        <f>IF(N573="snížená",J573,0)</f>
        <v>0</v>
      </c>
      <c r="BG573" s="233">
        <f>IF(N573="zákl. přenesená",J573,0)</f>
        <v>0</v>
      </c>
      <c r="BH573" s="233">
        <f>IF(N573="sníž. přenesená",J573,0)</f>
        <v>0</v>
      </c>
      <c r="BI573" s="233">
        <f>IF(N573="nulová",J573,0)</f>
        <v>0</v>
      </c>
      <c r="BJ573" s="18" t="s">
        <v>86</v>
      </c>
      <c r="BK573" s="233">
        <f>ROUND(I573*H573,2)</f>
        <v>0</v>
      </c>
      <c r="BL573" s="18" t="s">
        <v>351</v>
      </c>
      <c r="BM573" s="232" t="s">
        <v>1848</v>
      </c>
    </row>
    <row r="574" spans="1:63" s="12" customFormat="1" ht="22.8" customHeight="1">
      <c r="A574" s="12"/>
      <c r="B574" s="204"/>
      <c r="C574" s="205"/>
      <c r="D574" s="206" t="s">
        <v>77</v>
      </c>
      <c r="E574" s="218" t="s">
        <v>933</v>
      </c>
      <c r="F574" s="218" t="s">
        <v>934</v>
      </c>
      <c r="G574" s="205"/>
      <c r="H574" s="205"/>
      <c r="I574" s="208"/>
      <c r="J574" s="219">
        <f>BK574</f>
        <v>0</v>
      </c>
      <c r="K574" s="205"/>
      <c r="L574" s="210"/>
      <c r="M574" s="211"/>
      <c r="N574" s="212"/>
      <c r="O574" s="212"/>
      <c r="P574" s="213">
        <f>SUM(P575:P588)</f>
        <v>0</v>
      </c>
      <c r="Q574" s="212"/>
      <c r="R574" s="213">
        <f>SUM(R575:R588)</f>
        <v>0.6690614999999999</v>
      </c>
      <c r="S574" s="212"/>
      <c r="T574" s="214">
        <f>SUM(T575:T588)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15" t="s">
        <v>88</v>
      </c>
      <c r="AT574" s="216" t="s">
        <v>77</v>
      </c>
      <c r="AU574" s="216" t="s">
        <v>86</v>
      </c>
      <c r="AY574" s="215" t="s">
        <v>182</v>
      </c>
      <c r="BK574" s="217">
        <f>SUM(BK575:BK588)</f>
        <v>0</v>
      </c>
    </row>
    <row r="575" spans="1:65" s="2" customFormat="1" ht="24.15" customHeight="1">
      <c r="A575" s="39"/>
      <c r="B575" s="40"/>
      <c r="C575" s="220" t="s">
        <v>874</v>
      </c>
      <c r="D575" s="220" t="s">
        <v>185</v>
      </c>
      <c r="E575" s="221" t="s">
        <v>936</v>
      </c>
      <c r="F575" s="222" t="s">
        <v>937</v>
      </c>
      <c r="G575" s="223" t="s">
        <v>188</v>
      </c>
      <c r="H575" s="224">
        <v>267.09</v>
      </c>
      <c r="I575" s="225"/>
      <c r="J575" s="226">
        <f>ROUND(I575*H575,2)</f>
        <v>0</v>
      </c>
      <c r="K575" s="227"/>
      <c r="L575" s="45"/>
      <c r="M575" s="228" t="s">
        <v>1</v>
      </c>
      <c r="N575" s="229" t="s">
        <v>43</v>
      </c>
      <c r="O575" s="92"/>
      <c r="P575" s="230">
        <f>O575*H575</f>
        <v>0</v>
      </c>
      <c r="Q575" s="230">
        <v>0.0003</v>
      </c>
      <c r="R575" s="230">
        <f>Q575*H575</f>
        <v>0.08012699999999999</v>
      </c>
      <c r="S575" s="230">
        <v>0</v>
      </c>
      <c r="T575" s="231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2" t="s">
        <v>351</v>
      </c>
      <c r="AT575" s="232" t="s">
        <v>185</v>
      </c>
      <c r="AU575" s="232" t="s">
        <v>88</v>
      </c>
      <c r="AY575" s="18" t="s">
        <v>182</v>
      </c>
      <c r="BE575" s="233">
        <f>IF(N575="základní",J575,0)</f>
        <v>0</v>
      </c>
      <c r="BF575" s="233">
        <f>IF(N575="snížená",J575,0)</f>
        <v>0</v>
      </c>
      <c r="BG575" s="233">
        <f>IF(N575="zákl. přenesená",J575,0)</f>
        <v>0</v>
      </c>
      <c r="BH575" s="233">
        <f>IF(N575="sníž. přenesená",J575,0)</f>
        <v>0</v>
      </c>
      <c r="BI575" s="233">
        <f>IF(N575="nulová",J575,0)</f>
        <v>0</v>
      </c>
      <c r="BJ575" s="18" t="s">
        <v>86</v>
      </c>
      <c r="BK575" s="233">
        <f>ROUND(I575*H575,2)</f>
        <v>0</v>
      </c>
      <c r="BL575" s="18" t="s">
        <v>351</v>
      </c>
      <c r="BM575" s="232" t="s">
        <v>1849</v>
      </c>
    </row>
    <row r="576" spans="1:51" s="15" customFormat="1" ht="12">
      <c r="A576" s="15"/>
      <c r="B576" s="268"/>
      <c r="C576" s="269"/>
      <c r="D576" s="236" t="s">
        <v>191</v>
      </c>
      <c r="E576" s="270" t="s">
        <v>1</v>
      </c>
      <c r="F576" s="271" t="s">
        <v>235</v>
      </c>
      <c r="G576" s="269"/>
      <c r="H576" s="270" t="s">
        <v>1</v>
      </c>
      <c r="I576" s="272"/>
      <c r="J576" s="269"/>
      <c r="K576" s="269"/>
      <c r="L576" s="273"/>
      <c r="M576" s="274"/>
      <c r="N576" s="275"/>
      <c r="O576" s="275"/>
      <c r="P576" s="275"/>
      <c r="Q576" s="275"/>
      <c r="R576" s="275"/>
      <c r="S576" s="275"/>
      <c r="T576" s="276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77" t="s">
        <v>191</v>
      </c>
      <c r="AU576" s="277" t="s">
        <v>88</v>
      </c>
      <c r="AV576" s="15" t="s">
        <v>86</v>
      </c>
      <c r="AW576" s="15" t="s">
        <v>34</v>
      </c>
      <c r="AX576" s="15" t="s">
        <v>78</v>
      </c>
      <c r="AY576" s="277" t="s">
        <v>182</v>
      </c>
    </row>
    <row r="577" spans="1:51" s="13" customFormat="1" ht="12">
      <c r="A577" s="13"/>
      <c r="B577" s="234"/>
      <c r="C577" s="235"/>
      <c r="D577" s="236" t="s">
        <v>191</v>
      </c>
      <c r="E577" s="237" t="s">
        <v>1</v>
      </c>
      <c r="F577" s="238" t="s">
        <v>1850</v>
      </c>
      <c r="G577" s="235"/>
      <c r="H577" s="239">
        <v>78.61</v>
      </c>
      <c r="I577" s="240"/>
      <c r="J577" s="235"/>
      <c r="K577" s="235"/>
      <c r="L577" s="241"/>
      <c r="M577" s="242"/>
      <c r="N577" s="243"/>
      <c r="O577" s="243"/>
      <c r="P577" s="243"/>
      <c r="Q577" s="243"/>
      <c r="R577" s="243"/>
      <c r="S577" s="243"/>
      <c r="T577" s="24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5" t="s">
        <v>191</v>
      </c>
      <c r="AU577" s="245" t="s">
        <v>88</v>
      </c>
      <c r="AV577" s="13" t="s">
        <v>88</v>
      </c>
      <c r="AW577" s="13" t="s">
        <v>34</v>
      </c>
      <c r="AX577" s="13" t="s">
        <v>78</v>
      </c>
      <c r="AY577" s="245" t="s">
        <v>182</v>
      </c>
    </row>
    <row r="578" spans="1:51" s="13" customFormat="1" ht="12">
      <c r="A578" s="13"/>
      <c r="B578" s="234"/>
      <c r="C578" s="235"/>
      <c r="D578" s="236" t="s">
        <v>191</v>
      </c>
      <c r="E578" s="237" t="s">
        <v>1</v>
      </c>
      <c r="F578" s="238" t="s">
        <v>1851</v>
      </c>
      <c r="G578" s="235"/>
      <c r="H578" s="239">
        <v>56.13</v>
      </c>
      <c r="I578" s="240"/>
      <c r="J578" s="235"/>
      <c r="K578" s="235"/>
      <c r="L578" s="241"/>
      <c r="M578" s="242"/>
      <c r="N578" s="243"/>
      <c r="O578" s="243"/>
      <c r="P578" s="243"/>
      <c r="Q578" s="243"/>
      <c r="R578" s="243"/>
      <c r="S578" s="243"/>
      <c r="T578" s="24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5" t="s">
        <v>191</v>
      </c>
      <c r="AU578" s="245" t="s">
        <v>88</v>
      </c>
      <c r="AV578" s="13" t="s">
        <v>88</v>
      </c>
      <c r="AW578" s="13" t="s">
        <v>34</v>
      </c>
      <c r="AX578" s="13" t="s">
        <v>78</v>
      </c>
      <c r="AY578" s="245" t="s">
        <v>182</v>
      </c>
    </row>
    <row r="579" spans="1:51" s="13" customFormat="1" ht="12">
      <c r="A579" s="13"/>
      <c r="B579" s="234"/>
      <c r="C579" s="235"/>
      <c r="D579" s="236" t="s">
        <v>191</v>
      </c>
      <c r="E579" s="237" t="s">
        <v>1</v>
      </c>
      <c r="F579" s="238" t="s">
        <v>1852</v>
      </c>
      <c r="G579" s="235"/>
      <c r="H579" s="239">
        <v>9</v>
      </c>
      <c r="I579" s="240"/>
      <c r="J579" s="235"/>
      <c r="K579" s="235"/>
      <c r="L579" s="241"/>
      <c r="M579" s="242"/>
      <c r="N579" s="243"/>
      <c r="O579" s="243"/>
      <c r="P579" s="243"/>
      <c r="Q579" s="243"/>
      <c r="R579" s="243"/>
      <c r="S579" s="243"/>
      <c r="T579" s="24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5" t="s">
        <v>191</v>
      </c>
      <c r="AU579" s="245" t="s">
        <v>88</v>
      </c>
      <c r="AV579" s="13" t="s">
        <v>88</v>
      </c>
      <c r="AW579" s="13" t="s">
        <v>34</v>
      </c>
      <c r="AX579" s="13" t="s">
        <v>78</v>
      </c>
      <c r="AY579" s="245" t="s">
        <v>182</v>
      </c>
    </row>
    <row r="580" spans="1:51" s="13" customFormat="1" ht="12">
      <c r="A580" s="13"/>
      <c r="B580" s="234"/>
      <c r="C580" s="235"/>
      <c r="D580" s="236" t="s">
        <v>191</v>
      </c>
      <c r="E580" s="237" t="s">
        <v>1</v>
      </c>
      <c r="F580" s="238" t="s">
        <v>1853</v>
      </c>
      <c r="G580" s="235"/>
      <c r="H580" s="239">
        <v>15.47</v>
      </c>
      <c r="I580" s="240"/>
      <c r="J580" s="235"/>
      <c r="K580" s="235"/>
      <c r="L580" s="241"/>
      <c r="M580" s="242"/>
      <c r="N580" s="243"/>
      <c r="O580" s="243"/>
      <c r="P580" s="243"/>
      <c r="Q580" s="243"/>
      <c r="R580" s="243"/>
      <c r="S580" s="243"/>
      <c r="T580" s="24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5" t="s">
        <v>191</v>
      </c>
      <c r="AU580" s="245" t="s">
        <v>88</v>
      </c>
      <c r="AV580" s="13" t="s">
        <v>88</v>
      </c>
      <c r="AW580" s="13" t="s">
        <v>34</v>
      </c>
      <c r="AX580" s="13" t="s">
        <v>78</v>
      </c>
      <c r="AY580" s="245" t="s">
        <v>182</v>
      </c>
    </row>
    <row r="581" spans="1:51" s="13" customFormat="1" ht="12">
      <c r="A581" s="13"/>
      <c r="B581" s="234"/>
      <c r="C581" s="235"/>
      <c r="D581" s="236" t="s">
        <v>191</v>
      </c>
      <c r="E581" s="237" t="s">
        <v>1</v>
      </c>
      <c r="F581" s="238" t="s">
        <v>1854</v>
      </c>
      <c r="G581" s="235"/>
      <c r="H581" s="239">
        <v>43.69</v>
      </c>
      <c r="I581" s="240"/>
      <c r="J581" s="235"/>
      <c r="K581" s="235"/>
      <c r="L581" s="241"/>
      <c r="M581" s="242"/>
      <c r="N581" s="243"/>
      <c r="O581" s="243"/>
      <c r="P581" s="243"/>
      <c r="Q581" s="243"/>
      <c r="R581" s="243"/>
      <c r="S581" s="243"/>
      <c r="T581" s="24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5" t="s">
        <v>191</v>
      </c>
      <c r="AU581" s="245" t="s">
        <v>88</v>
      </c>
      <c r="AV581" s="13" t="s">
        <v>88</v>
      </c>
      <c r="AW581" s="13" t="s">
        <v>34</v>
      </c>
      <c r="AX581" s="13" t="s">
        <v>78</v>
      </c>
      <c r="AY581" s="245" t="s">
        <v>182</v>
      </c>
    </row>
    <row r="582" spans="1:51" s="13" customFormat="1" ht="12">
      <c r="A582" s="13"/>
      <c r="B582" s="234"/>
      <c r="C582" s="235"/>
      <c r="D582" s="236" t="s">
        <v>191</v>
      </c>
      <c r="E582" s="237" t="s">
        <v>1</v>
      </c>
      <c r="F582" s="238" t="s">
        <v>1855</v>
      </c>
      <c r="G582" s="235"/>
      <c r="H582" s="239">
        <v>63.23</v>
      </c>
      <c r="I582" s="240"/>
      <c r="J582" s="235"/>
      <c r="K582" s="235"/>
      <c r="L582" s="241"/>
      <c r="M582" s="242"/>
      <c r="N582" s="243"/>
      <c r="O582" s="243"/>
      <c r="P582" s="243"/>
      <c r="Q582" s="243"/>
      <c r="R582" s="243"/>
      <c r="S582" s="243"/>
      <c r="T582" s="24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5" t="s">
        <v>191</v>
      </c>
      <c r="AU582" s="245" t="s">
        <v>88</v>
      </c>
      <c r="AV582" s="13" t="s">
        <v>88</v>
      </c>
      <c r="AW582" s="13" t="s">
        <v>34</v>
      </c>
      <c r="AX582" s="13" t="s">
        <v>78</v>
      </c>
      <c r="AY582" s="245" t="s">
        <v>182</v>
      </c>
    </row>
    <row r="583" spans="1:51" s="13" customFormat="1" ht="12">
      <c r="A583" s="13"/>
      <c r="B583" s="234"/>
      <c r="C583" s="235"/>
      <c r="D583" s="236" t="s">
        <v>191</v>
      </c>
      <c r="E583" s="237" t="s">
        <v>1</v>
      </c>
      <c r="F583" s="238" t="s">
        <v>1856</v>
      </c>
      <c r="G583" s="235"/>
      <c r="H583" s="239">
        <v>0.96</v>
      </c>
      <c r="I583" s="240"/>
      <c r="J583" s="235"/>
      <c r="K583" s="235"/>
      <c r="L583" s="241"/>
      <c r="M583" s="242"/>
      <c r="N583" s="243"/>
      <c r="O583" s="243"/>
      <c r="P583" s="243"/>
      <c r="Q583" s="243"/>
      <c r="R583" s="243"/>
      <c r="S583" s="243"/>
      <c r="T583" s="244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5" t="s">
        <v>191</v>
      </c>
      <c r="AU583" s="245" t="s">
        <v>88</v>
      </c>
      <c r="AV583" s="13" t="s">
        <v>88</v>
      </c>
      <c r="AW583" s="13" t="s">
        <v>34</v>
      </c>
      <c r="AX583" s="13" t="s">
        <v>78</v>
      </c>
      <c r="AY583" s="245" t="s">
        <v>182</v>
      </c>
    </row>
    <row r="584" spans="1:51" s="14" customFormat="1" ht="12">
      <c r="A584" s="14"/>
      <c r="B584" s="246"/>
      <c r="C584" s="247"/>
      <c r="D584" s="236" t="s">
        <v>191</v>
      </c>
      <c r="E584" s="248" t="s">
        <v>1</v>
      </c>
      <c r="F584" s="249" t="s">
        <v>195</v>
      </c>
      <c r="G584" s="247"/>
      <c r="H584" s="250">
        <v>267.09</v>
      </c>
      <c r="I584" s="251"/>
      <c r="J584" s="247"/>
      <c r="K584" s="247"/>
      <c r="L584" s="252"/>
      <c r="M584" s="253"/>
      <c r="N584" s="254"/>
      <c r="O584" s="254"/>
      <c r="P584" s="254"/>
      <c r="Q584" s="254"/>
      <c r="R584" s="254"/>
      <c r="S584" s="254"/>
      <c r="T584" s="255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6" t="s">
        <v>191</v>
      </c>
      <c r="AU584" s="256" t="s">
        <v>88</v>
      </c>
      <c r="AV584" s="14" t="s">
        <v>189</v>
      </c>
      <c r="AW584" s="14" t="s">
        <v>34</v>
      </c>
      <c r="AX584" s="14" t="s">
        <v>86</v>
      </c>
      <c r="AY584" s="256" t="s">
        <v>182</v>
      </c>
    </row>
    <row r="585" spans="1:65" s="2" customFormat="1" ht="24.15" customHeight="1">
      <c r="A585" s="39"/>
      <c r="B585" s="40"/>
      <c r="C585" s="257" t="s">
        <v>880</v>
      </c>
      <c r="D585" s="257" t="s">
        <v>204</v>
      </c>
      <c r="E585" s="258" t="s">
        <v>1857</v>
      </c>
      <c r="F585" s="259" t="s">
        <v>1858</v>
      </c>
      <c r="G585" s="260" t="s">
        <v>188</v>
      </c>
      <c r="H585" s="261">
        <v>280.445</v>
      </c>
      <c r="I585" s="262"/>
      <c r="J585" s="263">
        <f>ROUND(I585*H585,2)</f>
        <v>0</v>
      </c>
      <c r="K585" s="264"/>
      <c r="L585" s="265"/>
      <c r="M585" s="266" t="s">
        <v>1</v>
      </c>
      <c r="N585" s="267" t="s">
        <v>43</v>
      </c>
      <c r="O585" s="92"/>
      <c r="P585" s="230">
        <f>O585*H585</f>
        <v>0</v>
      </c>
      <c r="Q585" s="230">
        <v>0.0021</v>
      </c>
      <c r="R585" s="230">
        <f>Q585*H585</f>
        <v>0.5889344999999999</v>
      </c>
      <c r="S585" s="230">
        <v>0</v>
      </c>
      <c r="T585" s="231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2" t="s">
        <v>563</v>
      </c>
      <c r="AT585" s="232" t="s">
        <v>204</v>
      </c>
      <c r="AU585" s="232" t="s">
        <v>88</v>
      </c>
      <c r="AY585" s="18" t="s">
        <v>182</v>
      </c>
      <c r="BE585" s="233">
        <f>IF(N585="základní",J585,0)</f>
        <v>0</v>
      </c>
      <c r="BF585" s="233">
        <f>IF(N585="snížená",J585,0)</f>
        <v>0</v>
      </c>
      <c r="BG585" s="233">
        <f>IF(N585="zákl. přenesená",J585,0)</f>
        <v>0</v>
      </c>
      <c r="BH585" s="233">
        <f>IF(N585="sníž. přenesená",J585,0)</f>
        <v>0</v>
      </c>
      <c r="BI585" s="233">
        <f>IF(N585="nulová",J585,0)</f>
        <v>0</v>
      </c>
      <c r="BJ585" s="18" t="s">
        <v>86</v>
      </c>
      <c r="BK585" s="233">
        <f>ROUND(I585*H585,2)</f>
        <v>0</v>
      </c>
      <c r="BL585" s="18" t="s">
        <v>351</v>
      </c>
      <c r="BM585" s="232" t="s">
        <v>1859</v>
      </c>
    </row>
    <row r="586" spans="1:51" s="13" customFormat="1" ht="12">
      <c r="A586" s="13"/>
      <c r="B586" s="234"/>
      <c r="C586" s="235"/>
      <c r="D586" s="236" t="s">
        <v>191</v>
      </c>
      <c r="E586" s="237" t="s">
        <v>1</v>
      </c>
      <c r="F586" s="238" t="s">
        <v>1860</v>
      </c>
      <c r="G586" s="235"/>
      <c r="H586" s="239">
        <v>280.445</v>
      </c>
      <c r="I586" s="240"/>
      <c r="J586" s="235"/>
      <c r="K586" s="235"/>
      <c r="L586" s="241"/>
      <c r="M586" s="242"/>
      <c r="N586" s="243"/>
      <c r="O586" s="243"/>
      <c r="P586" s="243"/>
      <c r="Q586" s="243"/>
      <c r="R586" s="243"/>
      <c r="S586" s="243"/>
      <c r="T586" s="24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5" t="s">
        <v>191</v>
      </c>
      <c r="AU586" s="245" t="s">
        <v>88</v>
      </c>
      <c r="AV586" s="13" t="s">
        <v>88</v>
      </c>
      <c r="AW586" s="13" t="s">
        <v>34</v>
      </c>
      <c r="AX586" s="13" t="s">
        <v>78</v>
      </c>
      <c r="AY586" s="245" t="s">
        <v>182</v>
      </c>
    </row>
    <row r="587" spans="1:51" s="14" customFormat="1" ht="12">
      <c r="A587" s="14"/>
      <c r="B587" s="246"/>
      <c r="C587" s="247"/>
      <c r="D587" s="236" t="s">
        <v>191</v>
      </c>
      <c r="E587" s="248" t="s">
        <v>1</v>
      </c>
      <c r="F587" s="249" t="s">
        <v>195</v>
      </c>
      <c r="G587" s="247"/>
      <c r="H587" s="250">
        <v>280.445</v>
      </c>
      <c r="I587" s="251"/>
      <c r="J587" s="247"/>
      <c r="K587" s="247"/>
      <c r="L587" s="252"/>
      <c r="M587" s="253"/>
      <c r="N587" s="254"/>
      <c r="O587" s="254"/>
      <c r="P587" s="254"/>
      <c r="Q587" s="254"/>
      <c r="R587" s="254"/>
      <c r="S587" s="254"/>
      <c r="T587" s="255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6" t="s">
        <v>191</v>
      </c>
      <c r="AU587" s="256" t="s">
        <v>88</v>
      </c>
      <c r="AV587" s="14" t="s">
        <v>189</v>
      </c>
      <c r="AW587" s="14" t="s">
        <v>34</v>
      </c>
      <c r="AX587" s="14" t="s">
        <v>86</v>
      </c>
      <c r="AY587" s="256" t="s">
        <v>182</v>
      </c>
    </row>
    <row r="588" spans="1:65" s="2" customFormat="1" ht="24.15" customHeight="1">
      <c r="A588" s="39"/>
      <c r="B588" s="40"/>
      <c r="C588" s="220" t="s">
        <v>888</v>
      </c>
      <c r="D588" s="220" t="s">
        <v>185</v>
      </c>
      <c r="E588" s="221" t="s">
        <v>1861</v>
      </c>
      <c r="F588" s="222" t="s">
        <v>1862</v>
      </c>
      <c r="G588" s="223" t="s">
        <v>1863</v>
      </c>
      <c r="H588" s="297"/>
      <c r="I588" s="225"/>
      <c r="J588" s="226">
        <f>ROUND(I588*H588,2)</f>
        <v>0</v>
      </c>
      <c r="K588" s="227"/>
      <c r="L588" s="45"/>
      <c r="M588" s="228" t="s">
        <v>1</v>
      </c>
      <c r="N588" s="229" t="s">
        <v>43</v>
      </c>
      <c r="O588" s="92"/>
      <c r="P588" s="230">
        <f>O588*H588</f>
        <v>0</v>
      </c>
      <c r="Q588" s="230">
        <v>0</v>
      </c>
      <c r="R588" s="230">
        <f>Q588*H588</f>
        <v>0</v>
      </c>
      <c r="S588" s="230">
        <v>0</v>
      </c>
      <c r="T588" s="231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32" t="s">
        <v>351</v>
      </c>
      <c r="AT588" s="232" t="s">
        <v>185</v>
      </c>
      <c r="AU588" s="232" t="s">
        <v>88</v>
      </c>
      <c r="AY588" s="18" t="s">
        <v>182</v>
      </c>
      <c r="BE588" s="233">
        <f>IF(N588="základní",J588,0)</f>
        <v>0</v>
      </c>
      <c r="BF588" s="233">
        <f>IF(N588="snížená",J588,0)</f>
        <v>0</v>
      </c>
      <c r="BG588" s="233">
        <f>IF(N588="zákl. přenesená",J588,0)</f>
        <v>0</v>
      </c>
      <c r="BH588" s="233">
        <f>IF(N588="sníž. přenesená",J588,0)</f>
        <v>0</v>
      </c>
      <c r="BI588" s="233">
        <f>IF(N588="nulová",J588,0)</f>
        <v>0</v>
      </c>
      <c r="BJ588" s="18" t="s">
        <v>86</v>
      </c>
      <c r="BK588" s="233">
        <f>ROUND(I588*H588,2)</f>
        <v>0</v>
      </c>
      <c r="BL588" s="18" t="s">
        <v>351</v>
      </c>
      <c r="BM588" s="232" t="s">
        <v>1864</v>
      </c>
    </row>
    <row r="589" spans="1:63" s="12" customFormat="1" ht="22.8" customHeight="1">
      <c r="A589" s="12"/>
      <c r="B589" s="204"/>
      <c r="C589" s="205"/>
      <c r="D589" s="206" t="s">
        <v>77</v>
      </c>
      <c r="E589" s="218" t="s">
        <v>1034</v>
      </c>
      <c r="F589" s="218" t="s">
        <v>1035</v>
      </c>
      <c r="G589" s="205"/>
      <c r="H589" s="205"/>
      <c r="I589" s="208"/>
      <c r="J589" s="219">
        <f>BK589</f>
        <v>0</v>
      </c>
      <c r="K589" s="205"/>
      <c r="L589" s="210"/>
      <c r="M589" s="211"/>
      <c r="N589" s="212"/>
      <c r="O589" s="212"/>
      <c r="P589" s="213">
        <f>SUM(P590:P678)</f>
        <v>0</v>
      </c>
      <c r="Q589" s="212"/>
      <c r="R589" s="213">
        <f>SUM(R590:R678)</f>
        <v>15.68306705</v>
      </c>
      <c r="S589" s="212"/>
      <c r="T589" s="214">
        <f>SUM(T590:T678)</f>
        <v>0.20848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15" t="s">
        <v>88</v>
      </c>
      <c r="AT589" s="216" t="s">
        <v>77</v>
      </c>
      <c r="AU589" s="216" t="s">
        <v>86</v>
      </c>
      <c r="AY589" s="215" t="s">
        <v>182</v>
      </c>
      <c r="BK589" s="217">
        <f>SUM(BK590:BK678)</f>
        <v>0</v>
      </c>
    </row>
    <row r="590" spans="1:65" s="2" customFormat="1" ht="24.15" customHeight="1">
      <c r="A590" s="39"/>
      <c r="B590" s="40"/>
      <c r="C590" s="220" t="s">
        <v>891</v>
      </c>
      <c r="D590" s="220" t="s">
        <v>185</v>
      </c>
      <c r="E590" s="221" t="s">
        <v>1865</v>
      </c>
      <c r="F590" s="222" t="s">
        <v>1866</v>
      </c>
      <c r="G590" s="223" t="s">
        <v>542</v>
      </c>
      <c r="H590" s="224">
        <v>31.218</v>
      </c>
      <c r="I590" s="225"/>
      <c r="J590" s="226">
        <f>ROUND(I590*H590,2)</f>
        <v>0</v>
      </c>
      <c r="K590" s="227"/>
      <c r="L590" s="45"/>
      <c r="M590" s="228" t="s">
        <v>1</v>
      </c>
      <c r="N590" s="229" t="s">
        <v>43</v>
      </c>
      <c r="O590" s="92"/>
      <c r="P590" s="230">
        <f>O590*H590</f>
        <v>0</v>
      </c>
      <c r="Q590" s="230">
        <v>0.00122</v>
      </c>
      <c r="R590" s="230">
        <f>Q590*H590</f>
        <v>0.038085959999999995</v>
      </c>
      <c r="S590" s="230">
        <v>0</v>
      </c>
      <c r="T590" s="231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2" t="s">
        <v>351</v>
      </c>
      <c r="AT590" s="232" t="s">
        <v>185</v>
      </c>
      <c r="AU590" s="232" t="s">
        <v>88</v>
      </c>
      <c r="AY590" s="18" t="s">
        <v>182</v>
      </c>
      <c r="BE590" s="233">
        <f>IF(N590="základní",J590,0)</f>
        <v>0</v>
      </c>
      <c r="BF590" s="233">
        <f>IF(N590="snížená",J590,0)</f>
        <v>0</v>
      </c>
      <c r="BG590" s="233">
        <f>IF(N590="zákl. přenesená",J590,0)</f>
        <v>0</v>
      </c>
      <c r="BH590" s="233">
        <f>IF(N590="sníž. přenesená",J590,0)</f>
        <v>0</v>
      </c>
      <c r="BI590" s="233">
        <f>IF(N590="nulová",J590,0)</f>
        <v>0</v>
      </c>
      <c r="BJ590" s="18" t="s">
        <v>86</v>
      </c>
      <c r="BK590" s="233">
        <f>ROUND(I590*H590,2)</f>
        <v>0</v>
      </c>
      <c r="BL590" s="18" t="s">
        <v>351</v>
      </c>
      <c r="BM590" s="232" t="s">
        <v>1867</v>
      </c>
    </row>
    <row r="591" spans="1:51" s="13" customFormat="1" ht="12">
      <c r="A591" s="13"/>
      <c r="B591" s="234"/>
      <c r="C591" s="235"/>
      <c r="D591" s="236" t="s">
        <v>191</v>
      </c>
      <c r="E591" s="237" t="s">
        <v>1</v>
      </c>
      <c r="F591" s="238" t="s">
        <v>1868</v>
      </c>
      <c r="G591" s="235"/>
      <c r="H591" s="239">
        <v>0.225</v>
      </c>
      <c r="I591" s="240"/>
      <c r="J591" s="235"/>
      <c r="K591" s="235"/>
      <c r="L591" s="241"/>
      <c r="M591" s="242"/>
      <c r="N591" s="243"/>
      <c r="O591" s="243"/>
      <c r="P591" s="243"/>
      <c r="Q591" s="243"/>
      <c r="R591" s="243"/>
      <c r="S591" s="243"/>
      <c r="T591" s="24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5" t="s">
        <v>191</v>
      </c>
      <c r="AU591" s="245" t="s">
        <v>88</v>
      </c>
      <c r="AV591" s="13" t="s">
        <v>88</v>
      </c>
      <c r="AW591" s="13" t="s">
        <v>34</v>
      </c>
      <c r="AX591" s="13" t="s">
        <v>78</v>
      </c>
      <c r="AY591" s="245" t="s">
        <v>182</v>
      </c>
    </row>
    <row r="592" spans="1:51" s="13" customFormat="1" ht="12">
      <c r="A592" s="13"/>
      <c r="B592" s="234"/>
      <c r="C592" s="235"/>
      <c r="D592" s="236" t="s">
        <v>191</v>
      </c>
      <c r="E592" s="237" t="s">
        <v>1</v>
      </c>
      <c r="F592" s="238" t="s">
        <v>1869</v>
      </c>
      <c r="G592" s="235"/>
      <c r="H592" s="239">
        <v>3.47</v>
      </c>
      <c r="I592" s="240"/>
      <c r="J592" s="235"/>
      <c r="K592" s="235"/>
      <c r="L592" s="241"/>
      <c r="M592" s="242"/>
      <c r="N592" s="243"/>
      <c r="O592" s="243"/>
      <c r="P592" s="243"/>
      <c r="Q592" s="243"/>
      <c r="R592" s="243"/>
      <c r="S592" s="243"/>
      <c r="T592" s="24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5" t="s">
        <v>191</v>
      </c>
      <c r="AU592" s="245" t="s">
        <v>88</v>
      </c>
      <c r="AV592" s="13" t="s">
        <v>88</v>
      </c>
      <c r="AW592" s="13" t="s">
        <v>34</v>
      </c>
      <c r="AX592" s="13" t="s">
        <v>78</v>
      </c>
      <c r="AY592" s="245" t="s">
        <v>182</v>
      </c>
    </row>
    <row r="593" spans="1:51" s="13" customFormat="1" ht="12">
      <c r="A593" s="13"/>
      <c r="B593" s="234"/>
      <c r="C593" s="235"/>
      <c r="D593" s="236" t="s">
        <v>191</v>
      </c>
      <c r="E593" s="237" t="s">
        <v>1</v>
      </c>
      <c r="F593" s="238" t="s">
        <v>1870</v>
      </c>
      <c r="G593" s="235"/>
      <c r="H593" s="239">
        <v>0.983</v>
      </c>
      <c r="I593" s="240"/>
      <c r="J593" s="235"/>
      <c r="K593" s="235"/>
      <c r="L593" s="241"/>
      <c r="M593" s="242"/>
      <c r="N593" s="243"/>
      <c r="O593" s="243"/>
      <c r="P593" s="243"/>
      <c r="Q593" s="243"/>
      <c r="R593" s="243"/>
      <c r="S593" s="243"/>
      <c r="T593" s="24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5" t="s">
        <v>191</v>
      </c>
      <c r="AU593" s="245" t="s">
        <v>88</v>
      </c>
      <c r="AV593" s="13" t="s">
        <v>88</v>
      </c>
      <c r="AW593" s="13" t="s">
        <v>34</v>
      </c>
      <c r="AX593" s="13" t="s">
        <v>78</v>
      </c>
      <c r="AY593" s="245" t="s">
        <v>182</v>
      </c>
    </row>
    <row r="594" spans="1:51" s="13" customFormat="1" ht="12">
      <c r="A594" s="13"/>
      <c r="B594" s="234"/>
      <c r="C594" s="235"/>
      <c r="D594" s="236" t="s">
        <v>191</v>
      </c>
      <c r="E594" s="237" t="s">
        <v>1</v>
      </c>
      <c r="F594" s="238" t="s">
        <v>1871</v>
      </c>
      <c r="G594" s="235"/>
      <c r="H594" s="239">
        <v>2.066</v>
      </c>
      <c r="I594" s="240"/>
      <c r="J594" s="235"/>
      <c r="K594" s="235"/>
      <c r="L594" s="241"/>
      <c r="M594" s="242"/>
      <c r="N594" s="243"/>
      <c r="O594" s="243"/>
      <c r="P594" s="243"/>
      <c r="Q594" s="243"/>
      <c r="R594" s="243"/>
      <c r="S594" s="243"/>
      <c r="T594" s="24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5" t="s">
        <v>191</v>
      </c>
      <c r="AU594" s="245" t="s">
        <v>88</v>
      </c>
      <c r="AV594" s="13" t="s">
        <v>88</v>
      </c>
      <c r="AW594" s="13" t="s">
        <v>34</v>
      </c>
      <c r="AX594" s="13" t="s">
        <v>78</v>
      </c>
      <c r="AY594" s="245" t="s">
        <v>182</v>
      </c>
    </row>
    <row r="595" spans="1:51" s="13" customFormat="1" ht="12">
      <c r="A595" s="13"/>
      <c r="B595" s="234"/>
      <c r="C595" s="235"/>
      <c r="D595" s="236" t="s">
        <v>191</v>
      </c>
      <c r="E595" s="237" t="s">
        <v>1</v>
      </c>
      <c r="F595" s="238" t="s">
        <v>1872</v>
      </c>
      <c r="G595" s="235"/>
      <c r="H595" s="239">
        <v>4.225</v>
      </c>
      <c r="I595" s="240"/>
      <c r="J595" s="235"/>
      <c r="K595" s="235"/>
      <c r="L595" s="241"/>
      <c r="M595" s="242"/>
      <c r="N595" s="243"/>
      <c r="O595" s="243"/>
      <c r="P595" s="243"/>
      <c r="Q595" s="243"/>
      <c r="R595" s="243"/>
      <c r="S595" s="243"/>
      <c r="T595" s="24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5" t="s">
        <v>191</v>
      </c>
      <c r="AU595" s="245" t="s">
        <v>88</v>
      </c>
      <c r="AV595" s="13" t="s">
        <v>88</v>
      </c>
      <c r="AW595" s="13" t="s">
        <v>34</v>
      </c>
      <c r="AX595" s="13" t="s">
        <v>78</v>
      </c>
      <c r="AY595" s="245" t="s">
        <v>182</v>
      </c>
    </row>
    <row r="596" spans="1:51" s="13" customFormat="1" ht="12">
      <c r="A596" s="13"/>
      <c r="B596" s="234"/>
      <c r="C596" s="235"/>
      <c r="D596" s="236" t="s">
        <v>191</v>
      </c>
      <c r="E596" s="237" t="s">
        <v>1</v>
      </c>
      <c r="F596" s="238" t="s">
        <v>1873</v>
      </c>
      <c r="G596" s="235"/>
      <c r="H596" s="239">
        <v>20.249</v>
      </c>
      <c r="I596" s="240"/>
      <c r="J596" s="235"/>
      <c r="K596" s="235"/>
      <c r="L596" s="241"/>
      <c r="M596" s="242"/>
      <c r="N596" s="243"/>
      <c r="O596" s="243"/>
      <c r="P596" s="243"/>
      <c r="Q596" s="243"/>
      <c r="R596" s="243"/>
      <c r="S596" s="243"/>
      <c r="T596" s="24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5" t="s">
        <v>191</v>
      </c>
      <c r="AU596" s="245" t="s">
        <v>88</v>
      </c>
      <c r="AV596" s="13" t="s">
        <v>88</v>
      </c>
      <c r="AW596" s="13" t="s">
        <v>34</v>
      </c>
      <c r="AX596" s="13" t="s">
        <v>78</v>
      </c>
      <c r="AY596" s="245" t="s">
        <v>182</v>
      </c>
    </row>
    <row r="597" spans="1:51" s="14" customFormat="1" ht="12">
      <c r="A597" s="14"/>
      <c r="B597" s="246"/>
      <c r="C597" s="247"/>
      <c r="D597" s="236" t="s">
        <v>191</v>
      </c>
      <c r="E597" s="248" t="s">
        <v>1</v>
      </c>
      <c r="F597" s="249" t="s">
        <v>195</v>
      </c>
      <c r="G597" s="247"/>
      <c r="H597" s="250">
        <v>31.217999999999996</v>
      </c>
      <c r="I597" s="251"/>
      <c r="J597" s="247"/>
      <c r="K597" s="247"/>
      <c r="L597" s="252"/>
      <c r="M597" s="253"/>
      <c r="N597" s="254"/>
      <c r="O597" s="254"/>
      <c r="P597" s="254"/>
      <c r="Q597" s="254"/>
      <c r="R597" s="254"/>
      <c r="S597" s="254"/>
      <c r="T597" s="255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6" t="s">
        <v>191</v>
      </c>
      <c r="AU597" s="256" t="s">
        <v>88</v>
      </c>
      <c r="AV597" s="14" t="s">
        <v>189</v>
      </c>
      <c r="AW597" s="14" t="s">
        <v>34</v>
      </c>
      <c r="AX597" s="14" t="s">
        <v>86</v>
      </c>
      <c r="AY597" s="256" t="s">
        <v>182</v>
      </c>
    </row>
    <row r="598" spans="1:65" s="2" customFormat="1" ht="33" customHeight="1">
      <c r="A598" s="39"/>
      <c r="B598" s="40"/>
      <c r="C598" s="220" t="s">
        <v>895</v>
      </c>
      <c r="D598" s="220" t="s">
        <v>185</v>
      </c>
      <c r="E598" s="221" t="s">
        <v>1874</v>
      </c>
      <c r="F598" s="222" t="s">
        <v>1875</v>
      </c>
      <c r="G598" s="223" t="s">
        <v>542</v>
      </c>
      <c r="H598" s="224">
        <v>25.872</v>
      </c>
      <c r="I598" s="225"/>
      <c r="J598" s="226">
        <f>ROUND(I598*H598,2)</f>
        <v>0</v>
      </c>
      <c r="K598" s="227"/>
      <c r="L598" s="45"/>
      <c r="M598" s="228" t="s">
        <v>1</v>
      </c>
      <c r="N598" s="229" t="s">
        <v>43</v>
      </c>
      <c r="O598" s="92"/>
      <c r="P598" s="230">
        <f>O598*H598</f>
        <v>0</v>
      </c>
      <c r="Q598" s="230">
        <v>0.00189</v>
      </c>
      <c r="R598" s="230">
        <f>Q598*H598</f>
        <v>0.04889808</v>
      </c>
      <c r="S598" s="230">
        <v>0</v>
      </c>
      <c r="T598" s="231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2" t="s">
        <v>351</v>
      </c>
      <c r="AT598" s="232" t="s">
        <v>185</v>
      </c>
      <c r="AU598" s="232" t="s">
        <v>88</v>
      </c>
      <c r="AY598" s="18" t="s">
        <v>182</v>
      </c>
      <c r="BE598" s="233">
        <f>IF(N598="základní",J598,0)</f>
        <v>0</v>
      </c>
      <c r="BF598" s="233">
        <f>IF(N598="snížená",J598,0)</f>
        <v>0</v>
      </c>
      <c r="BG598" s="233">
        <f>IF(N598="zákl. přenesená",J598,0)</f>
        <v>0</v>
      </c>
      <c r="BH598" s="233">
        <f>IF(N598="sníž. přenesená",J598,0)</f>
        <v>0</v>
      </c>
      <c r="BI598" s="233">
        <f>IF(N598="nulová",J598,0)</f>
        <v>0</v>
      </c>
      <c r="BJ598" s="18" t="s">
        <v>86</v>
      </c>
      <c r="BK598" s="233">
        <f>ROUND(I598*H598,2)</f>
        <v>0</v>
      </c>
      <c r="BL598" s="18" t="s">
        <v>351</v>
      </c>
      <c r="BM598" s="232" t="s">
        <v>1876</v>
      </c>
    </row>
    <row r="599" spans="1:51" s="13" customFormat="1" ht="12">
      <c r="A599" s="13"/>
      <c r="B599" s="234"/>
      <c r="C599" s="235"/>
      <c r="D599" s="236" t="s">
        <v>191</v>
      </c>
      <c r="E599" s="237" t="s">
        <v>1</v>
      </c>
      <c r="F599" s="238" t="s">
        <v>1877</v>
      </c>
      <c r="G599" s="235"/>
      <c r="H599" s="239">
        <v>4.64</v>
      </c>
      <c r="I599" s="240"/>
      <c r="J599" s="235"/>
      <c r="K599" s="235"/>
      <c r="L599" s="241"/>
      <c r="M599" s="242"/>
      <c r="N599" s="243"/>
      <c r="O599" s="243"/>
      <c r="P599" s="243"/>
      <c r="Q599" s="243"/>
      <c r="R599" s="243"/>
      <c r="S599" s="243"/>
      <c r="T599" s="244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5" t="s">
        <v>191</v>
      </c>
      <c r="AU599" s="245" t="s">
        <v>88</v>
      </c>
      <c r="AV599" s="13" t="s">
        <v>88</v>
      </c>
      <c r="AW599" s="13" t="s">
        <v>34</v>
      </c>
      <c r="AX599" s="13" t="s">
        <v>78</v>
      </c>
      <c r="AY599" s="245" t="s">
        <v>182</v>
      </c>
    </row>
    <row r="600" spans="1:51" s="13" customFormat="1" ht="12">
      <c r="A600" s="13"/>
      <c r="B600" s="234"/>
      <c r="C600" s="235"/>
      <c r="D600" s="236" t="s">
        <v>191</v>
      </c>
      <c r="E600" s="237" t="s">
        <v>1</v>
      </c>
      <c r="F600" s="238" t="s">
        <v>1870</v>
      </c>
      <c r="G600" s="235"/>
      <c r="H600" s="239">
        <v>0.983</v>
      </c>
      <c r="I600" s="240"/>
      <c r="J600" s="235"/>
      <c r="K600" s="235"/>
      <c r="L600" s="241"/>
      <c r="M600" s="242"/>
      <c r="N600" s="243"/>
      <c r="O600" s="243"/>
      <c r="P600" s="243"/>
      <c r="Q600" s="243"/>
      <c r="R600" s="243"/>
      <c r="S600" s="243"/>
      <c r="T600" s="24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5" t="s">
        <v>191</v>
      </c>
      <c r="AU600" s="245" t="s">
        <v>88</v>
      </c>
      <c r="AV600" s="13" t="s">
        <v>88</v>
      </c>
      <c r="AW600" s="13" t="s">
        <v>34</v>
      </c>
      <c r="AX600" s="13" t="s">
        <v>78</v>
      </c>
      <c r="AY600" s="245" t="s">
        <v>182</v>
      </c>
    </row>
    <row r="601" spans="1:51" s="13" customFormat="1" ht="12">
      <c r="A601" s="13"/>
      <c r="B601" s="234"/>
      <c r="C601" s="235"/>
      <c r="D601" s="236" t="s">
        <v>191</v>
      </c>
      <c r="E601" s="237" t="s">
        <v>1</v>
      </c>
      <c r="F601" s="238" t="s">
        <v>1873</v>
      </c>
      <c r="G601" s="235"/>
      <c r="H601" s="239">
        <v>20.249</v>
      </c>
      <c r="I601" s="240"/>
      <c r="J601" s="235"/>
      <c r="K601" s="235"/>
      <c r="L601" s="241"/>
      <c r="M601" s="242"/>
      <c r="N601" s="243"/>
      <c r="O601" s="243"/>
      <c r="P601" s="243"/>
      <c r="Q601" s="243"/>
      <c r="R601" s="243"/>
      <c r="S601" s="243"/>
      <c r="T601" s="24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5" t="s">
        <v>191</v>
      </c>
      <c r="AU601" s="245" t="s">
        <v>88</v>
      </c>
      <c r="AV601" s="13" t="s">
        <v>88</v>
      </c>
      <c r="AW601" s="13" t="s">
        <v>34</v>
      </c>
      <c r="AX601" s="13" t="s">
        <v>78</v>
      </c>
      <c r="AY601" s="245" t="s">
        <v>182</v>
      </c>
    </row>
    <row r="602" spans="1:51" s="14" customFormat="1" ht="12">
      <c r="A602" s="14"/>
      <c r="B602" s="246"/>
      <c r="C602" s="247"/>
      <c r="D602" s="236" t="s">
        <v>191</v>
      </c>
      <c r="E602" s="248" t="s">
        <v>1</v>
      </c>
      <c r="F602" s="249" t="s">
        <v>195</v>
      </c>
      <c r="G602" s="247"/>
      <c r="H602" s="250">
        <v>25.872</v>
      </c>
      <c r="I602" s="251"/>
      <c r="J602" s="247"/>
      <c r="K602" s="247"/>
      <c r="L602" s="252"/>
      <c r="M602" s="253"/>
      <c r="N602" s="254"/>
      <c r="O602" s="254"/>
      <c r="P602" s="254"/>
      <c r="Q602" s="254"/>
      <c r="R602" s="254"/>
      <c r="S602" s="254"/>
      <c r="T602" s="255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6" t="s">
        <v>191</v>
      </c>
      <c r="AU602" s="256" t="s">
        <v>88</v>
      </c>
      <c r="AV602" s="14" t="s">
        <v>189</v>
      </c>
      <c r="AW602" s="14" t="s">
        <v>34</v>
      </c>
      <c r="AX602" s="14" t="s">
        <v>86</v>
      </c>
      <c r="AY602" s="256" t="s">
        <v>182</v>
      </c>
    </row>
    <row r="603" spans="1:65" s="2" customFormat="1" ht="24.15" customHeight="1">
      <c r="A603" s="39"/>
      <c r="B603" s="40"/>
      <c r="C603" s="220" t="s">
        <v>900</v>
      </c>
      <c r="D603" s="220" t="s">
        <v>185</v>
      </c>
      <c r="E603" s="221" t="s">
        <v>1878</v>
      </c>
      <c r="F603" s="222" t="s">
        <v>1879</v>
      </c>
      <c r="G603" s="223" t="s">
        <v>320</v>
      </c>
      <c r="H603" s="224">
        <v>25.6</v>
      </c>
      <c r="I603" s="225"/>
      <c r="J603" s="226">
        <f>ROUND(I603*H603,2)</f>
        <v>0</v>
      </c>
      <c r="K603" s="227"/>
      <c r="L603" s="45"/>
      <c r="M603" s="228" t="s">
        <v>1</v>
      </c>
      <c r="N603" s="229" t="s">
        <v>43</v>
      </c>
      <c r="O603" s="92"/>
      <c r="P603" s="230">
        <f>O603*H603</f>
        <v>0</v>
      </c>
      <c r="Q603" s="230">
        <v>0</v>
      </c>
      <c r="R603" s="230">
        <f>Q603*H603</f>
        <v>0</v>
      </c>
      <c r="S603" s="230">
        <v>0</v>
      </c>
      <c r="T603" s="231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2" t="s">
        <v>351</v>
      </c>
      <c r="AT603" s="232" t="s">
        <v>185</v>
      </c>
      <c r="AU603" s="232" t="s">
        <v>88</v>
      </c>
      <c r="AY603" s="18" t="s">
        <v>182</v>
      </c>
      <c r="BE603" s="233">
        <f>IF(N603="základní",J603,0)</f>
        <v>0</v>
      </c>
      <c r="BF603" s="233">
        <f>IF(N603="snížená",J603,0)</f>
        <v>0</v>
      </c>
      <c r="BG603" s="233">
        <f>IF(N603="zákl. přenesená",J603,0)</f>
        <v>0</v>
      </c>
      <c r="BH603" s="233">
        <f>IF(N603="sníž. přenesená",J603,0)</f>
        <v>0</v>
      </c>
      <c r="BI603" s="233">
        <f>IF(N603="nulová",J603,0)</f>
        <v>0</v>
      </c>
      <c r="BJ603" s="18" t="s">
        <v>86</v>
      </c>
      <c r="BK603" s="233">
        <f>ROUND(I603*H603,2)</f>
        <v>0</v>
      </c>
      <c r="BL603" s="18" t="s">
        <v>351</v>
      </c>
      <c r="BM603" s="232" t="s">
        <v>1880</v>
      </c>
    </row>
    <row r="604" spans="1:51" s="15" customFormat="1" ht="12">
      <c r="A604" s="15"/>
      <c r="B604" s="268"/>
      <c r="C604" s="269"/>
      <c r="D604" s="236" t="s">
        <v>191</v>
      </c>
      <c r="E604" s="270" t="s">
        <v>1</v>
      </c>
      <c r="F604" s="271" t="s">
        <v>1881</v>
      </c>
      <c r="G604" s="269"/>
      <c r="H604" s="270" t="s">
        <v>1</v>
      </c>
      <c r="I604" s="272"/>
      <c r="J604" s="269"/>
      <c r="K604" s="269"/>
      <c r="L604" s="273"/>
      <c r="M604" s="274"/>
      <c r="N604" s="275"/>
      <c r="O604" s="275"/>
      <c r="P604" s="275"/>
      <c r="Q604" s="275"/>
      <c r="R604" s="275"/>
      <c r="S604" s="275"/>
      <c r="T604" s="276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77" t="s">
        <v>191</v>
      </c>
      <c r="AU604" s="277" t="s">
        <v>88</v>
      </c>
      <c r="AV604" s="15" t="s">
        <v>86</v>
      </c>
      <c r="AW604" s="15" t="s">
        <v>34</v>
      </c>
      <c r="AX604" s="15" t="s">
        <v>78</v>
      </c>
      <c r="AY604" s="277" t="s">
        <v>182</v>
      </c>
    </row>
    <row r="605" spans="1:51" s="13" customFormat="1" ht="12">
      <c r="A605" s="13"/>
      <c r="B605" s="234"/>
      <c r="C605" s="235"/>
      <c r="D605" s="236" t="s">
        <v>191</v>
      </c>
      <c r="E605" s="237" t="s">
        <v>1</v>
      </c>
      <c r="F605" s="238" t="s">
        <v>1882</v>
      </c>
      <c r="G605" s="235"/>
      <c r="H605" s="239">
        <v>25.6</v>
      </c>
      <c r="I605" s="240"/>
      <c r="J605" s="235"/>
      <c r="K605" s="235"/>
      <c r="L605" s="241"/>
      <c r="M605" s="242"/>
      <c r="N605" s="243"/>
      <c r="O605" s="243"/>
      <c r="P605" s="243"/>
      <c r="Q605" s="243"/>
      <c r="R605" s="243"/>
      <c r="S605" s="243"/>
      <c r="T605" s="24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5" t="s">
        <v>191</v>
      </c>
      <c r="AU605" s="245" t="s">
        <v>88</v>
      </c>
      <c r="AV605" s="13" t="s">
        <v>88</v>
      </c>
      <c r="AW605" s="13" t="s">
        <v>34</v>
      </c>
      <c r="AX605" s="13" t="s">
        <v>78</v>
      </c>
      <c r="AY605" s="245" t="s">
        <v>182</v>
      </c>
    </row>
    <row r="606" spans="1:51" s="14" customFormat="1" ht="12">
      <c r="A606" s="14"/>
      <c r="B606" s="246"/>
      <c r="C606" s="247"/>
      <c r="D606" s="236" t="s">
        <v>191</v>
      </c>
      <c r="E606" s="248" t="s">
        <v>1</v>
      </c>
      <c r="F606" s="249" t="s">
        <v>195</v>
      </c>
      <c r="G606" s="247"/>
      <c r="H606" s="250">
        <v>25.6</v>
      </c>
      <c r="I606" s="251"/>
      <c r="J606" s="247"/>
      <c r="K606" s="247"/>
      <c r="L606" s="252"/>
      <c r="M606" s="253"/>
      <c r="N606" s="254"/>
      <c r="O606" s="254"/>
      <c r="P606" s="254"/>
      <c r="Q606" s="254"/>
      <c r="R606" s="254"/>
      <c r="S606" s="254"/>
      <c r="T606" s="255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6" t="s">
        <v>191</v>
      </c>
      <c r="AU606" s="256" t="s">
        <v>88</v>
      </c>
      <c r="AV606" s="14" t="s">
        <v>189</v>
      </c>
      <c r="AW606" s="14" t="s">
        <v>34</v>
      </c>
      <c r="AX606" s="14" t="s">
        <v>86</v>
      </c>
      <c r="AY606" s="256" t="s">
        <v>182</v>
      </c>
    </row>
    <row r="607" spans="1:65" s="2" customFormat="1" ht="21.75" customHeight="1">
      <c r="A607" s="39"/>
      <c r="B607" s="40"/>
      <c r="C607" s="257" t="s">
        <v>904</v>
      </c>
      <c r="D607" s="257" t="s">
        <v>204</v>
      </c>
      <c r="E607" s="258" t="s">
        <v>1883</v>
      </c>
      <c r="F607" s="259" t="s">
        <v>1884</v>
      </c>
      <c r="G607" s="260" t="s">
        <v>542</v>
      </c>
      <c r="H607" s="261">
        <v>0.225</v>
      </c>
      <c r="I607" s="262"/>
      <c r="J607" s="263">
        <f>ROUND(I607*H607,2)</f>
        <v>0</v>
      </c>
      <c r="K607" s="264"/>
      <c r="L607" s="265"/>
      <c r="M607" s="266" t="s">
        <v>1</v>
      </c>
      <c r="N607" s="267" t="s">
        <v>43</v>
      </c>
      <c r="O607" s="92"/>
      <c r="P607" s="230">
        <f>O607*H607</f>
        <v>0</v>
      </c>
      <c r="Q607" s="230">
        <v>0.55</v>
      </c>
      <c r="R607" s="230">
        <f>Q607*H607</f>
        <v>0.12375000000000001</v>
      </c>
      <c r="S607" s="230">
        <v>0</v>
      </c>
      <c r="T607" s="231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2" t="s">
        <v>563</v>
      </c>
      <c r="AT607" s="232" t="s">
        <v>204</v>
      </c>
      <c r="AU607" s="232" t="s">
        <v>88</v>
      </c>
      <c r="AY607" s="18" t="s">
        <v>182</v>
      </c>
      <c r="BE607" s="233">
        <f>IF(N607="základní",J607,0)</f>
        <v>0</v>
      </c>
      <c r="BF607" s="233">
        <f>IF(N607="snížená",J607,0)</f>
        <v>0</v>
      </c>
      <c r="BG607" s="233">
        <f>IF(N607="zákl. přenesená",J607,0)</f>
        <v>0</v>
      </c>
      <c r="BH607" s="233">
        <f>IF(N607="sníž. přenesená",J607,0)</f>
        <v>0</v>
      </c>
      <c r="BI607" s="233">
        <f>IF(N607="nulová",J607,0)</f>
        <v>0</v>
      </c>
      <c r="BJ607" s="18" t="s">
        <v>86</v>
      </c>
      <c r="BK607" s="233">
        <f>ROUND(I607*H607,2)</f>
        <v>0</v>
      </c>
      <c r="BL607" s="18" t="s">
        <v>351</v>
      </c>
      <c r="BM607" s="232" t="s">
        <v>1885</v>
      </c>
    </row>
    <row r="608" spans="1:51" s="15" customFormat="1" ht="12">
      <c r="A608" s="15"/>
      <c r="B608" s="268"/>
      <c r="C608" s="269"/>
      <c r="D608" s="236" t="s">
        <v>191</v>
      </c>
      <c r="E608" s="270" t="s">
        <v>1</v>
      </c>
      <c r="F608" s="271" t="s">
        <v>1881</v>
      </c>
      <c r="G608" s="269"/>
      <c r="H608" s="270" t="s">
        <v>1</v>
      </c>
      <c r="I608" s="272"/>
      <c r="J608" s="269"/>
      <c r="K608" s="269"/>
      <c r="L608" s="273"/>
      <c r="M608" s="274"/>
      <c r="N608" s="275"/>
      <c r="O608" s="275"/>
      <c r="P608" s="275"/>
      <c r="Q608" s="275"/>
      <c r="R608" s="275"/>
      <c r="S608" s="275"/>
      <c r="T608" s="276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77" t="s">
        <v>191</v>
      </c>
      <c r="AU608" s="277" t="s">
        <v>88</v>
      </c>
      <c r="AV608" s="15" t="s">
        <v>86</v>
      </c>
      <c r="AW608" s="15" t="s">
        <v>34</v>
      </c>
      <c r="AX608" s="15" t="s">
        <v>78</v>
      </c>
      <c r="AY608" s="277" t="s">
        <v>182</v>
      </c>
    </row>
    <row r="609" spans="1:51" s="13" customFormat="1" ht="12">
      <c r="A609" s="13"/>
      <c r="B609" s="234"/>
      <c r="C609" s="235"/>
      <c r="D609" s="236" t="s">
        <v>191</v>
      </c>
      <c r="E609" s="237" t="s">
        <v>1</v>
      </c>
      <c r="F609" s="238" t="s">
        <v>1886</v>
      </c>
      <c r="G609" s="235"/>
      <c r="H609" s="239">
        <v>0.225</v>
      </c>
      <c r="I609" s="240"/>
      <c r="J609" s="235"/>
      <c r="K609" s="235"/>
      <c r="L609" s="241"/>
      <c r="M609" s="242"/>
      <c r="N609" s="243"/>
      <c r="O609" s="243"/>
      <c r="P609" s="243"/>
      <c r="Q609" s="243"/>
      <c r="R609" s="243"/>
      <c r="S609" s="243"/>
      <c r="T609" s="24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5" t="s">
        <v>191</v>
      </c>
      <c r="AU609" s="245" t="s">
        <v>88</v>
      </c>
      <c r="AV609" s="13" t="s">
        <v>88</v>
      </c>
      <c r="AW609" s="13" t="s">
        <v>34</v>
      </c>
      <c r="AX609" s="13" t="s">
        <v>78</v>
      </c>
      <c r="AY609" s="245" t="s">
        <v>182</v>
      </c>
    </row>
    <row r="610" spans="1:51" s="14" customFormat="1" ht="12">
      <c r="A610" s="14"/>
      <c r="B610" s="246"/>
      <c r="C610" s="247"/>
      <c r="D610" s="236" t="s">
        <v>191</v>
      </c>
      <c r="E610" s="248" t="s">
        <v>1</v>
      </c>
      <c r="F610" s="249" t="s">
        <v>195</v>
      </c>
      <c r="G610" s="247"/>
      <c r="H610" s="250">
        <v>0.225</v>
      </c>
      <c r="I610" s="251"/>
      <c r="J610" s="247"/>
      <c r="K610" s="247"/>
      <c r="L610" s="252"/>
      <c r="M610" s="253"/>
      <c r="N610" s="254"/>
      <c r="O610" s="254"/>
      <c r="P610" s="254"/>
      <c r="Q610" s="254"/>
      <c r="R610" s="254"/>
      <c r="S610" s="254"/>
      <c r="T610" s="255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6" t="s">
        <v>191</v>
      </c>
      <c r="AU610" s="256" t="s">
        <v>88</v>
      </c>
      <c r="AV610" s="14" t="s">
        <v>189</v>
      </c>
      <c r="AW610" s="14" t="s">
        <v>34</v>
      </c>
      <c r="AX610" s="14" t="s">
        <v>86</v>
      </c>
      <c r="AY610" s="256" t="s">
        <v>182</v>
      </c>
    </row>
    <row r="611" spans="1:65" s="2" customFormat="1" ht="24.15" customHeight="1">
      <c r="A611" s="39"/>
      <c r="B611" s="40"/>
      <c r="C611" s="220" t="s">
        <v>907</v>
      </c>
      <c r="D611" s="220" t="s">
        <v>185</v>
      </c>
      <c r="E611" s="221" t="s">
        <v>1887</v>
      </c>
      <c r="F611" s="222" t="s">
        <v>1888</v>
      </c>
      <c r="G611" s="223" t="s">
        <v>188</v>
      </c>
      <c r="H611" s="224">
        <v>375.5</v>
      </c>
      <c r="I611" s="225"/>
      <c r="J611" s="226">
        <f>ROUND(I611*H611,2)</f>
        <v>0</v>
      </c>
      <c r="K611" s="227"/>
      <c r="L611" s="45"/>
      <c r="M611" s="228" t="s">
        <v>1</v>
      </c>
      <c r="N611" s="229" t="s">
        <v>43</v>
      </c>
      <c r="O611" s="92"/>
      <c r="P611" s="230">
        <f>O611*H611</f>
        <v>0</v>
      </c>
      <c r="Q611" s="230">
        <v>0</v>
      </c>
      <c r="R611" s="230">
        <f>Q611*H611</f>
        <v>0</v>
      </c>
      <c r="S611" s="230">
        <v>0</v>
      </c>
      <c r="T611" s="231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2" t="s">
        <v>351</v>
      </c>
      <c r="AT611" s="232" t="s">
        <v>185</v>
      </c>
      <c r="AU611" s="232" t="s">
        <v>88</v>
      </c>
      <c r="AY611" s="18" t="s">
        <v>182</v>
      </c>
      <c r="BE611" s="233">
        <f>IF(N611="základní",J611,0)</f>
        <v>0</v>
      </c>
      <c r="BF611" s="233">
        <f>IF(N611="snížená",J611,0)</f>
        <v>0</v>
      </c>
      <c r="BG611" s="233">
        <f>IF(N611="zákl. přenesená",J611,0)</f>
        <v>0</v>
      </c>
      <c r="BH611" s="233">
        <f>IF(N611="sníž. přenesená",J611,0)</f>
        <v>0</v>
      </c>
      <c r="BI611" s="233">
        <f>IF(N611="nulová",J611,0)</f>
        <v>0</v>
      </c>
      <c r="BJ611" s="18" t="s">
        <v>86</v>
      </c>
      <c r="BK611" s="233">
        <f>ROUND(I611*H611,2)</f>
        <v>0</v>
      </c>
      <c r="BL611" s="18" t="s">
        <v>351</v>
      </c>
      <c r="BM611" s="232" t="s">
        <v>1889</v>
      </c>
    </row>
    <row r="612" spans="1:51" s="13" customFormat="1" ht="12">
      <c r="A612" s="13"/>
      <c r="B612" s="234"/>
      <c r="C612" s="235"/>
      <c r="D612" s="236" t="s">
        <v>191</v>
      </c>
      <c r="E612" s="237" t="s">
        <v>1</v>
      </c>
      <c r="F612" s="238" t="s">
        <v>1840</v>
      </c>
      <c r="G612" s="235"/>
      <c r="H612" s="239">
        <v>375.5</v>
      </c>
      <c r="I612" s="240"/>
      <c r="J612" s="235"/>
      <c r="K612" s="235"/>
      <c r="L612" s="241"/>
      <c r="M612" s="242"/>
      <c r="N612" s="243"/>
      <c r="O612" s="243"/>
      <c r="P612" s="243"/>
      <c r="Q612" s="243"/>
      <c r="R612" s="243"/>
      <c r="S612" s="243"/>
      <c r="T612" s="24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5" t="s">
        <v>191</v>
      </c>
      <c r="AU612" s="245" t="s">
        <v>88</v>
      </c>
      <c r="AV612" s="13" t="s">
        <v>88</v>
      </c>
      <c r="AW612" s="13" t="s">
        <v>34</v>
      </c>
      <c r="AX612" s="13" t="s">
        <v>78</v>
      </c>
      <c r="AY612" s="245" t="s">
        <v>182</v>
      </c>
    </row>
    <row r="613" spans="1:51" s="14" customFormat="1" ht="12">
      <c r="A613" s="14"/>
      <c r="B613" s="246"/>
      <c r="C613" s="247"/>
      <c r="D613" s="236" t="s">
        <v>191</v>
      </c>
      <c r="E613" s="248" t="s">
        <v>1</v>
      </c>
      <c r="F613" s="249" t="s">
        <v>195</v>
      </c>
      <c r="G613" s="247"/>
      <c r="H613" s="250">
        <v>375.5</v>
      </c>
      <c r="I613" s="251"/>
      <c r="J613" s="247"/>
      <c r="K613" s="247"/>
      <c r="L613" s="252"/>
      <c r="M613" s="253"/>
      <c r="N613" s="254"/>
      <c r="O613" s="254"/>
      <c r="P613" s="254"/>
      <c r="Q613" s="254"/>
      <c r="R613" s="254"/>
      <c r="S613" s="254"/>
      <c r="T613" s="255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6" t="s">
        <v>191</v>
      </c>
      <c r="AU613" s="256" t="s">
        <v>88</v>
      </c>
      <c r="AV613" s="14" t="s">
        <v>189</v>
      </c>
      <c r="AW613" s="14" t="s">
        <v>34</v>
      </c>
      <c r="AX613" s="14" t="s">
        <v>86</v>
      </c>
      <c r="AY613" s="256" t="s">
        <v>182</v>
      </c>
    </row>
    <row r="614" spans="1:65" s="2" customFormat="1" ht="24.15" customHeight="1">
      <c r="A614" s="39"/>
      <c r="B614" s="40"/>
      <c r="C614" s="257" t="s">
        <v>913</v>
      </c>
      <c r="D614" s="257" t="s">
        <v>204</v>
      </c>
      <c r="E614" s="258" t="s">
        <v>1043</v>
      </c>
      <c r="F614" s="259" t="s">
        <v>1044</v>
      </c>
      <c r="G614" s="260" t="s">
        <v>542</v>
      </c>
      <c r="H614" s="261">
        <v>3.47</v>
      </c>
      <c r="I614" s="262"/>
      <c r="J614" s="263">
        <f>ROUND(I614*H614,2)</f>
        <v>0</v>
      </c>
      <c r="K614" s="264"/>
      <c r="L614" s="265"/>
      <c r="M614" s="266" t="s">
        <v>1</v>
      </c>
      <c r="N614" s="267" t="s">
        <v>43</v>
      </c>
      <c r="O614" s="92"/>
      <c r="P614" s="230">
        <f>O614*H614</f>
        <v>0</v>
      </c>
      <c r="Q614" s="230">
        <v>0.55</v>
      </c>
      <c r="R614" s="230">
        <f>Q614*H614</f>
        <v>1.9085000000000003</v>
      </c>
      <c r="S614" s="230">
        <v>0</v>
      </c>
      <c r="T614" s="231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2" t="s">
        <v>563</v>
      </c>
      <c r="AT614" s="232" t="s">
        <v>204</v>
      </c>
      <c r="AU614" s="232" t="s">
        <v>88</v>
      </c>
      <c r="AY614" s="18" t="s">
        <v>182</v>
      </c>
      <c r="BE614" s="233">
        <f>IF(N614="základní",J614,0)</f>
        <v>0</v>
      </c>
      <c r="BF614" s="233">
        <f>IF(N614="snížená",J614,0)</f>
        <v>0</v>
      </c>
      <c r="BG614" s="233">
        <f>IF(N614="zákl. přenesená",J614,0)</f>
        <v>0</v>
      </c>
      <c r="BH614" s="233">
        <f>IF(N614="sníž. přenesená",J614,0)</f>
        <v>0</v>
      </c>
      <c r="BI614" s="233">
        <f>IF(N614="nulová",J614,0)</f>
        <v>0</v>
      </c>
      <c r="BJ614" s="18" t="s">
        <v>86</v>
      </c>
      <c r="BK614" s="233">
        <f>ROUND(I614*H614,2)</f>
        <v>0</v>
      </c>
      <c r="BL614" s="18" t="s">
        <v>351</v>
      </c>
      <c r="BM614" s="232" t="s">
        <v>1890</v>
      </c>
    </row>
    <row r="615" spans="1:51" s="13" customFormat="1" ht="12">
      <c r="A615" s="13"/>
      <c r="B615" s="234"/>
      <c r="C615" s="235"/>
      <c r="D615" s="236" t="s">
        <v>191</v>
      </c>
      <c r="E615" s="237" t="s">
        <v>1</v>
      </c>
      <c r="F615" s="238" t="s">
        <v>1891</v>
      </c>
      <c r="G615" s="235"/>
      <c r="H615" s="239">
        <v>3.47</v>
      </c>
      <c r="I615" s="240"/>
      <c r="J615" s="235"/>
      <c r="K615" s="235"/>
      <c r="L615" s="241"/>
      <c r="M615" s="242"/>
      <c r="N615" s="243"/>
      <c r="O615" s="243"/>
      <c r="P615" s="243"/>
      <c r="Q615" s="243"/>
      <c r="R615" s="243"/>
      <c r="S615" s="243"/>
      <c r="T615" s="244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5" t="s">
        <v>191</v>
      </c>
      <c r="AU615" s="245" t="s">
        <v>88</v>
      </c>
      <c r="AV615" s="13" t="s">
        <v>88</v>
      </c>
      <c r="AW615" s="13" t="s">
        <v>34</v>
      </c>
      <c r="AX615" s="13" t="s">
        <v>78</v>
      </c>
      <c r="AY615" s="245" t="s">
        <v>182</v>
      </c>
    </row>
    <row r="616" spans="1:51" s="14" customFormat="1" ht="12">
      <c r="A616" s="14"/>
      <c r="B616" s="246"/>
      <c r="C616" s="247"/>
      <c r="D616" s="236" t="s">
        <v>191</v>
      </c>
      <c r="E616" s="248" t="s">
        <v>1</v>
      </c>
      <c r="F616" s="249" t="s">
        <v>195</v>
      </c>
      <c r="G616" s="247"/>
      <c r="H616" s="250">
        <v>3.47</v>
      </c>
      <c r="I616" s="251"/>
      <c r="J616" s="247"/>
      <c r="K616" s="247"/>
      <c r="L616" s="252"/>
      <c r="M616" s="253"/>
      <c r="N616" s="254"/>
      <c r="O616" s="254"/>
      <c r="P616" s="254"/>
      <c r="Q616" s="254"/>
      <c r="R616" s="254"/>
      <c r="S616" s="254"/>
      <c r="T616" s="255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6" t="s">
        <v>191</v>
      </c>
      <c r="AU616" s="256" t="s">
        <v>88</v>
      </c>
      <c r="AV616" s="14" t="s">
        <v>189</v>
      </c>
      <c r="AW616" s="14" t="s">
        <v>34</v>
      </c>
      <c r="AX616" s="14" t="s">
        <v>86</v>
      </c>
      <c r="AY616" s="256" t="s">
        <v>182</v>
      </c>
    </row>
    <row r="617" spans="1:65" s="2" customFormat="1" ht="24.15" customHeight="1">
      <c r="A617" s="39"/>
      <c r="B617" s="40"/>
      <c r="C617" s="220" t="s">
        <v>916</v>
      </c>
      <c r="D617" s="220" t="s">
        <v>185</v>
      </c>
      <c r="E617" s="221" t="s">
        <v>1892</v>
      </c>
      <c r="F617" s="222" t="s">
        <v>1893</v>
      </c>
      <c r="G617" s="223" t="s">
        <v>320</v>
      </c>
      <c r="H617" s="224">
        <v>372.2</v>
      </c>
      <c r="I617" s="225"/>
      <c r="J617" s="226">
        <f>ROUND(I617*H617,2)</f>
        <v>0</v>
      </c>
      <c r="K617" s="227"/>
      <c r="L617" s="45"/>
      <c r="M617" s="228" t="s">
        <v>1</v>
      </c>
      <c r="N617" s="229" t="s">
        <v>43</v>
      </c>
      <c r="O617" s="92"/>
      <c r="P617" s="230">
        <f>O617*H617</f>
        <v>0</v>
      </c>
      <c r="Q617" s="230">
        <v>0</v>
      </c>
      <c r="R617" s="230">
        <f>Q617*H617</f>
        <v>0</v>
      </c>
      <c r="S617" s="230">
        <v>0</v>
      </c>
      <c r="T617" s="231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32" t="s">
        <v>351</v>
      </c>
      <c r="AT617" s="232" t="s">
        <v>185</v>
      </c>
      <c r="AU617" s="232" t="s">
        <v>88</v>
      </c>
      <c r="AY617" s="18" t="s">
        <v>182</v>
      </c>
      <c r="BE617" s="233">
        <f>IF(N617="základní",J617,0)</f>
        <v>0</v>
      </c>
      <c r="BF617" s="233">
        <f>IF(N617="snížená",J617,0)</f>
        <v>0</v>
      </c>
      <c r="BG617" s="233">
        <f>IF(N617="zákl. přenesená",J617,0)</f>
        <v>0</v>
      </c>
      <c r="BH617" s="233">
        <f>IF(N617="sníž. přenesená",J617,0)</f>
        <v>0</v>
      </c>
      <c r="BI617" s="233">
        <f>IF(N617="nulová",J617,0)</f>
        <v>0</v>
      </c>
      <c r="BJ617" s="18" t="s">
        <v>86</v>
      </c>
      <c r="BK617" s="233">
        <f>ROUND(I617*H617,2)</f>
        <v>0</v>
      </c>
      <c r="BL617" s="18" t="s">
        <v>351</v>
      </c>
      <c r="BM617" s="232" t="s">
        <v>1894</v>
      </c>
    </row>
    <row r="618" spans="1:51" s="15" customFormat="1" ht="12">
      <c r="A618" s="15"/>
      <c r="B618" s="268"/>
      <c r="C618" s="269"/>
      <c r="D618" s="236" t="s">
        <v>191</v>
      </c>
      <c r="E618" s="270" t="s">
        <v>1</v>
      </c>
      <c r="F618" s="271" t="s">
        <v>235</v>
      </c>
      <c r="G618" s="269"/>
      <c r="H618" s="270" t="s">
        <v>1</v>
      </c>
      <c r="I618" s="272"/>
      <c r="J618" s="269"/>
      <c r="K618" s="269"/>
      <c r="L618" s="273"/>
      <c r="M618" s="274"/>
      <c r="N618" s="275"/>
      <c r="O618" s="275"/>
      <c r="P618" s="275"/>
      <c r="Q618" s="275"/>
      <c r="R618" s="275"/>
      <c r="S618" s="275"/>
      <c r="T618" s="276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77" t="s">
        <v>191</v>
      </c>
      <c r="AU618" s="277" t="s">
        <v>88</v>
      </c>
      <c r="AV618" s="15" t="s">
        <v>86</v>
      </c>
      <c r="AW618" s="15" t="s">
        <v>34</v>
      </c>
      <c r="AX618" s="15" t="s">
        <v>78</v>
      </c>
      <c r="AY618" s="277" t="s">
        <v>182</v>
      </c>
    </row>
    <row r="619" spans="1:51" s="13" customFormat="1" ht="12">
      <c r="A619" s="13"/>
      <c r="B619" s="234"/>
      <c r="C619" s="235"/>
      <c r="D619" s="236" t="s">
        <v>191</v>
      </c>
      <c r="E619" s="237" t="s">
        <v>1</v>
      </c>
      <c r="F619" s="238" t="s">
        <v>1895</v>
      </c>
      <c r="G619" s="235"/>
      <c r="H619" s="239">
        <v>120.6</v>
      </c>
      <c r="I619" s="240"/>
      <c r="J619" s="235"/>
      <c r="K619" s="235"/>
      <c r="L619" s="241"/>
      <c r="M619" s="242"/>
      <c r="N619" s="243"/>
      <c r="O619" s="243"/>
      <c r="P619" s="243"/>
      <c r="Q619" s="243"/>
      <c r="R619" s="243"/>
      <c r="S619" s="243"/>
      <c r="T619" s="244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5" t="s">
        <v>191</v>
      </c>
      <c r="AU619" s="245" t="s">
        <v>88</v>
      </c>
      <c r="AV619" s="13" t="s">
        <v>88</v>
      </c>
      <c r="AW619" s="13" t="s">
        <v>34</v>
      </c>
      <c r="AX619" s="13" t="s">
        <v>78</v>
      </c>
      <c r="AY619" s="245" t="s">
        <v>182</v>
      </c>
    </row>
    <row r="620" spans="1:51" s="13" customFormat="1" ht="12">
      <c r="A620" s="13"/>
      <c r="B620" s="234"/>
      <c r="C620" s="235"/>
      <c r="D620" s="236" t="s">
        <v>191</v>
      </c>
      <c r="E620" s="237" t="s">
        <v>1</v>
      </c>
      <c r="F620" s="238" t="s">
        <v>1896</v>
      </c>
      <c r="G620" s="235"/>
      <c r="H620" s="239">
        <v>251.6</v>
      </c>
      <c r="I620" s="240"/>
      <c r="J620" s="235"/>
      <c r="K620" s="235"/>
      <c r="L620" s="241"/>
      <c r="M620" s="242"/>
      <c r="N620" s="243"/>
      <c r="O620" s="243"/>
      <c r="P620" s="243"/>
      <c r="Q620" s="243"/>
      <c r="R620" s="243"/>
      <c r="S620" s="243"/>
      <c r="T620" s="244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5" t="s">
        <v>191</v>
      </c>
      <c r="AU620" s="245" t="s">
        <v>88</v>
      </c>
      <c r="AV620" s="13" t="s">
        <v>88</v>
      </c>
      <c r="AW620" s="13" t="s">
        <v>34</v>
      </c>
      <c r="AX620" s="13" t="s">
        <v>78</v>
      </c>
      <c r="AY620" s="245" t="s">
        <v>182</v>
      </c>
    </row>
    <row r="621" spans="1:51" s="14" customFormat="1" ht="12">
      <c r="A621" s="14"/>
      <c r="B621" s="246"/>
      <c r="C621" s="247"/>
      <c r="D621" s="236" t="s">
        <v>191</v>
      </c>
      <c r="E621" s="248" t="s">
        <v>1</v>
      </c>
      <c r="F621" s="249" t="s">
        <v>195</v>
      </c>
      <c r="G621" s="247"/>
      <c r="H621" s="250">
        <v>372.2</v>
      </c>
      <c r="I621" s="251"/>
      <c r="J621" s="247"/>
      <c r="K621" s="247"/>
      <c r="L621" s="252"/>
      <c r="M621" s="253"/>
      <c r="N621" s="254"/>
      <c r="O621" s="254"/>
      <c r="P621" s="254"/>
      <c r="Q621" s="254"/>
      <c r="R621" s="254"/>
      <c r="S621" s="254"/>
      <c r="T621" s="255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6" t="s">
        <v>191</v>
      </c>
      <c r="AU621" s="256" t="s">
        <v>88</v>
      </c>
      <c r="AV621" s="14" t="s">
        <v>189</v>
      </c>
      <c r="AW621" s="14" t="s">
        <v>34</v>
      </c>
      <c r="AX621" s="14" t="s">
        <v>86</v>
      </c>
      <c r="AY621" s="256" t="s">
        <v>182</v>
      </c>
    </row>
    <row r="622" spans="1:65" s="2" customFormat="1" ht="24.15" customHeight="1">
      <c r="A622" s="39"/>
      <c r="B622" s="40"/>
      <c r="C622" s="257" t="s">
        <v>920</v>
      </c>
      <c r="D622" s="257" t="s">
        <v>204</v>
      </c>
      <c r="E622" s="258" t="s">
        <v>1043</v>
      </c>
      <c r="F622" s="259" t="s">
        <v>1044</v>
      </c>
      <c r="G622" s="260" t="s">
        <v>542</v>
      </c>
      <c r="H622" s="261">
        <v>0.983</v>
      </c>
      <c r="I622" s="262"/>
      <c r="J622" s="263">
        <f>ROUND(I622*H622,2)</f>
        <v>0</v>
      </c>
      <c r="K622" s="264"/>
      <c r="L622" s="265"/>
      <c r="M622" s="266" t="s">
        <v>1</v>
      </c>
      <c r="N622" s="267" t="s">
        <v>43</v>
      </c>
      <c r="O622" s="92"/>
      <c r="P622" s="230">
        <f>O622*H622</f>
        <v>0</v>
      </c>
      <c r="Q622" s="230">
        <v>0.55</v>
      </c>
      <c r="R622" s="230">
        <f>Q622*H622</f>
        <v>0.5406500000000001</v>
      </c>
      <c r="S622" s="230">
        <v>0</v>
      </c>
      <c r="T622" s="231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2" t="s">
        <v>563</v>
      </c>
      <c r="AT622" s="232" t="s">
        <v>204</v>
      </c>
      <c r="AU622" s="232" t="s">
        <v>88</v>
      </c>
      <c r="AY622" s="18" t="s">
        <v>182</v>
      </c>
      <c r="BE622" s="233">
        <f>IF(N622="základní",J622,0)</f>
        <v>0</v>
      </c>
      <c r="BF622" s="233">
        <f>IF(N622="snížená",J622,0)</f>
        <v>0</v>
      </c>
      <c r="BG622" s="233">
        <f>IF(N622="zákl. přenesená",J622,0)</f>
        <v>0</v>
      </c>
      <c r="BH622" s="233">
        <f>IF(N622="sníž. přenesená",J622,0)</f>
        <v>0</v>
      </c>
      <c r="BI622" s="233">
        <f>IF(N622="nulová",J622,0)</f>
        <v>0</v>
      </c>
      <c r="BJ622" s="18" t="s">
        <v>86</v>
      </c>
      <c r="BK622" s="233">
        <f>ROUND(I622*H622,2)</f>
        <v>0</v>
      </c>
      <c r="BL622" s="18" t="s">
        <v>351</v>
      </c>
      <c r="BM622" s="232" t="s">
        <v>1897</v>
      </c>
    </row>
    <row r="623" spans="1:51" s="13" customFormat="1" ht="12">
      <c r="A623" s="13"/>
      <c r="B623" s="234"/>
      <c r="C623" s="235"/>
      <c r="D623" s="236" t="s">
        <v>191</v>
      </c>
      <c r="E623" s="237" t="s">
        <v>1</v>
      </c>
      <c r="F623" s="238" t="s">
        <v>1898</v>
      </c>
      <c r="G623" s="235"/>
      <c r="H623" s="239">
        <v>0.983</v>
      </c>
      <c r="I623" s="240"/>
      <c r="J623" s="235"/>
      <c r="K623" s="235"/>
      <c r="L623" s="241"/>
      <c r="M623" s="242"/>
      <c r="N623" s="243"/>
      <c r="O623" s="243"/>
      <c r="P623" s="243"/>
      <c r="Q623" s="243"/>
      <c r="R623" s="243"/>
      <c r="S623" s="243"/>
      <c r="T623" s="244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5" t="s">
        <v>191</v>
      </c>
      <c r="AU623" s="245" t="s">
        <v>88</v>
      </c>
      <c r="AV623" s="13" t="s">
        <v>88</v>
      </c>
      <c r="AW623" s="13" t="s">
        <v>34</v>
      </c>
      <c r="AX623" s="13" t="s">
        <v>78</v>
      </c>
      <c r="AY623" s="245" t="s">
        <v>182</v>
      </c>
    </row>
    <row r="624" spans="1:51" s="14" customFormat="1" ht="12">
      <c r="A624" s="14"/>
      <c r="B624" s="246"/>
      <c r="C624" s="247"/>
      <c r="D624" s="236" t="s">
        <v>191</v>
      </c>
      <c r="E624" s="248" t="s">
        <v>1</v>
      </c>
      <c r="F624" s="249" t="s">
        <v>195</v>
      </c>
      <c r="G624" s="247"/>
      <c r="H624" s="250">
        <v>0.983</v>
      </c>
      <c r="I624" s="251"/>
      <c r="J624" s="247"/>
      <c r="K624" s="247"/>
      <c r="L624" s="252"/>
      <c r="M624" s="253"/>
      <c r="N624" s="254"/>
      <c r="O624" s="254"/>
      <c r="P624" s="254"/>
      <c r="Q624" s="254"/>
      <c r="R624" s="254"/>
      <c r="S624" s="254"/>
      <c r="T624" s="255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6" t="s">
        <v>191</v>
      </c>
      <c r="AU624" s="256" t="s">
        <v>88</v>
      </c>
      <c r="AV624" s="14" t="s">
        <v>189</v>
      </c>
      <c r="AW624" s="14" t="s">
        <v>34</v>
      </c>
      <c r="AX624" s="14" t="s">
        <v>86</v>
      </c>
      <c r="AY624" s="256" t="s">
        <v>182</v>
      </c>
    </row>
    <row r="625" spans="1:65" s="2" customFormat="1" ht="24.15" customHeight="1">
      <c r="A625" s="39"/>
      <c r="B625" s="40"/>
      <c r="C625" s="220" t="s">
        <v>683</v>
      </c>
      <c r="D625" s="220" t="s">
        <v>185</v>
      </c>
      <c r="E625" s="221" t="s">
        <v>1899</v>
      </c>
      <c r="F625" s="222" t="s">
        <v>1900</v>
      </c>
      <c r="G625" s="223" t="s">
        <v>188</v>
      </c>
      <c r="H625" s="224">
        <v>26.06</v>
      </c>
      <c r="I625" s="225"/>
      <c r="J625" s="226">
        <f>ROUND(I625*H625,2)</f>
        <v>0</v>
      </c>
      <c r="K625" s="227"/>
      <c r="L625" s="45"/>
      <c r="M625" s="228" t="s">
        <v>1</v>
      </c>
      <c r="N625" s="229" t="s">
        <v>43</v>
      </c>
      <c r="O625" s="92"/>
      <c r="P625" s="230">
        <f>O625*H625</f>
        <v>0</v>
      </c>
      <c r="Q625" s="230">
        <v>0</v>
      </c>
      <c r="R625" s="230">
        <f>Q625*H625</f>
        <v>0</v>
      </c>
      <c r="S625" s="230">
        <v>0.005</v>
      </c>
      <c r="T625" s="231">
        <f>S625*H625</f>
        <v>0.1303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32" t="s">
        <v>351</v>
      </c>
      <c r="AT625" s="232" t="s">
        <v>185</v>
      </c>
      <c r="AU625" s="232" t="s">
        <v>88</v>
      </c>
      <c r="AY625" s="18" t="s">
        <v>182</v>
      </c>
      <c r="BE625" s="233">
        <f>IF(N625="základní",J625,0)</f>
        <v>0</v>
      </c>
      <c r="BF625" s="233">
        <f>IF(N625="snížená",J625,0)</f>
        <v>0</v>
      </c>
      <c r="BG625" s="233">
        <f>IF(N625="zákl. přenesená",J625,0)</f>
        <v>0</v>
      </c>
      <c r="BH625" s="233">
        <f>IF(N625="sníž. přenesená",J625,0)</f>
        <v>0</v>
      </c>
      <c r="BI625" s="233">
        <f>IF(N625="nulová",J625,0)</f>
        <v>0</v>
      </c>
      <c r="BJ625" s="18" t="s">
        <v>86</v>
      </c>
      <c r="BK625" s="233">
        <f>ROUND(I625*H625,2)</f>
        <v>0</v>
      </c>
      <c r="BL625" s="18" t="s">
        <v>351</v>
      </c>
      <c r="BM625" s="232" t="s">
        <v>1901</v>
      </c>
    </row>
    <row r="626" spans="1:51" s="15" customFormat="1" ht="12">
      <c r="A626" s="15"/>
      <c r="B626" s="268"/>
      <c r="C626" s="269"/>
      <c r="D626" s="236" t="s">
        <v>191</v>
      </c>
      <c r="E626" s="270" t="s">
        <v>1</v>
      </c>
      <c r="F626" s="271" t="s">
        <v>1116</v>
      </c>
      <c r="G626" s="269"/>
      <c r="H626" s="270" t="s">
        <v>1</v>
      </c>
      <c r="I626" s="272"/>
      <c r="J626" s="269"/>
      <c r="K626" s="269"/>
      <c r="L626" s="273"/>
      <c r="M626" s="274"/>
      <c r="N626" s="275"/>
      <c r="O626" s="275"/>
      <c r="P626" s="275"/>
      <c r="Q626" s="275"/>
      <c r="R626" s="275"/>
      <c r="S626" s="275"/>
      <c r="T626" s="276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77" t="s">
        <v>191</v>
      </c>
      <c r="AU626" s="277" t="s">
        <v>88</v>
      </c>
      <c r="AV626" s="15" t="s">
        <v>86</v>
      </c>
      <c r="AW626" s="15" t="s">
        <v>34</v>
      </c>
      <c r="AX626" s="15" t="s">
        <v>78</v>
      </c>
      <c r="AY626" s="277" t="s">
        <v>182</v>
      </c>
    </row>
    <row r="627" spans="1:51" s="13" customFormat="1" ht="12">
      <c r="A627" s="13"/>
      <c r="B627" s="234"/>
      <c r="C627" s="235"/>
      <c r="D627" s="236" t="s">
        <v>191</v>
      </c>
      <c r="E627" s="237" t="s">
        <v>1</v>
      </c>
      <c r="F627" s="238" t="s">
        <v>1902</v>
      </c>
      <c r="G627" s="235"/>
      <c r="H627" s="239">
        <v>12.8</v>
      </c>
      <c r="I627" s="240"/>
      <c r="J627" s="235"/>
      <c r="K627" s="235"/>
      <c r="L627" s="241"/>
      <c r="M627" s="242"/>
      <c r="N627" s="243"/>
      <c r="O627" s="243"/>
      <c r="P627" s="243"/>
      <c r="Q627" s="243"/>
      <c r="R627" s="243"/>
      <c r="S627" s="243"/>
      <c r="T627" s="244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5" t="s">
        <v>191</v>
      </c>
      <c r="AU627" s="245" t="s">
        <v>88</v>
      </c>
      <c r="AV627" s="13" t="s">
        <v>88</v>
      </c>
      <c r="AW627" s="13" t="s">
        <v>34</v>
      </c>
      <c r="AX627" s="13" t="s">
        <v>78</v>
      </c>
      <c r="AY627" s="245" t="s">
        <v>182</v>
      </c>
    </row>
    <row r="628" spans="1:51" s="13" customFormat="1" ht="12">
      <c r="A628" s="13"/>
      <c r="B628" s="234"/>
      <c r="C628" s="235"/>
      <c r="D628" s="236" t="s">
        <v>191</v>
      </c>
      <c r="E628" s="237" t="s">
        <v>1</v>
      </c>
      <c r="F628" s="238" t="s">
        <v>1903</v>
      </c>
      <c r="G628" s="235"/>
      <c r="H628" s="239">
        <v>11.22</v>
      </c>
      <c r="I628" s="240"/>
      <c r="J628" s="235"/>
      <c r="K628" s="235"/>
      <c r="L628" s="241"/>
      <c r="M628" s="242"/>
      <c r="N628" s="243"/>
      <c r="O628" s="243"/>
      <c r="P628" s="243"/>
      <c r="Q628" s="243"/>
      <c r="R628" s="243"/>
      <c r="S628" s="243"/>
      <c r="T628" s="24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5" t="s">
        <v>191</v>
      </c>
      <c r="AU628" s="245" t="s">
        <v>88</v>
      </c>
      <c r="AV628" s="13" t="s">
        <v>88</v>
      </c>
      <c r="AW628" s="13" t="s">
        <v>34</v>
      </c>
      <c r="AX628" s="13" t="s">
        <v>78</v>
      </c>
      <c r="AY628" s="245" t="s">
        <v>182</v>
      </c>
    </row>
    <row r="629" spans="1:51" s="13" customFormat="1" ht="12">
      <c r="A629" s="13"/>
      <c r="B629" s="234"/>
      <c r="C629" s="235"/>
      <c r="D629" s="236" t="s">
        <v>191</v>
      </c>
      <c r="E629" s="237" t="s">
        <v>1</v>
      </c>
      <c r="F629" s="238" t="s">
        <v>1904</v>
      </c>
      <c r="G629" s="235"/>
      <c r="H629" s="239">
        <v>2.04</v>
      </c>
      <c r="I629" s="240"/>
      <c r="J629" s="235"/>
      <c r="K629" s="235"/>
      <c r="L629" s="241"/>
      <c r="M629" s="242"/>
      <c r="N629" s="243"/>
      <c r="O629" s="243"/>
      <c r="P629" s="243"/>
      <c r="Q629" s="243"/>
      <c r="R629" s="243"/>
      <c r="S629" s="243"/>
      <c r="T629" s="24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5" t="s">
        <v>191</v>
      </c>
      <c r="AU629" s="245" t="s">
        <v>88</v>
      </c>
      <c r="AV629" s="13" t="s">
        <v>88</v>
      </c>
      <c r="AW629" s="13" t="s">
        <v>34</v>
      </c>
      <c r="AX629" s="13" t="s">
        <v>78</v>
      </c>
      <c r="AY629" s="245" t="s">
        <v>182</v>
      </c>
    </row>
    <row r="630" spans="1:51" s="14" customFormat="1" ht="12">
      <c r="A630" s="14"/>
      <c r="B630" s="246"/>
      <c r="C630" s="247"/>
      <c r="D630" s="236" t="s">
        <v>191</v>
      </c>
      <c r="E630" s="248" t="s">
        <v>1</v>
      </c>
      <c r="F630" s="249" t="s">
        <v>195</v>
      </c>
      <c r="G630" s="247"/>
      <c r="H630" s="250">
        <v>26.060000000000002</v>
      </c>
      <c r="I630" s="251"/>
      <c r="J630" s="247"/>
      <c r="K630" s="247"/>
      <c r="L630" s="252"/>
      <c r="M630" s="253"/>
      <c r="N630" s="254"/>
      <c r="O630" s="254"/>
      <c r="P630" s="254"/>
      <c r="Q630" s="254"/>
      <c r="R630" s="254"/>
      <c r="S630" s="254"/>
      <c r="T630" s="255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6" t="s">
        <v>191</v>
      </c>
      <c r="AU630" s="256" t="s">
        <v>88</v>
      </c>
      <c r="AV630" s="14" t="s">
        <v>189</v>
      </c>
      <c r="AW630" s="14" t="s">
        <v>34</v>
      </c>
      <c r="AX630" s="14" t="s">
        <v>86</v>
      </c>
      <c r="AY630" s="256" t="s">
        <v>182</v>
      </c>
    </row>
    <row r="631" spans="1:65" s="2" customFormat="1" ht="24.15" customHeight="1">
      <c r="A631" s="39"/>
      <c r="B631" s="40"/>
      <c r="C631" s="220" t="s">
        <v>926</v>
      </c>
      <c r="D631" s="220" t="s">
        <v>185</v>
      </c>
      <c r="E631" s="221" t="s">
        <v>1905</v>
      </c>
      <c r="F631" s="222" t="s">
        <v>1906</v>
      </c>
      <c r="G631" s="223" t="s">
        <v>188</v>
      </c>
      <c r="H631" s="224">
        <v>26.06</v>
      </c>
      <c r="I631" s="225"/>
      <c r="J631" s="226">
        <f>ROUND(I631*H631,2)</f>
        <v>0</v>
      </c>
      <c r="K631" s="227"/>
      <c r="L631" s="45"/>
      <c r="M631" s="228" t="s">
        <v>1</v>
      </c>
      <c r="N631" s="229" t="s">
        <v>43</v>
      </c>
      <c r="O631" s="92"/>
      <c r="P631" s="230">
        <f>O631*H631</f>
        <v>0</v>
      </c>
      <c r="Q631" s="230">
        <v>0</v>
      </c>
      <c r="R631" s="230">
        <f>Q631*H631</f>
        <v>0</v>
      </c>
      <c r="S631" s="230">
        <v>0.003</v>
      </c>
      <c r="T631" s="231">
        <f>S631*H631</f>
        <v>0.07818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32" t="s">
        <v>351</v>
      </c>
      <c r="AT631" s="232" t="s">
        <v>185</v>
      </c>
      <c r="AU631" s="232" t="s">
        <v>88</v>
      </c>
      <c r="AY631" s="18" t="s">
        <v>182</v>
      </c>
      <c r="BE631" s="233">
        <f>IF(N631="základní",J631,0)</f>
        <v>0</v>
      </c>
      <c r="BF631" s="233">
        <f>IF(N631="snížená",J631,0)</f>
        <v>0</v>
      </c>
      <c r="BG631" s="233">
        <f>IF(N631="zákl. přenesená",J631,0)</f>
        <v>0</v>
      </c>
      <c r="BH631" s="233">
        <f>IF(N631="sníž. přenesená",J631,0)</f>
        <v>0</v>
      </c>
      <c r="BI631" s="233">
        <f>IF(N631="nulová",J631,0)</f>
        <v>0</v>
      </c>
      <c r="BJ631" s="18" t="s">
        <v>86</v>
      </c>
      <c r="BK631" s="233">
        <f>ROUND(I631*H631,2)</f>
        <v>0</v>
      </c>
      <c r="BL631" s="18" t="s">
        <v>351</v>
      </c>
      <c r="BM631" s="232" t="s">
        <v>1907</v>
      </c>
    </row>
    <row r="632" spans="1:51" s="15" customFormat="1" ht="12">
      <c r="A632" s="15"/>
      <c r="B632" s="268"/>
      <c r="C632" s="269"/>
      <c r="D632" s="236" t="s">
        <v>191</v>
      </c>
      <c r="E632" s="270" t="s">
        <v>1</v>
      </c>
      <c r="F632" s="271" t="s">
        <v>1116</v>
      </c>
      <c r="G632" s="269"/>
      <c r="H632" s="270" t="s">
        <v>1</v>
      </c>
      <c r="I632" s="272"/>
      <c r="J632" s="269"/>
      <c r="K632" s="269"/>
      <c r="L632" s="273"/>
      <c r="M632" s="274"/>
      <c r="N632" s="275"/>
      <c r="O632" s="275"/>
      <c r="P632" s="275"/>
      <c r="Q632" s="275"/>
      <c r="R632" s="275"/>
      <c r="S632" s="275"/>
      <c r="T632" s="276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77" t="s">
        <v>191</v>
      </c>
      <c r="AU632" s="277" t="s">
        <v>88</v>
      </c>
      <c r="AV632" s="15" t="s">
        <v>86</v>
      </c>
      <c r="AW632" s="15" t="s">
        <v>34</v>
      </c>
      <c r="AX632" s="15" t="s">
        <v>78</v>
      </c>
      <c r="AY632" s="277" t="s">
        <v>182</v>
      </c>
    </row>
    <row r="633" spans="1:51" s="13" customFormat="1" ht="12">
      <c r="A633" s="13"/>
      <c r="B633" s="234"/>
      <c r="C633" s="235"/>
      <c r="D633" s="236" t="s">
        <v>191</v>
      </c>
      <c r="E633" s="237" t="s">
        <v>1</v>
      </c>
      <c r="F633" s="238" t="s">
        <v>1902</v>
      </c>
      <c r="G633" s="235"/>
      <c r="H633" s="239">
        <v>12.8</v>
      </c>
      <c r="I633" s="240"/>
      <c r="J633" s="235"/>
      <c r="K633" s="235"/>
      <c r="L633" s="241"/>
      <c r="M633" s="242"/>
      <c r="N633" s="243"/>
      <c r="O633" s="243"/>
      <c r="P633" s="243"/>
      <c r="Q633" s="243"/>
      <c r="R633" s="243"/>
      <c r="S633" s="243"/>
      <c r="T633" s="24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5" t="s">
        <v>191</v>
      </c>
      <c r="AU633" s="245" t="s">
        <v>88</v>
      </c>
      <c r="AV633" s="13" t="s">
        <v>88</v>
      </c>
      <c r="AW633" s="13" t="s">
        <v>34</v>
      </c>
      <c r="AX633" s="13" t="s">
        <v>78</v>
      </c>
      <c r="AY633" s="245" t="s">
        <v>182</v>
      </c>
    </row>
    <row r="634" spans="1:51" s="13" customFormat="1" ht="12">
      <c r="A634" s="13"/>
      <c r="B634" s="234"/>
      <c r="C634" s="235"/>
      <c r="D634" s="236" t="s">
        <v>191</v>
      </c>
      <c r="E634" s="237" t="s">
        <v>1</v>
      </c>
      <c r="F634" s="238" t="s">
        <v>1903</v>
      </c>
      <c r="G634" s="235"/>
      <c r="H634" s="239">
        <v>11.22</v>
      </c>
      <c r="I634" s="240"/>
      <c r="J634" s="235"/>
      <c r="K634" s="235"/>
      <c r="L634" s="241"/>
      <c r="M634" s="242"/>
      <c r="N634" s="243"/>
      <c r="O634" s="243"/>
      <c r="P634" s="243"/>
      <c r="Q634" s="243"/>
      <c r="R634" s="243"/>
      <c r="S634" s="243"/>
      <c r="T634" s="24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5" t="s">
        <v>191</v>
      </c>
      <c r="AU634" s="245" t="s">
        <v>88</v>
      </c>
      <c r="AV634" s="13" t="s">
        <v>88</v>
      </c>
      <c r="AW634" s="13" t="s">
        <v>34</v>
      </c>
      <c r="AX634" s="13" t="s">
        <v>78</v>
      </c>
      <c r="AY634" s="245" t="s">
        <v>182</v>
      </c>
    </row>
    <row r="635" spans="1:51" s="13" customFormat="1" ht="12">
      <c r="A635" s="13"/>
      <c r="B635" s="234"/>
      <c r="C635" s="235"/>
      <c r="D635" s="236" t="s">
        <v>191</v>
      </c>
      <c r="E635" s="237" t="s">
        <v>1</v>
      </c>
      <c r="F635" s="238" t="s">
        <v>1904</v>
      </c>
      <c r="G635" s="235"/>
      <c r="H635" s="239">
        <v>2.04</v>
      </c>
      <c r="I635" s="240"/>
      <c r="J635" s="235"/>
      <c r="K635" s="235"/>
      <c r="L635" s="241"/>
      <c r="M635" s="242"/>
      <c r="N635" s="243"/>
      <c r="O635" s="243"/>
      <c r="P635" s="243"/>
      <c r="Q635" s="243"/>
      <c r="R635" s="243"/>
      <c r="S635" s="243"/>
      <c r="T635" s="24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5" t="s">
        <v>191</v>
      </c>
      <c r="AU635" s="245" t="s">
        <v>88</v>
      </c>
      <c r="AV635" s="13" t="s">
        <v>88</v>
      </c>
      <c r="AW635" s="13" t="s">
        <v>34</v>
      </c>
      <c r="AX635" s="13" t="s">
        <v>78</v>
      </c>
      <c r="AY635" s="245" t="s">
        <v>182</v>
      </c>
    </row>
    <row r="636" spans="1:51" s="14" customFormat="1" ht="12">
      <c r="A636" s="14"/>
      <c r="B636" s="246"/>
      <c r="C636" s="247"/>
      <c r="D636" s="236" t="s">
        <v>191</v>
      </c>
      <c r="E636" s="248" t="s">
        <v>1</v>
      </c>
      <c r="F636" s="249" t="s">
        <v>195</v>
      </c>
      <c r="G636" s="247"/>
      <c r="H636" s="250">
        <v>26.060000000000002</v>
      </c>
      <c r="I636" s="251"/>
      <c r="J636" s="247"/>
      <c r="K636" s="247"/>
      <c r="L636" s="252"/>
      <c r="M636" s="253"/>
      <c r="N636" s="254"/>
      <c r="O636" s="254"/>
      <c r="P636" s="254"/>
      <c r="Q636" s="254"/>
      <c r="R636" s="254"/>
      <c r="S636" s="254"/>
      <c r="T636" s="255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6" t="s">
        <v>191</v>
      </c>
      <c r="AU636" s="256" t="s">
        <v>88</v>
      </c>
      <c r="AV636" s="14" t="s">
        <v>189</v>
      </c>
      <c r="AW636" s="14" t="s">
        <v>34</v>
      </c>
      <c r="AX636" s="14" t="s">
        <v>86</v>
      </c>
      <c r="AY636" s="256" t="s">
        <v>182</v>
      </c>
    </row>
    <row r="637" spans="1:65" s="2" customFormat="1" ht="24.15" customHeight="1">
      <c r="A637" s="39"/>
      <c r="B637" s="40"/>
      <c r="C637" s="220" t="s">
        <v>929</v>
      </c>
      <c r="D637" s="220" t="s">
        <v>185</v>
      </c>
      <c r="E637" s="221" t="s">
        <v>1908</v>
      </c>
      <c r="F637" s="222" t="s">
        <v>1909</v>
      </c>
      <c r="G637" s="223" t="s">
        <v>542</v>
      </c>
      <c r="H637" s="224">
        <v>4.678</v>
      </c>
      <c r="I637" s="225"/>
      <c r="J637" s="226">
        <f>ROUND(I637*H637,2)</f>
        <v>0</v>
      </c>
      <c r="K637" s="227"/>
      <c r="L637" s="45"/>
      <c r="M637" s="228" t="s">
        <v>1</v>
      </c>
      <c r="N637" s="229" t="s">
        <v>43</v>
      </c>
      <c r="O637" s="92"/>
      <c r="P637" s="230">
        <f>O637*H637</f>
        <v>0</v>
      </c>
      <c r="Q637" s="230">
        <v>0.0233</v>
      </c>
      <c r="R637" s="230">
        <f>Q637*H637</f>
        <v>0.10899740000000001</v>
      </c>
      <c r="S637" s="230">
        <v>0</v>
      </c>
      <c r="T637" s="231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32" t="s">
        <v>351</v>
      </c>
      <c r="AT637" s="232" t="s">
        <v>185</v>
      </c>
      <c r="AU637" s="232" t="s">
        <v>88</v>
      </c>
      <c r="AY637" s="18" t="s">
        <v>182</v>
      </c>
      <c r="BE637" s="233">
        <f>IF(N637="základní",J637,0)</f>
        <v>0</v>
      </c>
      <c r="BF637" s="233">
        <f>IF(N637="snížená",J637,0)</f>
        <v>0</v>
      </c>
      <c r="BG637" s="233">
        <f>IF(N637="zákl. přenesená",J637,0)</f>
        <v>0</v>
      </c>
      <c r="BH637" s="233">
        <f>IF(N637="sníž. přenesená",J637,0)</f>
        <v>0</v>
      </c>
      <c r="BI637" s="233">
        <f>IF(N637="nulová",J637,0)</f>
        <v>0</v>
      </c>
      <c r="BJ637" s="18" t="s">
        <v>86</v>
      </c>
      <c r="BK637" s="233">
        <f>ROUND(I637*H637,2)</f>
        <v>0</v>
      </c>
      <c r="BL637" s="18" t="s">
        <v>351</v>
      </c>
      <c r="BM637" s="232" t="s">
        <v>1910</v>
      </c>
    </row>
    <row r="638" spans="1:51" s="13" customFormat="1" ht="12">
      <c r="A638" s="13"/>
      <c r="B638" s="234"/>
      <c r="C638" s="235"/>
      <c r="D638" s="236" t="s">
        <v>191</v>
      </c>
      <c r="E638" s="237" t="s">
        <v>1</v>
      </c>
      <c r="F638" s="238" t="s">
        <v>1868</v>
      </c>
      <c r="G638" s="235"/>
      <c r="H638" s="239">
        <v>0.225</v>
      </c>
      <c r="I638" s="240"/>
      <c r="J638" s="235"/>
      <c r="K638" s="235"/>
      <c r="L638" s="241"/>
      <c r="M638" s="242"/>
      <c r="N638" s="243"/>
      <c r="O638" s="243"/>
      <c r="P638" s="243"/>
      <c r="Q638" s="243"/>
      <c r="R638" s="243"/>
      <c r="S638" s="243"/>
      <c r="T638" s="24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5" t="s">
        <v>191</v>
      </c>
      <c r="AU638" s="245" t="s">
        <v>88</v>
      </c>
      <c r="AV638" s="13" t="s">
        <v>88</v>
      </c>
      <c r="AW638" s="13" t="s">
        <v>34</v>
      </c>
      <c r="AX638" s="13" t="s">
        <v>78</v>
      </c>
      <c r="AY638" s="245" t="s">
        <v>182</v>
      </c>
    </row>
    <row r="639" spans="1:51" s="13" customFormat="1" ht="12">
      <c r="A639" s="13"/>
      <c r="B639" s="234"/>
      <c r="C639" s="235"/>
      <c r="D639" s="236" t="s">
        <v>191</v>
      </c>
      <c r="E639" s="237" t="s">
        <v>1</v>
      </c>
      <c r="F639" s="238" t="s">
        <v>1869</v>
      </c>
      <c r="G639" s="235"/>
      <c r="H639" s="239">
        <v>3.47</v>
      </c>
      <c r="I639" s="240"/>
      <c r="J639" s="235"/>
      <c r="K639" s="235"/>
      <c r="L639" s="241"/>
      <c r="M639" s="242"/>
      <c r="N639" s="243"/>
      <c r="O639" s="243"/>
      <c r="P639" s="243"/>
      <c r="Q639" s="243"/>
      <c r="R639" s="243"/>
      <c r="S639" s="243"/>
      <c r="T639" s="244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5" t="s">
        <v>191</v>
      </c>
      <c r="AU639" s="245" t="s">
        <v>88</v>
      </c>
      <c r="AV639" s="13" t="s">
        <v>88</v>
      </c>
      <c r="AW639" s="13" t="s">
        <v>34</v>
      </c>
      <c r="AX639" s="13" t="s">
        <v>78</v>
      </c>
      <c r="AY639" s="245" t="s">
        <v>182</v>
      </c>
    </row>
    <row r="640" spans="1:51" s="13" customFormat="1" ht="12">
      <c r="A640" s="13"/>
      <c r="B640" s="234"/>
      <c r="C640" s="235"/>
      <c r="D640" s="236" t="s">
        <v>191</v>
      </c>
      <c r="E640" s="237" t="s">
        <v>1</v>
      </c>
      <c r="F640" s="238" t="s">
        <v>1870</v>
      </c>
      <c r="G640" s="235"/>
      <c r="H640" s="239">
        <v>0.983</v>
      </c>
      <c r="I640" s="240"/>
      <c r="J640" s="235"/>
      <c r="K640" s="235"/>
      <c r="L640" s="241"/>
      <c r="M640" s="242"/>
      <c r="N640" s="243"/>
      <c r="O640" s="243"/>
      <c r="P640" s="243"/>
      <c r="Q640" s="243"/>
      <c r="R640" s="243"/>
      <c r="S640" s="243"/>
      <c r="T640" s="24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5" t="s">
        <v>191</v>
      </c>
      <c r="AU640" s="245" t="s">
        <v>88</v>
      </c>
      <c r="AV640" s="13" t="s">
        <v>88</v>
      </c>
      <c r="AW640" s="13" t="s">
        <v>34</v>
      </c>
      <c r="AX640" s="13" t="s">
        <v>78</v>
      </c>
      <c r="AY640" s="245" t="s">
        <v>182</v>
      </c>
    </row>
    <row r="641" spans="1:51" s="14" customFormat="1" ht="12">
      <c r="A641" s="14"/>
      <c r="B641" s="246"/>
      <c r="C641" s="247"/>
      <c r="D641" s="236" t="s">
        <v>191</v>
      </c>
      <c r="E641" s="248" t="s">
        <v>1</v>
      </c>
      <c r="F641" s="249" t="s">
        <v>195</v>
      </c>
      <c r="G641" s="247"/>
      <c r="H641" s="250">
        <v>4.678</v>
      </c>
      <c r="I641" s="251"/>
      <c r="J641" s="247"/>
      <c r="K641" s="247"/>
      <c r="L641" s="252"/>
      <c r="M641" s="253"/>
      <c r="N641" s="254"/>
      <c r="O641" s="254"/>
      <c r="P641" s="254"/>
      <c r="Q641" s="254"/>
      <c r="R641" s="254"/>
      <c r="S641" s="254"/>
      <c r="T641" s="255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6" t="s">
        <v>191</v>
      </c>
      <c r="AU641" s="256" t="s">
        <v>88</v>
      </c>
      <c r="AV641" s="14" t="s">
        <v>189</v>
      </c>
      <c r="AW641" s="14" t="s">
        <v>34</v>
      </c>
      <c r="AX641" s="14" t="s">
        <v>86</v>
      </c>
      <c r="AY641" s="256" t="s">
        <v>182</v>
      </c>
    </row>
    <row r="642" spans="1:65" s="2" customFormat="1" ht="24.15" customHeight="1">
      <c r="A642" s="39"/>
      <c r="B642" s="40"/>
      <c r="C642" s="220" t="s">
        <v>935</v>
      </c>
      <c r="D642" s="220" t="s">
        <v>185</v>
      </c>
      <c r="E642" s="221" t="s">
        <v>1911</v>
      </c>
      <c r="F642" s="222" t="s">
        <v>1912</v>
      </c>
      <c r="G642" s="223" t="s">
        <v>188</v>
      </c>
      <c r="H642" s="224">
        <v>24.544</v>
      </c>
      <c r="I642" s="225"/>
      <c r="J642" s="226">
        <f>ROUND(I642*H642,2)</f>
        <v>0</v>
      </c>
      <c r="K642" s="227"/>
      <c r="L642" s="45"/>
      <c r="M642" s="228" t="s">
        <v>1</v>
      </c>
      <c r="N642" s="229" t="s">
        <v>43</v>
      </c>
      <c r="O642" s="92"/>
      <c r="P642" s="230">
        <f>O642*H642</f>
        <v>0</v>
      </c>
      <c r="Q642" s="230">
        <v>0.01152</v>
      </c>
      <c r="R642" s="230">
        <f>Q642*H642</f>
        <v>0.28274688000000003</v>
      </c>
      <c r="S642" s="230">
        <v>0</v>
      </c>
      <c r="T642" s="231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2" t="s">
        <v>351</v>
      </c>
      <c r="AT642" s="232" t="s">
        <v>185</v>
      </c>
      <c r="AU642" s="232" t="s">
        <v>88</v>
      </c>
      <c r="AY642" s="18" t="s">
        <v>182</v>
      </c>
      <c r="BE642" s="233">
        <f>IF(N642="základní",J642,0)</f>
        <v>0</v>
      </c>
      <c r="BF642" s="233">
        <f>IF(N642="snížená",J642,0)</f>
        <v>0</v>
      </c>
      <c r="BG642" s="233">
        <f>IF(N642="zákl. přenesená",J642,0)</f>
        <v>0</v>
      </c>
      <c r="BH642" s="233">
        <f>IF(N642="sníž. přenesená",J642,0)</f>
        <v>0</v>
      </c>
      <c r="BI642" s="233">
        <f>IF(N642="nulová",J642,0)</f>
        <v>0</v>
      </c>
      <c r="BJ642" s="18" t="s">
        <v>86</v>
      </c>
      <c r="BK642" s="233">
        <f>ROUND(I642*H642,2)</f>
        <v>0</v>
      </c>
      <c r="BL642" s="18" t="s">
        <v>351</v>
      </c>
      <c r="BM642" s="232" t="s">
        <v>1913</v>
      </c>
    </row>
    <row r="643" spans="1:51" s="15" customFormat="1" ht="12">
      <c r="A643" s="15"/>
      <c r="B643" s="268"/>
      <c r="C643" s="269"/>
      <c r="D643" s="236" t="s">
        <v>191</v>
      </c>
      <c r="E643" s="270" t="s">
        <v>1</v>
      </c>
      <c r="F643" s="271" t="s">
        <v>939</v>
      </c>
      <c r="G643" s="269"/>
      <c r="H643" s="270" t="s">
        <v>1</v>
      </c>
      <c r="I643" s="272"/>
      <c r="J643" s="269"/>
      <c r="K643" s="269"/>
      <c r="L643" s="273"/>
      <c r="M643" s="274"/>
      <c r="N643" s="275"/>
      <c r="O643" s="275"/>
      <c r="P643" s="275"/>
      <c r="Q643" s="275"/>
      <c r="R643" s="275"/>
      <c r="S643" s="275"/>
      <c r="T643" s="276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77" t="s">
        <v>191</v>
      </c>
      <c r="AU643" s="277" t="s">
        <v>88</v>
      </c>
      <c r="AV643" s="15" t="s">
        <v>86</v>
      </c>
      <c r="AW643" s="15" t="s">
        <v>34</v>
      </c>
      <c r="AX643" s="15" t="s">
        <v>78</v>
      </c>
      <c r="AY643" s="277" t="s">
        <v>182</v>
      </c>
    </row>
    <row r="644" spans="1:51" s="13" customFormat="1" ht="12">
      <c r="A644" s="13"/>
      <c r="B644" s="234"/>
      <c r="C644" s="235"/>
      <c r="D644" s="236" t="s">
        <v>191</v>
      </c>
      <c r="E644" s="237" t="s">
        <v>1</v>
      </c>
      <c r="F644" s="238" t="s">
        <v>940</v>
      </c>
      <c r="G644" s="235"/>
      <c r="H644" s="239">
        <v>19.44</v>
      </c>
      <c r="I644" s="240"/>
      <c r="J644" s="235"/>
      <c r="K644" s="235"/>
      <c r="L644" s="241"/>
      <c r="M644" s="242"/>
      <c r="N644" s="243"/>
      <c r="O644" s="243"/>
      <c r="P644" s="243"/>
      <c r="Q644" s="243"/>
      <c r="R644" s="243"/>
      <c r="S644" s="243"/>
      <c r="T644" s="24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5" t="s">
        <v>191</v>
      </c>
      <c r="AU644" s="245" t="s">
        <v>88</v>
      </c>
      <c r="AV644" s="13" t="s">
        <v>88</v>
      </c>
      <c r="AW644" s="13" t="s">
        <v>34</v>
      </c>
      <c r="AX644" s="13" t="s">
        <v>78</v>
      </c>
      <c r="AY644" s="245" t="s">
        <v>182</v>
      </c>
    </row>
    <row r="645" spans="1:51" s="15" customFormat="1" ht="12">
      <c r="A645" s="15"/>
      <c r="B645" s="268"/>
      <c r="C645" s="269"/>
      <c r="D645" s="236" t="s">
        <v>191</v>
      </c>
      <c r="E645" s="270" t="s">
        <v>1</v>
      </c>
      <c r="F645" s="271" t="s">
        <v>1076</v>
      </c>
      <c r="G645" s="269"/>
      <c r="H645" s="270" t="s">
        <v>1</v>
      </c>
      <c r="I645" s="272"/>
      <c r="J645" s="269"/>
      <c r="K645" s="269"/>
      <c r="L645" s="273"/>
      <c r="M645" s="274"/>
      <c r="N645" s="275"/>
      <c r="O645" s="275"/>
      <c r="P645" s="275"/>
      <c r="Q645" s="275"/>
      <c r="R645" s="275"/>
      <c r="S645" s="275"/>
      <c r="T645" s="276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77" t="s">
        <v>191</v>
      </c>
      <c r="AU645" s="277" t="s">
        <v>88</v>
      </c>
      <c r="AV645" s="15" t="s">
        <v>86</v>
      </c>
      <c r="AW645" s="15" t="s">
        <v>34</v>
      </c>
      <c r="AX645" s="15" t="s">
        <v>78</v>
      </c>
      <c r="AY645" s="277" t="s">
        <v>182</v>
      </c>
    </row>
    <row r="646" spans="1:51" s="13" customFormat="1" ht="12">
      <c r="A646" s="13"/>
      <c r="B646" s="234"/>
      <c r="C646" s="235"/>
      <c r="D646" s="236" t="s">
        <v>191</v>
      </c>
      <c r="E646" s="237" t="s">
        <v>1</v>
      </c>
      <c r="F646" s="238" t="s">
        <v>1077</v>
      </c>
      <c r="G646" s="235"/>
      <c r="H646" s="239">
        <v>5.104</v>
      </c>
      <c r="I646" s="240"/>
      <c r="J646" s="235"/>
      <c r="K646" s="235"/>
      <c r="L646" s="241"/>
      <c r="M646" s="242"/>
      <c r="N646" s="243"/>
      <c r="O646" s="243"/>
      <c r="P646" s="243"/>
      <c r="Q646" s="243"/>
      <c r="R646" s="243"/>
      <c r="S646" s="243"/>
      <c r="T646" s="24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5" t="s">
        <v>191</v>
      </c>
      <c r="AU646" s="245" t="s">
        <v>88</v>
      </c>
      <c r="AV646" s="13" t="s">
        <v>88</v>
      </c>
      <c r="AW646" s="13" t="s">
        <v>34</v>
      </c>
      <c r="AX646" s="13" t="s">
        <v>78</v>
      </c>
      <c r="AY646" s="245" t="s">
        <v>182</v>
      </c>
    </row>
    <row r="647" spans="1:51" s="14" customFormat="1" ht="12">
      <c r="A647" s="14"/>
      <c r="B647" s="246"/>
      <c r="C647" s="247"/>
      <c r="D647" s="236" t="s">
        <v>191</v>
      </c>
      <c r="E647" s="248" t="s">
        <v>1</v>
      </c>
      <c r="F647" s="249" t="s">
        <v>195</v>
      </c>
      <c r="G647" s="247"/>
      <c r="H647" s="250">
        <v>24.544</v>
      </c>
      <c r="I647" s="251"/>
      <c r="J647" s="247"/>
      <c r="K647" s="247"/>
      <c r="L647" s="252"/>
      <c r="M647" s="253"/>
      <c r="N647" s="254"/>
      <c r="O647" s="254"/>
      <c r="P647" s="254"/>
      <c r="Q647" s="254"/>
      <c r="R647" s="254"/>
      <c r="S647" s="254"/>
      <c r="T647" s="255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6" t="s">
        <v>191</v>
      </c>
      <c r="AU647" s="256" t="s">
        <v>88</v>
      </c>
      <c r="AV647" s="14" t="s">
        <v>189</v>
      </c>
      <c r="AW647" s="14" t="s">
        <v>34</v>
      </c>
      <c r="AX647" s="14" t="s">
        <v>86</v>
      </c>
      <c r="AY647" s="256" t="s">
        <v>182</v>
      </c>
    </row>
    <row r="648" spans="1:65" s="2" customFormat="1" ht="24.15" customHeight="1">
      <c r="A648" s="39"/>
      <c r="B648" s="40"/>
      <c r="C648" s="220" t="s">
        <v>944</v>
      </c>
      <c r="D648" s="220" t="s">
        <v>185</v>
      </c>
      <c r="E648" s="221" t="s">
        <v>1914</v>
      </c>
      <c r="F648" s="222" t="s">
        <v>1915</v>
      </c>
      <c r="G648" s="223" t="s">
        <v>188</v>
      </c>
      <c r="H648" s="224">
        <v>277.157</v>
      </c>
      <c r="I648" s="225"/>
      <c r="J648" s="226">
        <f>ROUND(I648*H648,2)</f>
        <v>0</v>
      </c>
      <c r="K648" s="227"/>
      <c r="L648" s="45"/>
      <c r="M648" s="228" t="s">
        <v>1</v>
      </c>
      <c r="N648" s="229" t="s">
        <v>43</v>
      </c>
      <c r="O648" s="92"/>
      <c r="P648" s="230">
        <f>O648*H648</f>
        <v>0</v>
      </c>
      <c r="Q648" s="230">
        <v>0.01131</v>
      </c>
      <c r="R648" s="230">
        <f>Q648*H648</f>
        <v>3.13464567</v>
      </c>
      <c r="S648" s="230">
        <v>0</v>
      </c>
      <c r="T648" s="231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32" t="s">
        <v>351</v>
      </c>
      <c r="AT648" s="232" t="s">
        <v>185</v>
      </c>
      <c r="AU648" s="232" t="s">
        <v>88</v>
      </c>
      <c r="AY648" s="18" t="s">
        <v>182</v>
      </c>
      <c r="BE648" s="233">
        <f>IF(N648="základní",J648,0)</f>
        <v>0</v>
      </c>
      <c r="BF648" s="233">
        <f>IF(N648="snížená",J648,0)</f>
        <v>0</v>
      </c>
      <c r="BG648" s="233">
        <f>IF(N648="zákl. přenesená",J648,0)</f>
        <v>0</v>
      </c>
      <c r="BH648" s="233">
        <f>IF(N648="sníž. přenesená",J648,0)</f>
        <v>0</v>
      </c>
      <c r="BI648" s="233">
        <f>IF(N648="nulová",J648,0)</f>
        <v>0</v>
      </c>
      <c r="BJ648" s="18" t="s">
        <v>86</v>
      </c>
      <c r="BK648" s="233">
        <f>ROUND(I648*H648,2)</f>
        <v>0</v>
      </c>
      <c r="BL648" s="18" t="s">
        <v>351</v>
      </c>
      <c r="BM648" s="232" t="s">
        <v>1916</v>
      </c>
    </row>
    <row r="649" spans="1:51" s="15" customFormat="1" ht="12">
      <c r="A649" s="15"/>
      <c r="B649" s="268"/>
      <c r="C649" s="269"/>
      <c r="D649" s="236" t="s">
        <v>191</v>
      </c>
      <c r="E649" s="270" t="s">
        <v>1</v>
      </c>
      <c r="F649" s="271" t="s">
        <v>235</v>
      </c>
      <c r="G649" s="269"/>
      <c r="H649" s="270" t="s">
        <v>1</v>
      </c>
      <c r="I649" s="272"/>
      <c r="J649" s="269"/>
      <c r="K649" s="269"/>
      <c r="L649" s="273"/>
      <c r="M649" s="274"/>
      <c r="N649" s="275"/>
      <c r="O649" s="275"/>
      <c r="P649" s="275"/>
      <c r="Q649" s="275"/>
      <c r="R649" s="275"/>
      <c r="S649" s="275"/>
      <c r="T649" s="276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77" t="s">
        <v>191</v>
      </c>
      <c r="AU649" s="277" t="s">
        <v>88</v>
      </c>
      <c r="AV649" s="15" t="s">
        <v>86</v>
      </c>
      <c r="AW649" s="15" t="s">
        <v>34</v>
      </c>
      <c r="AX649" s="15" t="s">
        <v>78</v>
      </c>
      <c r="AY649" s="277" t="s">
        <v>182</v>
      </c>
    </row>
    <row r="650" spans="1:51" s="15" customFormat="1" ht="12">
      <c r="A650" s="15"/>
      <c r="B650" s="268"/>
      <c r="C650" s="269"/>
      <c r="D650" s="236" t="s">
        <v>191</v>
      </c>
      <c r="E650" s="270" t="s">
        <v>1</v>
      </c>
      <c r="F650" s="271" t="s">
        <v>958</v>
      </c>
      <c r="G650" s="269"/>
      <c r="H650" s="270" t="s">
        <v>1</v>
      </c>
      <c r="I650" s="272"/>
      <c r="J650" s="269"/>
      <c r="K650" s="269"/>
      <c r="L650" s="273"/>
      <c r="M650" s="274"/>
      <c r="N650" s="275"/>
      <c r="O650" s="275"/>
      <c r="P650" s="275"/>
      <c r="Q650" s="275"/>
      <c r="R650" s="275"/>
      <c r="S650" s="275"/>
      <c r="T650" s="276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77" t="s">
        <v>191</v>
      </c>
      <c r="AU650" s="277" t="s">
        <v>88</v>
      </c>
      <c r="AV650" s="15" t="s">
        <v>86</v>
      </c>
      <c r="AW650" s="15" t="s">
        <v>34</v>
      </c>
      <c r="AX650" s="15" t="s">
        <v>78</v>
      </c>
      <c r="AY650" s="277" t="s">
        <v>182</v>
      </c>
    </row>
    <row r="651" spans="1:51" s="13" customFormat="1" ht="12">
      <c r="A651" s="13"/>
      <c r="B651" s="234"/>
      <c r="C651" s="235"/>
      <c r="D651" s="236" t="s">
        <v>191</v>
      </c>
      <c r="E651" s="237" t="s">
        <v>1</v>
      </c>
      <c r="F651" s="238" t="s">
        <v>959</v>
      </c>
      <c r="G651" s="235"/>
      <c r="H651" s="239">
        <v>277.157</v>
      </c>
      <c r="I651" s="240"/>
      <c r="J651" s="235"/>
      <c r="K651" s="235"/>
      <c r="L651" s="241"/>
      <c r="M651" s="242"/>
      <c r="N651" s="243"/>
      <c r="O651" s="243"/>
      <c r="P651" s="243"/>
      <c r="Q651" s="243"/>
      <c r="R651" s="243"/>
      <c r="S651" s="243"/>
      <c r="T651" s="244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5" t="s">
        <v>191</v>
      </c>
      <c r="AU651" s="245" t="s">
        <v>88</v>
      </c>
      <c r="AV651" s="13" t="s">
        <v>88</v>
      </c>
      <c r="AW651" s="13" t="s">
        <v>34</v>
      </c>
      <c r="AX651" s="13" t="s">
        <v>78</v>
      </c>
      <c r="AY651" s="245" t="s">
        <v>182</v>
      </c>
    </row>
    <row r="652" spans="1:51" s="14" customFormat="1" ht="12">
      <c r="A652" s="14"/>
      <c r="B652" s="246"/>
      <c r="C652" s="247"/>
      <c r="D652" s="236" t="s">
        <v>191</v>
      </c>
      <c r="E652" s="248" t="s">
        <v>1</v>
      </c>
      <c r="F652" s="249" t="s">
        <v>195</v>
      </c>
      <c r="G652" s="247"/>
      <c r="H652" s="250">
        <v>277.157</v>
      </c>
      <c r="I652" s="251"/>
      <c r="J652" s="247"/>
      <c r="K652" s="247"/>
      <c r="L652" s="252"/>
      <c r="M652" s="253"/>
      <c r="N652" s="254"/>
      <c r="O652" s="254"/>
      <c r="P652" s="254"/>
      <c r="Q652" s="254"/>
      <c r="R652" s="254"/>
      <c r="S652" s="254"/>
      <c r="T652" s="255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6" t="s">
        <v>191</v>
      </c>
      <c r="AU652" s="256" t="s">
        <v>88</v>
      </c>
      <c r="AV652" s="14" t="s">
        <v>189</v>
      </c>
      <c r="AW652" s="14" t="s">
        <v>34</v>
      </c>
      <c r="AX652" s="14" t="s">
        <v>86</v>
      </c>
      <c r="AY652" s="256" t="s">
        <v>182</v>
      </c>
    </row>
    <row r="653" spans="1:65" s="2" customFormat="1" ht="24.15" customHeight="1">
      <c r="A653" s="39"/>
      <c r="B653" s="40"/>
      <c r="C653" s="220" t="s">
        <v>950</v>
      </c>
      <c r="D653" s="220" t="s">
        <v>185</v>
      </c>
      <c r="E653" s="221" t="s">
        <v>1917</v>
      </c>
      <c r="F653" s="222" t="s">
        <v>1918</v>
      </c>
      <c r="G653" s="223" t="s">
        <v>188</v>
      </c>
      <c r="H653" s="224">
        <v>277.157</v>
      </c>
      <c r="I653" s="225"/>
      <c r="J653" s="226">
        <f>ROUND(I653*H653,2)</f>
        <v>0</v>
      </c>
      <c r="K653" s="227"/>
      <c r="L653" s="45"/>
      <c r="M653" s="228" t="s">
        <v>1</v>
      </c>
      <c r="N653" s="229" t="s">
        <v>43</v>
      </c>
      <c r="O653" s="92"/>
      <c r="P653" s="230">
        <f>O653*H653</f>
        <v>0</v>
      </c>
      <c r="Q653" s="230">
        <v>0.00018</v>
      </c>
      <c r="R653" s="230">
        <f>Q653*H653</f>
        <v>0.04988826</v>
      </c>
      <c r="S653" s="230">
        <v>0</v>
      </c>
      <c r="T653" s="231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32" t="s">
        <v>351</v>
      </c>
      <c r="AT653" s="232" t="s">
        <v>185</v>
      </c>
      <c r="AU653" s="232" t="s">
        <v>88</v>
      </c>
      <c r="AY653" s="18" t="s">
        <v>182</v>
      </c>
      <c r="BE653" s="233">
        <f>IF(N653="základní",J653,0)</f>
        <v>0</v>
      </c>
      <c r="BF653" s="233">
        <f>IF(N653="snížená",J653,0)</f>
        <v>0</v>
      </c>
      <c r="BG653" s="233">
        <f>IF(N653="zákl. přenesená",J653,0)</f>
        <v>0</v>
      </c>
      <c r="BH653" s="233">
        <f>IF(N653="sníž. přenesená",J653,0)</f>
        <v>0</v>
      </c>
      <c r="BI653" s="233">
        <f>IF(N653="nulová",J653,0)</f>
        <v>0</v>
      </c>
      <c r="BJ653" s="18" t="s">
        <v>86</v>
      </c>
      <c r="BK653" s="233">
        <f>ROUND(I653*H653,2)</f>
        <v>0</v>
      </c>
      <c r="BL653" s="18" t="s">
        <v>351</v>
      </c>
      <c r="BM653" s="232" t="s">
        <v>1919</v>
      </c>
    </row>
    <row r="654" spans="1:51" s="15" customFormat="1" ht="12">
      <c r="A654" s="15"/>
      <c r="B654" s="268"/>
      <c r="C654" s="269"/>
      <c r="D654" s="236" t="s">
        <v>191</v>
      </c>
      <c r="E654" s="270" t="s">
        <v>1</v>
      </c>
      <c r="F654" s="271" t="s">
        <v>235</v>
      </c>
      <c r="G654" s="269"/>
      <c r="H654" s="270" t="s">
        <v>1</v>
      </c>
      <c r="I654" s="272"/>
      <c r="J654" s="269"/>
      <c r="K654" s="269"/>
      <c r="L654" s="273"/>
      <c r="M654" s="274"/>
      <c r="N654" s="275"/>
      <c r="O654" s="275"/>
      <c r="P654" s="275"/>
      <c r="Q654" s="275"/>
      <c r="R654" s="275"/>
      <c r="S654" s="275"/>
      <c r="T654" s="276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77" t="s">
        <v>191</v>
      </c>
      <c r="AU654" s="277" t="s">
        <v>88</v>
      </c>
      <c r="AV654" s="15" t="s">
        <v>86</v>
      </c>
      <c r="AW654" s="15" t="s">
        <v>34</v>
      </c>
      <c r="AX654" s="15" t="s">
        <v>78</v>
      </c>
      <c r="AY654" s="277" t="s">
        <v>182</v>
      </c>
    </row>
    <row r="655" spans="1:51" s="15" customFormat="1" ht="12">
      <c r="A655" s="15"/>
      <c r="B655" s="268"/>
      <c r="C655" s="269"/>
      <c r="D655" s="236" t="s">
        <v>191</v>
      </c>
      <c r="E655" s="270" t="s">
        <v>1</v>
      </c>
      <c r="F655" s="271" t="s">
        <v>958</v>
      </c>
      <c r="G655" s="269"/>
      <c r="H655" s="270" t="s">
        <v>1</v>
      </c>
      <c r="I655" s="272"/>
      <c r="J655" s="269"/>
      <c r="K655" s="269"/>
      <c r="L655" s="273"/>
      <c r="M655" s="274"/>
      <c r="N655" s="275"/>
      <c r="O655" s="275"/>
      <c r="P655" s="275"/>
      <c r="Q655" s="275"/>
      <c r="R655" s="275"/>
      <c r="S655" s="275"/>
      <c r="T655" s="276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77" t="s">
        <v>191</v>
      </c>
      <c r="AU655" s="277" t="s">
        <v>88</v>
      </c>
      <c r="AV655" s="15" t="s">
        <v>86</v>
      </c>
      <c r="AW655" s="15" t="s">
        <v>34</v>
      </c>
      <c r="AX655" s="15" t="s">
        <v>78</v>
      </c>
      <c r="AY655" s="277" t="s">
        <v>182</v>
      </c>
    </row>
    <row r="656" spans="1:51" s="13" customFormat="1" ht="12">
      <c r="A656" s="13"/>
      <c r="B656" s="234"/>
      <c r="C656" s="235"/>
      <c r="D656" s="236" t="s">
        <v>191</v>
      </c>
      <c r="E656" s="237" t="s">
        <v>1</v>
      </c>
      <c r="F656" s="238" t="s">
        <v>959</v>
      </c>
      <c r="G656" s="235"/>
      <c r="H656" s="239">
        <v>277.157</v>
      </c>
      <c r="I656" s="240"/>
      <c r="J656" s="235"/>
      <c r="K656" s="235"/>
      <c r="L656" s="241"/>
      <c r="M656" s="242"/>
      <c r="N656" s="243"/>
      <c r="O656" s="243"/>
      <c r="P656" s="243"/>
      <c r="Q656" s="243"/>
      <c r="R656" s="243"/>
      <c r="S656" s="243"/>
      <c r="T656" s="24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5" t="s">
        <v>191</v>
      </c>
      <c r="AU656" s="245" t="s">
        <v>88</v>
      </c>
      <c r="AV656" s="13" t="s">
        <v>88</v>
      </c>
      <c r="AW656" s="13" t="s">
        <v>34</v>
      </c>
      <c r="AX656" s="13" t="s">
        <v>78</v>
      </c>
      <c r="AY656" s="245" t="s">
        <v>182</v>
      </c>
    </row>
    <row r="657" spans="1:51" s="14" customFormat="1" ht="12">
      <c r="A657" s="14"/>
      <c r="B657" s="246"/>
      <c r="C657" s="247"/>
      <c r="D657" s="236" t="s">
        <v>191</v>
      </c>
      <c r="E657" s="248" t="s">
        <v>1</v>
      </c>
      <c r="F657" s="249" t="s">
        <v>195</v>
      </c>
      <c r="G657" s="247"/>
      <c r="H657" s="250">
        <v>277.157</v>
      </c>
      <c r="I657" s="251"/>
      <c r="J657" s="247"/>
      <c r="K657" s="247"/>
      <c r="L657" s="252"/>
      <c r="M657" s="253"/>
      <c r="N657" s="254"/>
      <c r="O657" s="254"/>
      <c r="P657" s="254"/>
      <c r="Q657" s="254"/>
      <c r="R657" s="254"/>
      <c r="S657" s="254"/>
      <c r="T657" s="255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6" t="s">
        <v>191</v>
      </c>
      <c r="AU657" s="256" t="s">
        <v>88</v>
      </c>
      <c r="AV657" s="14" t="s">
        <v>189</v>
      </c>
      <c r="AW657" s="14" t="s">
        <v>34</v>
      </c>
      <c r="AX657" s="14" t="s">
        <v>86</v>
      </c>
      <c r="AY657" s="256" t="s">
        <v>182</v>
      </c>
    </row>
    <row r="658" spans="1:65" s="2" customFormat="1" ht="24.15" customHeight="1">
      <c r="A658" s="39"/>
      <c r="B658" s="40"/>
      <c r="C658" s="220" t="s">
        <v>954</v>
      </c>
      <c r="D658" s="220" t="s">
        <v>185</v>
      </c>
      <c r="E658" s="221" t="s">
        <v>1920</v>
      </c>
      <c r="F658" s="222" t="s">
        <v>1921</v>
      </c>
      <c r="G658" s="223" t="s">
        <v>188</v>
      </c>
      <c r="H658" s="224">
        <v>30.44</v>
      </c>
      <c r="I658" s="225"/>
      <c r="J658" s="226">
        <f>ROUND(I658*H658,2)</f>
        <v>0</v>
      </c>
      <c r="K658" s="227"/>
      <c r="L658" s="45"/>
      <c r="M658" s="228" t="s">
        <v>1</v>
      </c>
      <c r="N658" s="229" t="s">
        <v>43</v>
      </c>
      <c r="O658" s="92"/>
      <c r="P658" s="230">
        <f>O658*H658</f>
        <v>0</v>
      </c>
      <c r="Q658" s="230">
        <v>0.01572</v>
      </c>
      <c r="R658" s="230">
        <f>Q658*H658</f>
        <v>0.4785168000000001</v>
      </c>
      <c r="S658" s="230">
        <v>0</v>
      </c>
      <c r="T658" s="231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32" t="s">
        <v>351</v>
      </c>
      <c r="AT658" s="232" t="s">
        <v>185</v>
      </c>
      <c r="AU658" s="232" t="s">
        <v>88</v>
      </c>
      <c r="AY658" s="18" t="s">
        <v>182</v>
      </c>
      <c r="BE658" s="233">
        <f>IF(N658="základní",J658,0)</f>
        <v>0</v>
      </c>
      <c r="BF658" s="233">
        <f>IF(N658="snížená",J658,0)</f>
        <v>0</v>
      </c>
      <c r="BG658" s="233">
        <f>IF(N658="zákl. přenesená",J658,0)</f>
        <v>0</v>
      </c>
      <c r="BH658" s="233">
        <f>IF(N658="sníž. přenesená",J658,0)</f>
        <v>0</v>
      </c>
      <c r="BI658" s="233">
        <f>IF(N658="nulová",J658,0)</f>
        <v>0</v>
      </c>
      <c r="BJ658" s="18" t="s">
        <v>86</v>
      </c>
      <c r="BK658" s="233">
        <f>ROUND(I658*H658,2)</f>
        <v>0</v>
      </c>
      <c r="BL658" s="18" t="s">
        <v>351</v>
      </c>
      <c r="BM658" s="232" t="s">
        <v>1922</v>
      </c>
    </row>
    <row r="659" spans="1:51" s="15" customFormat="1" ht="12">
      <c r="A659" s="15"/>
      <c r="B659" s="268"/>
      <c r="C659" s="269"/>
      <c r="D659" s="236" t="s">
        <v>191</v>
      </c>
      <c r="E659" s="270" t="s">
        <v>1</v>
      </c>
      <c r="F659" s="271" t="s">
        <v>1923</v>
      </c>
      <c r="G659" s="269"/>
      <c r="H659" s="270" t="s">
        <v>1</v>
      </c>
      <c r="I659" s="272"/>
      <c r="J659" s="269"/>
      <c r="K659" s="269"/>
      <c r="L659" s="273"/>
      <c r="M659" s="274"/>
      <c r="N659" s="275"/>
      <c r="O659" s="275"/>
      <c r="P659" s="275"/>
      <c r="Q659" s="275"/>
      <c r="R659" s="275"/>
      <c r="S659" s="275"/>
      <c r="T659" s="276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77" t="s">
        <v>191</v>
      </c>
      <c r="AU659" s="277" t="s">
        <v>88</v>
      </c>
      <c r="AV659" s="15" t="s">
        <v>86</v>
      </c>
      <c r="AW659" s="15" t="s">
        <v>34</v>
      </c>
      <c r="AX659" s="15" t="s">
        <v>78</v>
      </c>
      <c r="AY659" s="277" t="s">
        <v>182</v>
      </c>
    </row>
    <row r="660" spans="1:51" s="13" customFormat="1" ht="12">
      <c r="A660" s="13"/>
      <c r="B660" s="234"/>
      <c r="C660" s="235"/>
      <c r="D660" s="236" t="s">
        <v>191</v>
      </c>
      <c r="E660" s="237" t="s">
        <v>1</v>
      </c>
      <c r="F660" s="238" t="s">
        <v>1924</v>
      </c>
      <c r="G660" s="235"/>
      <c r="H660" s="239">
        <v>2</v>
      </c>
      <c r="I660" s="240"/>
      <c r="J660" s="235"/>
      <c r="K660" s="235"/>
      <c r="L660" s="241"/>
      <c r="M660" s="242"/>
      <c r="N660" s="243"/>
      <c r="O660" s="243"/>
      <c r="P660" s="243"/>
      <c r="Q660" s="243"/>
      <c r="R660" s="243"/>
      <c r="S660" s="243"/>
      <c r="T660" s="24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5" t="s">
        <v>191</v>
      </c>
      <c r="AU660" s="245" t="s">
        <v>88</v>
      </c>
      <c r="AV660" s="13" t="s">
        <v>88</v>
      </c>
      <c r="AW660" s="13" t="s">
        <v>34</v>
      </c>
      <c r="AX660" s="13" t="s">
        <v>78</v>
      </c>
      <c r="AY660" s="245" t="s">
        <v>182</v>
      </c>
    </row>
    <row r="661" spans="1:51" s="13" customFormat="1" ht="12">
      <c r="A661" s="13"/>
      <c r="B661" s="234"/>
      <c r="C661" s="235"/>
      <c r="D661" s="236" t="s">
        <v>191</v>
      </c>
      <c r="E661" s="237" t="s">
        <v>1</v>
      </c>
      <c r="F661" s="238" t="s">
        <v>1925</v>
      </c>
      <c r="G661" s="235"/>
      <c r="H661" s="239">
        <v>28.44</v>
      </c>
      <c r="I661" s="240"/>
      <c r="J661" s="235"/>
      <c r="K661" s="235"/>
      <c r="L661" s="241"/>
      <c r="M661" s="242"/>
      <c r="N661" s="243"/>
      <c r="O661" s="243"/>
      <c r="P661" s="243"/>
      <c r="Q661" s="243"/>
      <c r="R661" s="243"/>
      <c r="S661" s="243"/>
      <c r="T661" s="24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5" t="s">
        <v>191</v>
      </c>
      <c r="AU661" s="245" t="s">
        <v>88</v>
      </c>
      <c r="AV661" s="13" t="s">
        <v>88</v>
      </c>
      <c r="AW661" s="13" t="s">
        <v>34</v>
      </c>
      <c r="AX661" s="13" t="s">
        <v>78</v>
      </c>
      <c r="AY661" s="245" t="s">
        <v>182</v>
      </c>
    </row>
    <row r="662" spans="1:51" s="14" customFormat="1" ht="12">
      <c r="A662" s="14"/>
      <c r="B662" s="246"/>
      <c r="C662" s="247"/>
      <c r="D662" s="236" t="s">
        <v>191</v>
      </c>
      <c r="E662" s="248" t="s">
        <v>1</v>
      </c>
      <c r="F662" s="249" t="s">
        <v>195</v>
      </c>
      <c r="G662" s="247"/>
      <c r="H662" s="250">
        <v>30.44</v>
      </c>
      <c r="I662" s="251"/>
      <c r="J662" s="247"/>
      <c r="K662" s="247"/>
      <c r="L662" s="252"/>
      <c r="M662" s="253"/>
      <c r="N662" s="254"/>
      <c r="O662" s="254"/>
      <c r="P662" s="254"/>
      <c r="Q662" s="254"/>
      <c r="R662" s="254"/>
      <c r="S662" s="254"/>
      <c r="T662" s="255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6" t="s">
        <v>191</v>
      </c>
      <c r="AU662" s="256" t="s">
        <v>88</v>
      </c>
      <c r="AV662" s="14" t="s">
        <v>189</v>
      </c>
      <c r="AW662" s="14" t="s">
        <v>34</v>
      </c>
      <c r="AX662" s="14" t="s">
        <v>86</v>
      </c>
      <c r="AY662" s="256" t="s">
        <v>182</v>
      </c>
    </row>
    <row r="663" spans="1:65" s="2" customFormat="1" ht="24.15" customHeight="1">
      <c r="A663" s="39"/>
      <c r="B663" s="40"/>
      <c r="C663" s="220" t="s">
        <v>962</v>
      </c>
      <c r="D663" s="220" t="s">
        <v>185</v>
      </c>
      <c r="E663" s="221" t="s">
        <v>1926</v>
      </c>
      <c r="F663" s="222" t="s">
        <v>1927</v>
      </c>
      <c r="G663" s="223" t="s">
        <v>320</v>
      </c>
      <c r="H663" s="224">
        <v>522.96</v>
      </c>
      <c r="I663" s="225"/>
      <c r="J663" s="226">
        <f>ROUND(I663*H663,2)</f>
        <v>0</v>
      </c>
      <c r="K663" s="227"/>
      <c r="L663" s="45"/>
      <c r="M663" s="228" t="s">
        <v>1</v>
      </c>
      <c r="N663" s="229" t="s">
        <v>43</v>
      </c>
      <c r="O663" s="92"/>
      <c r="P663" s="230">
        <f>O663*H663</f>
        <v>0</v>
      </c>
      <c r="Q663" s="230">
        <v>0</v>
      </c>
      <c r="R663" s="230">
        <f>Q663*H663</f>
        <v>0</v>
      </c>
      <c r="S663" s="230">
        <v>0</v>
      </c>
      <c r="T663" s="231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32" t="s">
        <v>351</v>
      </c>
      <c r="AT663" s="232" t="s">
        <v>185</v>
      </c>
      <c r="AU663" s="232" t="s">
        <v>88</v>
      </c>
      <c r="AY663" s="18" t="s">
        <v>182</v>
      </c>
      <c r="BE663" s="233">
        <f>IF(N663="základní",J663,0)</f>
        <v>0</v>
      </c>
      <c r="BF663" s="233">
        <f>IF(N663="snížená",J663,0)</f>
        <v>0</v>
      </c>
      <c r="BG663" s="233">
        <f>IF(N663="zákl. přenesená",J663,0)</f>
        <v>0</v>
      </c>
      <c r="BH663" s="233">
        <f>IF(N663="sníž. přenesená",J663,0)</f>
        <v>0</v>
      </c>
      <c r="BI663" s="233">
        <f>IF(N663="nulová",J663,0)</f>
        <v>0</v>
      </c>
      <c r="BJ663" s="18" t="s">
        <v>86</v>
      </c>
      <c r="BK663" s="233">
        <f>ROUND(I663*H663,2)</f>
        <v>0</v>
      </c>
      <c r="BL663" s="18" t="s">
        <v>351</v>
      </c>
      <c r="BM663" s="232" t="s">
        <v>1928</v>
      </c>
    </row>
    <row r="664" spans="1:51" s="15" customFormat="1" ht="12">
      <c r="A664" s="15"/>
      <c r="B664" s="268"/>
      <c r="C664" s="269"/>
      <c r="D664" s="236" t="s">
        <v>191</v>
      </c>
      <c r="E664" s="270" t="s">
        <v>1</v>
      </c>
      <c r="F664" s="271" t="s">
        <v>235</v>
      </c>
      <c r="G664" s="269"/>
      <c r="H664" s="270" t="s">
        <v>1</v>
      </c>
      <c r="I664" s="272"/>
      <c r="J664" s="269"/>
      <c r="K664" s="269"/>
      <c r="L664" s="273"/>
      <c r="M664" s="274"/>
      <c r="N664" s="275"/>
      <c r="O664" s="275"/>
      <c r="P664" s="275"/>
      <c r="Q664" s="275"/>
      <c r="R664" s="275"/>
      <c r="S664" s="275"/>
      <c r="T664" s="276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77" t="s">
        <v>191</v>
      </c>
      <c r="AU664" s="277" t="s">
        <v>88</v>
      </c>
      <c r="AV664" s="15" t="s">
        <v>86</v>
      </c>
      <c r="AW664" s="15" t="s">
        <v>34</v>
      </c>
      <c r="AX664" s="15" t="s">
        <v>78</v>
      </c>
      <c r="AY664" s="277" t="s">
        <v>182</v>
      </c>
    </row>
    <row r="665" spans="1:51" s="13" customFormat="1" ht="12">
      <c r="A665" s="13"/>
      <c r="B665" s="234"/>
      <c r="C665" s="235"/>
      <c r="D665" s="236" t="s">
        <v>191</v>
      </c>
      <c r="E665" s="237" t="s">
        <v>1</v>
      </c>
      <c r="F665" s="238" t="s">
        <v>1929</v>
      </c>
      <c r="G665" s="235"/>
      <c r="H665" s="239">
        <v>101.8</v>
      </c>
      <c r="I665" s="240"/>
      <c r="J665" s="235"/>
      <c r="K665" s="235"/>
      <c r="L665" s="241"/>
      <c r="M665" s="242"/>
      <c r="N665" s="243"/>
      <c r="O665" s="243"/>
      <c r="P665" s="243"/>
      <c r="Q665" s="243"/>
      <c r="R665" s="243"/>
      <c r="S665" s="243"/>
      <c r="T665" s="244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5" t="s">
        <v>191</v>
      </c>
      <c r="AU665" s="245" t="s">
        <v>88</v>
      </c>
      <c r="AV665" s="13" t="s">
        <v>88</v>
      </c>
      <c r="AW665" s="13" t="s">
        <v>34</v>
      </c>
      <c r="AX665" s="13" t="s">
        <v>78</v>
      </c>
      <c r="AY665" s="245" t="s">
        <v>182</v>
      </c>
    </row>
    <row r="666" spans="1:51" s="13" customFormat="1" ht="12">
      <c r="A666" s="13"/>
      <c r="B666" s="234"/>
      <c r="C666" s="235"/>
      <c r="D666" s="236" t="s">
        <v>191</v>
      </c>
      <c r="E666" s="237" t="s">
        <v>1</v>
      </c>
      <c r="F666" s="238" t="s">
        <v>1930</v>
      </c>
      <c r="G666" s="235"/>
      <c r="H666" s="239">
        <v>29.16</v>
      </c>
      <c r="I666" s="240"/>
      <c r="J666" s="235"/>
      <c r="K666" s="235"/>
      <c r="L666" s="241"/>
      <c r="M666" s="242"/>
      <c r="N666" s="243"/>
      <c r="O666" s="243"/>
      <c r="P666" s="243"/>
      <c r="Q666" s="243"/>
      <c r="R666" s="243"/>
      <c r="S666" s="243"/>
      <c r="T666" s="244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5" t="s">
        <v>191</v>
      </c>
      <c r="AU666" s="245" t="s">
        <v>88</v>
      </c>
      <c r="AV666" s="13" t="s">
        <v>88</v>
      </c>
      <c r="AW666" s="13" t="s">
        <v>34</v>
      </c>
      <c r="AX666" s="13" t="s">
        <v>78</v>
      </c>
      <c r="AY666" s="245" t="s">
        <v>182</v>
      </c>
    </row>
    <row r="667" spans="1:51" s="13" customFormat="1" ht="12">
      <c r="A667" s="13"/>
      <c r="B667" s="234"/>
      <c r="C667" s="235"/>
      <c r="D667" s="236" t="s">
        <v>191</v>
      </c>
      <c r="E667" s="237" t="s">
        <v>1</v>
      </c>
      <c r="F667" s="238" t="s">
        <v>1931</v>
      </c>
      <c r="G667" s="235"/>
      <c r="H667" s="239">
        <v>304</v>
      </c>
      <c r="I667" s="240"/>
      <c r="J667" s="235"/>
      <c r="K667" s="235"/>
      <c r="L667" s="241"/>
      <c r="M667" s="242"/>
      <c r="N667" s="243"/>
      <c r="O667" s="243"/>
      <c r="P667" s="243"/>
      <c r="Q667" s="243"/>
      <c r="R667" s="243"/>
      <c r="S667" s="243"/>
      <c r="T667" s="24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5" t="s">
        <v>191</v>
      </c>
      <c r="AU667" s="245" t="s">
        <v>88</v>
      </c>
      <c r="AV667" s="13" t="s">
        <v>88</v>
      </c>
      <c r="AW667" s="13" t="s">
        <v>34</v>
      </c>
      <c r="AX667" s="13" t="s">
        <v>78</v>
      </c>
      <c r="AY667" s="245" t="s">
        <v>182</v>
      </c>
    </row>
    <row r="668" spans="1:51" s="13" customFormat="1" ht="12">
      <c r="A668" s="13"/>
      <c r="B668" s="234"/>
      <c r="C668" s="235"/>
      <c r="D668" s="236" t="s">
        <v>191</v>
      </c>
      <c r="E668" s="237" t="s">
        <v>1</v>
      </c>
      <c r="F668" s="238" t="s">
        <v>1932</v>
      </c>
      <c r="G668" s="235"/>
      <c r="H668" s="239">
        <v>45.5</v>
      </c>
      <c r="I668" s="240"/>
      <c r="J668" s="235"/>
      <c r="K668" s="235"/>
      <c r="L668" s="241"/>
      <c r="M668" s="242"/>
      <c r="N668" s="243"/>
      <c r="O668" s="243"/>
      <c r="P668" s="243"/>
      <c r="Q668" s="243"/>
      <c r="R668" s="243"/>
      <c r="S668" s="243"/>
      <c r="T668" s="244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5" t="s">
        <v>191</v>
      </c>
      <c r="AU668" s="245" t="s">
        <v>88</v>
      </c>
      <c r="AV668" s="13" t="s">
        <v>88</v>
      </c>
      <c r="AW668" s="13" t="s">
        <v>34</v>
      </c>
      <c r="AX668" s="13" t="s">
        <v>78</v>
      </c>
      <c r="AY668" s="245" t="s">
        <v>182</v>
      </c>
    </row>
    <row r="669" spans="1:51" s="13" customFormat="1" ht="12">
      <c r="A669" s="13"/>
      <c r="B669" s="234"/>
      <c r="C669" s="235"/>
      <c r="D669" s="236" t="s">
        <v>191</v>
      </c>
      <c r="E669" s="237" t="s">
        <v>1</v>
      </c>
      <c r="F669" s="238" t="s">
        <v>1933</v>
      </c>
      <c r="G669" s="235"/>
      <c r="H669" s="239">
        <v>42.5</v>
      </c>
      <c r="I669" s="240"/>
      <c r="J669" s="235"/>
      <c r="K669" s="235"/>
      <c r="L669" s="241"/>
      <c r="M669" s="242"/>
      <c r="N669" s="243"/>
      <c r="O669" s="243"/>
      <c r="P669" s="243"/>
      <c r="Q669" s="243"/>
      <c r="R669" s="243"/>
      <c r="S669" s="243"/>
      <c r="T669" s="244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5" t="s">
        <v>191</v>
      </c>
      <c r="AU669" s="245" t="s">
        <v>88</v>
      </c>
      <c r="AV669" s="13" t="s">
        <v>88</v>
      </c>
      <c r="AW669" s="13" t="s">
        <v>34</v>
      </c>
      <c r="AX669" s="13" t="s">
        <v>78</v>
      </c>
      <c r="AY669" s="245" t="s">
        <v>182</v>
      </c>
    </row>
    <row r="670" spans="1:51" s="14" customFormat="1" ht="12">
      <c r="A670" s="14"/>
      <c r="B670" s="246"/>
      <c r="C670" s="247"/>
      <c r="D670" s="236" t="s">
        <v>191</v>
      </c>
      <c r="E670" s="248" t="s">
        <v>1</v>
      </c>
      <c r="F670" s="249" t="s">
        <v>195</v>
      </c>
      <c r="G670" s="247"/>
      <c r="H670" s="250">
        <v>522.96</v>
      </c>
      <c r="I670" s="251"/>
      <c r="J670" s="247"/>
      <c r="K670" s="247"/>
      <c r="L670" s="252"/>
      <c r="M670" s="253"/>
      <c r="N670" s="254"/>
      <c r="O670" s="254"/>
      <c r="P670" s="254"/>
      <c r="Q670" s="254"/>
      <c r="R670" s="254"/>
      <c r="S670" s="254"/>
      <c r="T670" s="255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6" t="s">
        <v>191</v>
      </c>
      <c r="AU670" s="256" t="s">
        <v>88</v>
      </c>
      <c r="AV670" s="14" t="s">
        <v>189</v>
      </c>
      <c r="AW670" s="14" t="s">
        <v>34</v>
      </c>
      <c r="AX670" s="14" t="s">
        <v>86</v>
      </c>
      <c r="AY670" s="256" t="s">
        <v>182</v>
      </c>
    </row>
    <row r="671" spans="1:65" s="2" customFormat="1" ht="16.5" customHeight="1">
      <c r="A671" s="39"/>
      <c r="B671" s="40"/>
      <c r="C671" s="257" t="s">
        <v>967</v>
      </c>
      <c r="D671" s="257" t="s">
        <v>204</v>
      </c>
      <c r="E671" s="258" t="s">
        <v>1934</v>
      </c>
      <c r="F671" s="259" t="s">
        <v>1935</v>
      </c>
      <c r="G671" s="260" t="s">
        <v>542</v>
      </c>
      <c r="H671" s="261">
        <v>20.249</v>
      </c>
      <c r="I671" s="262"/>
      <c r="J671" s="263">
        <f>ROUND(I671*H671,2)</f>
        <v>0</v>
      </c>
      <c r="K671" s="264"/>
      <c r="L671" s="265"/>
      <c r="M671" s="266" t="s">
        <v>1</v>
      </c>
      <c r="N671" s="267" t="s">
        <v>43</v>
      </c>
      <c r="O671" s="92"/>
      <c r="P671" s="230">
        <f>O671*H671</f>
        <v>0</v>
      </c>
      <c r="Q671" s="230">
        <v>0.44</v>
      </c>
      <c r="R671" s="230">
        <f>Q671*H671</f>
        <v>8.909559999999999</v>
      </c>
      <c r="S671" s="230">
        <v>0</v>
      </c>
      <c r="T671" s="231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32" t="s">
        <v>563</v>
      </c>
      <c r="AT671" s="232" t="s">
        <v>204</v>
      </c>
      <c r="AU671" s="232" t="s">
        <v>88</v>
      </c>
      <c r="AY671" s="18" t="s">
        <v>182</v>
      </c>
      <c r="BE671" s="233">
        <f>IF(N671="základní",J671,0)</f>
        <v>0</v>
      </c>
      <c r="BF671" s="233">
        <f>IF(N671="snížená",J671,0)</f>
        <v>0</v>
      </c>
      <c r="BG671" s="233">
        <f>IF(N671="zákl. přenesená",J671,0)</f>
        <v>0</v>
      </c>
      <c r="BH671" s="233">
        <f>IF(N671="sníž. přenesená",J671,0)</f>
        <v>0</v>
      </c>
      <c r="BI671" s="233">
        <f>IF(N671="nulová",J671,0)</f>
        <v>0</v>
      </c>
      <c r="BJ671" s="18" t="s">
        <v>86</v>
      </c>
      <c r="BK671" s="233">
        <f>ROUND(I671*H671,2)</f>
        <v>0</v>
      </c>
      <c r="BL671" s="18" t="s">
        <v>351</v>
      </c>
      <c r="BM671" s="232" t="s">
        <v>1936</v>
      </c>
    </row>
    <row r="672" spans="1:51" s="13" customFormat="1" ht="12">
      <c r="A672" s="13"/>
      <c r="B672" s="234"/>
      <c r="C672" s="235"/>
      <c r="D672" s="236" t="s">
        <v>191</v>
      </c>
      <c r="E672" s="237" t="s">
        <v>1</v>
      </c>
      <c r="F672" s="238" t="s">
        <v>1937</v>
      </c>
      <c r="G672" s="235"/>
      <c r="H672" s="239">
        <v>20.249</v>
      </c>
      <c r="I672" s="240"/>
      <c r="J672" s="235"/>
      <c r="K672" s="235"/>
      <c r="L672" s="241"/>
      <c r="M672" s="242"/>
      <c r="N672" s="243"/>
      <c r="O672" s="243"/>
      <c r="P672" s="243"/>
      <c r="Q672" s="243"/>
      <c r="R672" s="243"/>
      <c r="S672" s="243"/>
      <c r="T672" s="24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5" t="s">
        <v>191</v>
      </c>
      <c r="AU672" s="245" t="s">
        <v>88</v>
      </c>
      <c r="AV672" s="13" t="s">
        <v>88</v>
      </c>
      <c r="AW672" s="13" t="s">
        <v>34</v>
      </c>
      <c r="AX672" s="13" t="s">
        <v>78</v>
      </c>
      <c r="AY672" s="245" t="s">
        <v>182</v>
      </c>
    </row>
    <row r="673" spans="1:51" s="14" customFormat="1" ht="12">
      <c r="A673" s="14"/>
      <c r="B673" s="246"/>
      <c r="C673" s="247"/>
      <c r="D673" s="236" t="s">
        <v>191</v>
      </c>
      <c r="E673" s="248" t="s">
        <v>1</v>
      </c>
      <c r="F673" s="249" t="s">
        <v>195</v>
      </c>
      <c r="G673" s="247"/>
      <c r="H673" s="250">
        <v>20.249</v>
      </c>
      <c r="I673" s="251"/>
      <c r="J673" s="247"/>
      <c r="K673" s="247"/>
      <c r="L673" s="252"/>
      <c r="M673" s="253"/>
      <c r="N673" s="254"/>
      <c r="O673" s="254"/>
      <c r="P673" s="254"/>
      <c r="Q673" s="254"/>
      <c r="R673" s="254"/>
      <c r="S673" s="254"/>
      <c r="T673" s="255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6" t="s">
        <v>191</v>
      </c>
      <c r="AU673" s="256" t="s">
        <v>88</v>
      </c>
      <c r="AV673" s="14" t="s">
        <v>189</v>
      </c>
      <c r="AW673" s="14" t="s">
        <v>34</v>
      </c>
      <c r="AX673" s="14" t="s">
        <v>86</v>
      </c>
      <c r="AY673" s="256" t="s">
        <v>182</v>
      </c>
    </row>
    <row r="674" spans="1:65" s="2" customFormat="1" ht="24.15" customHeight="1">
      <c r="A674" s="39"/>
      <c r="B674" s="40"/>
      <c r="C674" s="220" t="s">
        <v>972</v>
      </c>
      <c r="D674" s="220" t="s">
        <v>185</v>
      </c>
      <c r="E674" s="221" t="s">
        <v>1938</v>
      </c>
      <c r="F674" s="222" t="s">
        <v>1939</v>
      </c>
      <c r="G674" s="223" t="s">
        <v>542</v>
      </c>
      <c r="H674" s="224">
        <v>21.01</v>
      </c>
      <c r="I674" s="225"/>
      <c r="J674" s="226">
        <f>ROUND(I674*H674,2)</f>
        <v>0</v>
      </c>
      <c r="K674" s="227"/>
      <c r="L674" s="45"/>
      <c r="M674" s="228" t="s">
        <v>1</v>
      </c>
      <c r="N674" s="229" t="s">
        <v>43</v>
      </c>
      <c r="O674" s="92"/>
      <c r="P674" s="230">
        <f>O674*H674</f>
        <v>0</v>
      </c>
      <c r="Q674" s="230">
        <v>0.0028</v>
      </c>
      <c r="R674" s="230">
        <f>Q674*H674</f>
        <v>0.058828000000000005</v>
      </c>
      <c r="S674" s="230">
        <v>0</v>
      </c>
      <c r="T674" s="231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32" t="s">
        <v>351</v>
      </c>
      <c r="AT674" s="232" t="s">
        <v>185</v>
      </c>
      <c r="AU674" s="232" t="s">
        <v>88</v>
      </c>
      <c r="AY674" s="18" t="s">
        <v>182</v>
      </c>
      <c r="BE674" s="233">
        <f>IF(N674="základní",J674,0)</f>
        <v>0</v>
      </c>
      <c r="BF674" s="233">
        <f>IF(N674="snížená",J674,0)</f>
        <v>0</v>
      </c>
      <c r="BG674" s="233">
        <f>IF(N674="zákl. přenesená",J674,0)</f>
        <v>0</v>
      </c>
      <c r="BH674" s="233">
        <f>IF(N674="sníž. přenesená",J674,0)</f>
        <v>0</v>
      </c>
      <c r="BI674" s="233">
        <f>IF(N674="nulová",J674,0)</f>
        <v>0</v>
      </c>
      <c r="BJ674" s="18" t="s">
        <v>86</v>
      </c>
      <c r="BK674" s="233">
        <f>ROUND(I674*H674,2)</f>
        <v>0</v>
      </c>
      <c r="BL674" s="18" t="s">
        <v>351</v>
      </c>
      <c r="BM674" s="232" t="s">
        <v>1940</v>
      </c>
    </row>
    <row r="675" spans="1:51" s="13" customFormat="1" ht="12">
      <c r="A675" s="13"/>
      <c r="B675" s="234"/>
      <c r="C675" s="235"/>
      <c r="D675" s="236" t="s">
        <v>191</v>
      </c>
      <c r="E675" s="237" t="s">
        <v>1</v>
      </c>
      <c r="F675" s="238" t="s">
        <v>1873</v>
      </c>
      <c r="G675" s="235"/>
      <c r="H675" s="239">
        <v>20.249</v>
      </c>
      <c r="I675" s="240"/>
      <c r="J675" s="235"/>
      <c r="K675" s="235"/>
      <c r="L675" s="241"/>
      <c r="M675" s="242"/>
      <c r="N675" s="243"/>
      <c r="O675" s="243"/>
      <c r="P675" s="243"/>
      <c r="Q675" s="243"/>
      <c r="R675" s="243"/>
      <c r="S675" s="243"/>
      <c r="T675" s="24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5" t="s">
        <v>191</v>
      </c>
      <c r="AU675" s="245" t="s">
        <v>88</v>
      </c>
      <c r="AV675" s="13" t="s">
        <v>88</v>
      </c>
      <c r="AW675" s="13" t="s">
        <v>34</v>
      </c>
      <c r="AX675" s="13" t="s">
        <v>78</v>
      </c>
      <c r="AY675" s="245" t="s">
        <v>182</v>
      </c>
    </row>
    <row r="676" spans="1:51" s="13" customFormat="1" ht="12">
      <c r="A676" s="13"/>
      <c r="B676" s="234"/>
      <c r="C676" s="235"/>
      <c r="D676" s="236" t="s">
        <v>191</v>
      </c>
      <c r="E676" s="237" t="s">
        <v>1</v>
      </c>
      <c r="F676" s="238" t="s">
        <v>1941</v>
      </c>
      <c r="G676" s="235"/>
      <c r="H676" s="239">
        <v>0.761</v>
      </c>
      <c r="I676" s="240"/>
      <c r="J676" s="235"/>
      <c r="K676" s="235"/>
      <c r="L676" s="241"/>
      <c r="M676" s="242"/>
      <c r="N676" s="243"/>
      <c r="O676" s="243"/>
      <c r="P676" s="243"/>
      <c r="Q676" s="243"/>
      <c r="R676" s="243"/>
      <c r="S676" s="243"/>
      <c r="T676" s="24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5" t="s">
        <v>191</v>
      </c>
      <c r="AU676" s="245" t="s">
        <v>88</v>
      </c>
      <c r="AV676" s="13" t="s">
        <v>88</v>
      </c>
      <c r="AW676" s="13" t="s">
        <v>34</v>
      </c>
      <c r="AX676" s="13" t="s">
        <v>78</v>
      </c>
      <c r="AY676" s="245" t="s">
        <v>182</v>
      </c>
    </row>
    <row r="677" spans="1:51" s="14" customFormat="1" ht="12">
      <c r="A677" s="14"/>
      <c r="B677" s="246"/>
      <c r="C677" s="247"/>
      <c r="D677" s="236" t="s">
        <v>191</v>
      </c>
      <c r="E677" s="248" t="s">
        <v>1</v>
      </c>
      <c r="F677" s="249" t="s">
        <v>195</v>
      </c>
      <c r="G677" s="247"/>
      <c r="H677" s="250">
        <v>21.009999999999998</v>
      </c>
      <c r="I677" s="251"/>
      <c r="J677" s="247"/>
      <c r="K677" s="247"/>
      <c r="L677" s="252"/>
      <c r="M677" s="253"/>
      <c r="N677" s="254"/>
      <c r="O677" s="254"/>
      <c r="P677" s="254"/>
      <c r="Q677" s="254"/>
      <c r="R677" s="254"/>
      <c r="S677" s="254"/>
      <c r="T677" s="255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6" t="s">
        <v>191</v>
      </c>
      <c r="AU677" s="256" t="s">
        <v>88</v>
      </c>
      <c r="AV677" s="14" t="s">
        <v>189</v>
      </c>
      <c r="AW677" s="14" t="s">
        <v>34</v>
      </c>
      <c r="AX677" s="14" t="s">
        <v>86</v>
      </c>
      <c r="AY677" s="256" t="s">
        <v>182</v>
      </c>
    </row>
    <row r="678" spans="1:65" s="2" customFormat="1" ht="24.15" customHeight="1">
      <c r="A678" s="39"/>
      <c r="B678" s="40"/>
      <c r="C678" s="220" t="s">
        <v>975</v>
      </c>
      <c r="D678" s="220" t="s">
        <v>185</v>
      </c>
      <c r="E678" s="221" t="s">
        <v>1079</v>
      </c>
      <c r="F678" s="222" t="s">
        <v>1080</v>
      </c>
      <c r="G678" s="223" t="s">
        <v>570</v>
      </c>
      <c r="H678" s="224">
        <v>15.683</v>
      </c>
      <c r="I678" s="225"/>
      <c r="J678" s="226">
        <f>ROUND(I678*H678,2)</f>
        <v>0</v>
      </c>
      <c r="K678" s="227"/>
      <c r="L678" s="45"/>
      <c r="M678" s="228" t="s">
        <v>1</v>
      </c>
      <c r="N678" s="229" t="s">
        <v>43</v>
      </c>
      <c r="O678" s="92"/>
      <c r="P678" s="230">
        <f>O678*H678</f>
        <v>0</v>
      </c>
      <c r="Q678" s="230">
        <v>0</v>
      </c>
      <c r="R678" s="230">
        <f>Q678*H678</f>
        <v>0</v>
      </c>
      <c r="S678" s="230">
        <v>0</v>
      </c>
      <c r="T678" s="231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32" t="s">
        <v>351</v>
      </c>
      <c r="AT678" s="232" t="s">
        <v>185</v>
      </c>
      <c r="AU678" s="232" t="s">
        <v>88</v>
      </c>
      <c r="AY678" s="18" t="s">
        <v>182</v>
      </c>
      <c r="BE678" s="233">
        <f>IF(N678="základní",J678,0)</f>
        <v>0</v>
      </c>
      <c r="BF678" s="233">
        <f>IF(N678="snížená",J678,0)</f>
        <v>0</v>
      </c>
      <c r="BG678" s="233">
        <f>IF(N678="zákl. přenesená",J678,0)</f>
        <v>0</v>
      </c>
      <c r="BH678" s="233">
        <f>IF(N678="sníž. přenesená",J678,0)</f>
        <v>0</v>
      </c>
      <c r="BI678" s="233">
        <f>IF(N678="nulová",J678,0)</f>
        <v>0</v>
      </c>
      <c r="BJ678" s="18" t="s">
        <v>86</v>
      </c>
      <c r="BK678" s="233">
        <f>ROUND(I678*H678,2)</f>
        <v>0</v>
      </c>
      <c r="BL678" s="18" t="s">
        <v>351</v>
      </c>
      <c r="BM678" s="232" t="s">
        <v>1942</v>
      </c>
    </row>
    <row r="679" spans="1:63" s="12" customFormat="1" ht="22.8" customHeight="1">
      <c r="A679" s="12"/>
      <c r="B679" s="204"/>
      <c r="C679" s="205"/>
      <c r="D679" s="206" t="s">
        <v>77</v>
      </c>
      <c r="E679" s="218" t="s">
        <v>1943</v>
      </c>
      <c r="F679" s="218" t="s">
        <v>1944</v>
      </c>
      <c r="G679" s="205"/>
      <c r="H679" s="205"/>
      <c r="I679" s="208"/>
      <c r="J679" s="219">
        <f>BK679</f>
        <v>0</v>
      </c>
      <c r="K679" s="205"/>
      <c r="L679" s="210"/>
      <c r="M679" s="211"/>
      <c r="N679" s="212"/>
      <c r="O679" s="212"/>
      <c r="P679" s="213">
        <f>SUM(P680:P747)</f>
        <v>0</v>
      </c>
      <c r="Q679" s="212"/>
      <c r="R679" s="213">
        <f>SUM(R680:R747)</f>
        <v>42.10704949</v>
      </c>
      <c r="S679" s="212"/>
      <c r="T679" s="214">
        <f>SUM(T680:T747)</f>
        <v>0</v>
      </c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R679" s="215" t="s">
        <v>88</v>
      </c>
      <c r="AT679" s="216" t="s">
        <v>77</v>
      </c>
      <c r="AU679" s="216" t="s">
        <v>86</v>
      </c>
      <c r="AY679" s="215" t="s">
        <v>182</v>
      </c>
      <c r="BK679" s="217">
        <f>SUM(BK680:BK747)</f>
        <v>0</v>
      </c>
    </row>
    <row r="680" spans="1:65" s="2" customFormat="1" ht="33" customHeight="1">
      <c r="A680" s="39"/>
      <c r="B680" s="40"/>
      <c r="C680" s="220" t="s">
        <v>979</v>
      </c>
      <c r="D680" s="220" t="s">
        <v>185</v>
      </c>
      <c r="E680" s="221" t="s">
        <v>1945</v>
      </c>
      <c r="F680" s="222" t="s">
        <v>1946</v>
      </c>
      <c r="G680" s="223" t="s">
        <v>188</v>
      </c>
      <c r="H680" s="224">
        <v>8.493</v>
      </c>
      <c r="I680" s="225"/>
      <c r="J680" s="226">
        <f>ROUND(I680*H680,2)</f>
        <v>0</v>
      </c>
      <c r="K680" s="227"/>
      <c r="L680" s="45"/>
      <c r="M680" s="228" t="s">
        <v>1</v>
      </c>
      <c r="N680" s="229" t="s">
        <v>43</v>
      </c>
      <c r="O680" s="92"/>
      <c r="P680" s="230">
        <f>O680*H680</f>
        <v>0</v>
      </c>
      <c r="Q680" s="230">
        <v>0.04696</v>
      </c>
      <c r="R680" s="230">
        <f>Q680*H680</f>
        <v>0.39883128</v>
      </c>
      <c r="S680" s="230">
        <v>0</v>
      </c>
      <c r="T680" s="231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32" t="s">
        <v>351</v>
      </c>
      <c r="AT680" s="232" t="s">
        <v>185</v>
      </c>
      <c r="AU680" s="232" t="s">
        <v>88</v>
      </c>
      <c r="AY680" s="18" t="s">
        <v>182</v>
      </c>
      <c r="BE680" s="233">
        <f>IF(N680="základní",J680,0)</f>
        <v>0</v>
      </c>
      <c r="BF680" s="233">
        <f>IF(N680="snížená",J680,0)</f>
        <v>0</v>
      </c>
      <c r="BG680" s="233">
        <f>IF(N680="zákl. přenesená",J680,0)</f>
        <v>0</v>
      </c>
      <c r="BH680" s="233">
        <f>IF(N680="sníž. přenesená",J680,0)</f>
        <v>0</v>
      </c>
      <c r="BI680" s="233">
        <f>IF(N680="nulová",J680,0)</f>
        <v>0</v>
      </c>
      <c r="BJ680" s="18" t="s">
        <v>86</v>
      </c>
      <c r="BK680" s="233">
        <f>ROUND(I680*H680,2)</f>
        <v>0</v>
      </c>
      <c r="BL680" s="18" t="s">
        <v>351</v>
      </c>
      <c r="BM680" s="232" t="s">
        <v>1947</v>
      </c>
    </row>
    <row r="681" spans="1:51" s="15" customFormat="1" ht="12">
      <c r="A681" s="15"/>
      <c r="B681" s="268"/>
      <c r="C681" s="269"/>
      <c r="D681" s="236" t="s">
        <v>191</v>
      </c>
      <c r="E681" s="270" t="s">
        <v>1</v>
      </c>
      <c r="F681" s="271" t="s">
        <v>235</v>
      </c>
      <c r="G681" s="269"/>
      <c r="H681" s="270" t="s">
        <v>1</v>
      </c>
      <c r="I681" s="272"/>
      <c r="J681" s="269"/>
      <c r="K681" s="269"/>
      <c r="L681" s="273"/>
      <c r="M681" s="274"/>
      <c r="N681" s="275"/>
      <c r="O681" s="275"/>
      <c r="P681" s="275"/>
      <c r="Q681" s="275"/>
      <c r="R681" s="275"/>
      <c r="S681" s="275"/>
      <c r="T681" s="276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77" t="s">
        <v>191</v>
      </c>
      <c r="AU681" s="277" t="s">
        <v>88</v>
      </c>
      <c r="AV681" s="15" t="s">
        <v>86</v>
      </c>
      <c r="AW681" s="15" t="s">
        <v>34</v>
      </c>
      <c r="AX681" s="15" t="s">
        <v>78</v>
      </c>
      <c r="AY681" s="277" t="s">
        <v>182</v>
      </c>
    </row>
    <row r="682" spans="1:51" s="13" customFormat="1" ht="12">
      <c r="A682" s="13"/>
      <c r="B682" s="234"/>
      <c r="C682" s="235"/>
      <c r="D682" s="236" t="s">
        <v>191</v>
      </c>
      <c r="E682" s="237" t="s">
        <v>1</v>
      </c>
      <c r="F682" s="238" t="s">
        <v>1948</v>
      </c>
      <c r="G682" s="235"/>
      <c r="H682" s="239">
        <v>8.493</v>
      </c>
      <c r="I682" s="240"/>
      <c r="J682" s="235"/>
      <c r="K682" s="235"/>
      <c r="L682" s="241"/>
      <c r="M682" s="242"/>
      <c r="N682" s="243"/>
      <c r="O682" s="243"/>
      <c r="P682" s="243"/>
      <c r="Q682" s="243"/>
      <c r="R682" s="243"/>
      <c r="S682" s="243"/>
      <c r="T682" s="24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5" t="s">
        <v>191</v>
      </c>
      <c r="AU682" s="245" t="s">
        <v>88</v>
      </c>
      <c r="AV682" s="13" t="s">
        <v>88</v>
      </c>
      <c r="AW682" s="13" t="s">
        <v>34</v>
      </c>
      <c r="AX682" s="13" t="s">
        <v>78</v>
      </c>
      <c r="AY682" s="245" t="s">
        <v>182</v>
      </c>
    </row>
    <row r="683" spans="1:51" s="14" customFormat="1" ht="12">
      <c r="A683" s="14"/>
      <c r="B683" s="246"/>
      <c r="C683" s="247"/>
      <c r="D683" s="236" t="s">
        <v>191</v>
      </c>
      <c r="E683" s="248" t="s">
        <v>1</v>
      </c>
      <c r="F683" s="249" t="s">
        <v>195</v>
      </c>
      <c r="G683" s="247"/>
      <c r="H683" s="250">
        <v>8.493</v>
      </c>
      <c r="I683" s="251"/>
      <c r="J683" s="247"/>
      <c r="K683" s="247"/>
      <c r="L683" s="252"/>
      <c r="M683" s="253"/>
      <c r="N683" s="254"/>
      <c r="O683" s="254"/>
      <c r="P683" s="254"/>
      <c r="Q683" s="254"/>
      <c r="R683" s="254"/>
      <c r="S683" s="254"/>
      <c r="T683" s="255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6" t="s">
        <v>191</v>
      </c>
      <c r="AU683" s="256" t="s">
        <v>88</v>
      </c>
      <c r="AV683" s="14" t="s">
        <v>189</v>
      </c>
      <c r="AW683" s="14" t="s">
        <v>34</v>
      </c>
      <c r="AX683" s="14" t="s">
        <v>86</v>
      </c>
      <c r="AY683" s="256" t="s">
        <v>182</v>
      </c>
    </row>
    <row r="684" spans="1:65" s="2" customFormat="1" ht="16.5" customHeight="1">
      <c r="A684" s="39"/>
      <c r="B684" s="40"/>
      <c r="C684" s="220" t="s">
        <v>983</v>
      </c>
      <c r="D684" s="220" t="s">
        <v>185</v>
      </c>
      <c r="E684" s="221" t="s">
        <v>1949</v>
      </c>
      <c r="F684" s="222" t="s">
        <v>1950</v>
      </c>
      <c r="G684" s="223" t="s">
        <v>188</v>
      </c>
      <c r="H684" s="224">
        <v>8.493</v>
      </c>
      <c r="I684" s="225"/>
      <c r="J684" s="226">
        <f>ROUND(I684*H684,2)</f>
        <v>0</v>
      </c>
      <c r="K684" s="227"/>
      <c r="L684" s="45"/>
      <c r="M684" s="228" t="s">
        <v>1</v>
      </c>
      <c r="N684" s="229" t="s">
        <v>43</v>
      </c>
      <c r="O684" s="92"/>
      <c r="P684" s="230">
        <f>O684*H684</f>
        <v>0</v>
      </c>
      <c r="Q684" s="230">
        <v>0.0032</v>
      </c>
      <c r="R684" s="230">
        <f>Q684*H684</f>
        <v>0.027177600000000003</v>
      </c>
      <c r="S684" s="230">
        <v>0</v>
      </c>
      <c r="T684" s="231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32" t="s">
        <v>351</v>
      </c>
      <c r="AT684" s="232" t="s">
        <v>185</v>
      </c>
      <c r="AU684" s="232" t="s">
        <v>88</v>
      </c>
      <c r="AY684" s="18" t="s">
        <v>182</v>
      </c>
      <c r="BE684" s="233">
        <f>IF(N684="základní",J684,0)</f>
        <v>0</v>
      </c>
      <c r="BF684" s="233">
        <f>IF(N684="snížená",J684,0)</f>
        <v>0</v>
      </c>
      <c r="BG684" s="233">
        <f>IF(N684="zákl. přenesená",J684,0)</f>
        <v>0</v>
      </c>
      <c r="BH684" s="233">
        <f>IF(N684="sníž. přenesená",J684,0)</f>
        <v>0</v>
      </c>
      <c r="BI684" s="233">
        <f>IF(N684="nulová",J684,0)</f>
        <v>0</v>
      </c>
      <c r="BJ684" s="18" t="s">
        <v>86</v>
      </c>
      <c r="BK684" s="233">
        <f>ROUND(I684*H684,2)</f>
        <v>0</v>
      </c>
      <c r="BL684" s="18" t="s">
        <v>351</v>
      </c>
      <c r="BM684" s="232" t="s">
        <v>1951</v>
      </c>
    </row>
    <row r="685" spans="1:51" s="15" customFormat="1" ht="12">
      <c r="A685" s="15"/>
      <c r="B685" s="268"/>
      <c r="C685" s="269"/>
      <c r="D685" s="236" t="s">
        <v>191</v>
      </c>
      <c r="E685" s="270" t="s">
        <v>1</v>
      </c>
      <c r="F685" s="271" t="s">
        <v>235</v>
      </c>
      <c r="G685" s="269"/>
      <c r="H685" s="270" t="s">
        <v>1</v>
      </c>
      <c r="I685" s="272"/>
      <c r="J685" s="269"/>
      <c r="K685" s="269"/>
      <c r="L685" s="273"/>
      <c r="M685" s="274"/>
      <c r="N685" s="275"/>
      <c r="O685" s="275"/>
      <c r="P685" s="275"/>
      <c r="Q685" s="275"/>
      <c r="R685" s="275"/>
      <c r="S685" s="275"/>
      <c r="T685" s="276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77" t="s">
        <v>191</v>
      </c>
      <c r="AU685" s="277" t="s">
        <v>88</v>
      </c>
      <c r="AV685" s="15" t="s">
        <v>86</v>
      </c>
      <c r="AW685" s="15" t="s">
        <v>34</v>
      </c>
      <c r="AX685" s="15" t="s">
        <v>78</v>
      </c>
      <c r="AY685" s="277" t="s">
        <v>182</v>
      </c>
    </row>
    <row r="686" spans="1:51" s="13" customFormat="1" ht="12">
      <c r="A686" s="13"/>
      <c r="B686" s="234"/>
      <c r="C686" s="235"/>
      <c r="D686" s="236" t="s">
        <v>191</v>
      </c>
      <c r="E686" s="237" t="s">
        <v>1</v>
      </c>
      <c r="F686" s="238" t="s">
        <v>1948</v>
      </c>
      <c r="G686" s="235"/>
      <c r="H686" s="239">
        <v>8.493</v>
      </c>
      <c r="I686" s="240"/>
      <c r="J686" s="235"/>
      <c r="K686" s="235"/>
      <c r="L686" s="241"/>
      <c r="M686" s="242"/>
      <c r="N686" s="243"/>
      <c r="O686" s="243"/>
      <c r="P686" s="243"/>
      <c r="Q686" s="243"/>
      <c r="R686" s="243"/>
      <c r="S686" s="243"/>
      <c r="T686" s="244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5" t="s">
        <v>191</v>
      </c>
      <c r="AU686" s="245" t="s">
        <v>88</v>
      </c>
      <c r="AV686" s="13" t="s">
        <v>88</v>
      </c>
      <c r="AW686" s="13" t="s">
        <v>34</v>
      </c>
      <c r="AX686" s="13" t="s">
        <v>78</v>
      </c>
      <c r="AY686" s="245" t="s">
        <v>182</v>
      </c>
    </row>
    <row r="687" spans="1:51" s="14" customFormat="1" ht="12">
      <c r="A687" s="14"/>
      <c r="B687" s="246"/>
      <c r="C687" s="247"/>
      <c r="D687" s="236" t="s">
        <v>191</v>
      </c>
      <c r="E687" s="248" t="s">
        <v>1</v>
      </c>
      <c r="F687" s="249" t="s">
        <v>195</v>
      </c>
      <c r="G687" s="247"/>
      <c r="H687" s="250">
        <v>8.493</v>
      </c>
      <c r="I687" s="251"/>
      <c r="J687" s="247"/>
      <c r="K687" s="247"/>
      <c r="L687" s="252"/>
      <c r="M687" s="253"/>
      <c r="N687" s="254"/>
      <c r="O687" s="254"/>
      <c r="P687" s="254"/>
      <c r="Q687" s="254"/>
      <c r="R687" s="254"/>
      <c r="S687" s="254"/>
      <c r="T687" s="255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6" t="s">
        <v>191</v>
      </c>
      <c r="AU687" s="256" t="s">
        <v>88</v>
      </c>
      <c r="AV687" s="14" t="s">
        <v>189</v>
      </c>
      <c r="AW687" s="14" t="s">
        <v>34</v>
      </c>
      <c r="AX687" s="14" t="s">
        <v>86</v>
      </c>
      <c r="AY687" s="256" t="s">
        <v>182</v>
      </c>
    </row>
    <row r="688" spans="1:65" s="2" customFormat="1" ht="37.8" customHeight="1">
      <c r="A688" s="39"/>
      <c r="B688" s="40"/>
      <c r="C688" s="220" t="s">
        <v>988</v>
      </c>
      <c r="D688" s="220" t="s">
        <v>185</v>
      </c>
      <c r="E688" s="221" t="s">
        <v>1952</v>
      </c>
      <c r="F688" s="222" t="s">
        <v>1953</v>
      </c>
      <c r="G688" s="223" t="s">
        <v>188</v>
      </c>
      <c r="H688" s="224">
        <v>30.98</v>
      </c>
      <c r="I688" s="225"/>
      <c r="J688" s="226">
        <f>ROUND(I688*H688,2)</f>
        <v>0</v>
      </c>
      <c r="K688" s="227"/>
      <c r="L688" s="45"/>
      <c r="M688" s="228" t="s">
        <v>1</v>
      </c>
      <c r="N688" s="229" t="s">
        <v>43</v>
      </c>
      <c r="O688" s="92"/>
      <c r="P688" s="230">
        <f>O688*H688</f>
        <v>0</v>
      </c>
      <c r="Q688" s="230">
        <v>0.05743</v>
      </c>
      <c r="R688" s="230">
        <f>Q688*H688</f>
        <v>1.7791814000000001</v>
      </c>
      <c r="S688" s="230">
        <v>0</v>
      </c>
      <c r="T688" s="231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32" t="s">
        <v>351</v>
      </c>
      <c r="AT688" s="232" t="s">
        <v>185</v>
      </c>
      <c r="AU688" s="232" t="s">
        <v>88</v>
      </c>
      <c r="AY688" s="18" t="s">
        <v>182</v>
      </c>
      <c r="BE688" s="233">
        <f>IF(N688="základní",J688,0)</f>
        <v>0</v>
      </c>
      <c r="BF688" s="233">
        <f>IF(N688="snížená",J688,0)</f>
        <v>0</v>
      </c>
      <c r="BG688" s="233">
        <f>IF(N688="zákl. přenesená",J688,0)</f>
        <v>0</v>
      </c>
      <c r="BH688" s="233">
        <f>IF(N688="sníž. přenesená",J688,0)</f>
        <v>0</v>
      </c>
      <c r="BI688" s="233">
        <f>IF(N688="nulová",J688,0)</f>
        <v>0</v>
      </c>
      <c r="BJ688" s="18" t="s">
        <v>86</v>
      </c>
      <c r="BK688" s="233">
        <f>ROUND(I688*H688,2)</f>
        <v>0</v>
      </c>
      <c r="BL688" s="18" t="s">
        <v>351</v>
      </c>
      <c r="BM688" s="232" t="s">
        <v>1954</v>
      </c>
    </row>
    <row r="689" spans="1:51" s="15" customFormat="1" ht="12">
      <c r="A689" s="15"/>
      <c r="B689" s="268"/>
      <c r="C689" s="269"/>
      <c r="D689" s="236" t="s">
        <v>191</v>
      </c>
      <c r="E689" s="270" t="s">
        <v>1</v>
      </c>
      <c r="F689" s="271" t="s">
        <v>235</v>
      </c>
      <c r="G689" s="269"/>
      <c r="H689" s="270" t="s">
        <v>1</v>
      </c>
      <c r="I689" s="272"/>
      <c r="J689" s="269"/>
      <c r="K689" s="269"/>
      <c r="L689" s="273"/>
      <c r="M689" s="274"/>
      <c r="N689" s="275"/>
      <c r="O689" s="275"/>
      <c r="P689" s="275"/>
      <c r="Q689" s="275"/>
      <c r="R689" s="275"/>
      <c r="S689" s="275"/>
      <c r="T689" s="276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77" t="s">
        <v>191</v>
      </c>
      <c r="AU689" s="277" t="s">
        <v>88</v>
      </c>
      <c r="AV689" s="15" t="s">
        <v>86</v>
      </c>
      <c r="AW689" s="15" t="s">
        <v>34</v>
      </c>
      <c r="AX689" s="15" t="s">
        <v>78</v>
      </c>
      <c r="AY689" s="277" t="s">
        <v>182</v>
      </c>
    </row>
    <row r="690" spans="1:51" s="13" customFormat="1" ht="12">
      <c r="A690" s="13"/>
      <c r="B690" s="234"/>
      <c r="C690" s="235"/>
      <c r="D690" s="236" t="s">
        <v>191</v>
      </c>
      <c r="E690" s="237" t="s">
        <v>1</v>
      </c>
      <c r="F690" s="238" t="s">
        <v>1955</v>
      </c>
      <c r="G690" s="235"/>
      <c r="H690" s="239">
        <v>21.844</v>
      </c>
      <c r="I690" s="240"/>
      <c r="J690" s="235"/>
      <c r="K690" s="235"/>
      <c r="L690" s="241"/>
      <c r="M690" s="242"/>
      <c r="N690" s="243"/>
      <c r="O690" s="243"/>
      <c r="P690" s="243"/>
      <c r="Q690" s="243"/>
      <c r="R690" s="243"/>
      <c r="S690" s="243"/>
      <c r="T690" s="244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5" t="s">
        <v>191</v>
      </c>
      <c r="AU690" s="245" t="s">
        <v>88</v>
      </c>
      <c r="AV690" s="13" t="s">
        <v>88</v>
      </c>
      <c r="AW690" s="13" t="s">
        <v>34</v>
      </c>
      <c r="AX690" s="13" t="s">
        <v>78</v>
      </c>
      <c r="AY690" s="245" t="s">
        <v>182</v>
      </c>
    </row>
    <row r="691" spans="1:51" s="13" customFormat="1" ht="12">
      <c r="A691" s="13"/>
      <c r="B691" s="234"/>
      <c r="C691" s="235"/>
      <c r="D691" s="236" t="s">
        <v>191</v>
      </c>
      <c r="E691" s="237" t="s">
        <v>1</v>
      </c>
      <c r="F691" s="238" t="s">
        <v>1956</v>
      </c>
      <c r="G691" s="235"/>
      <c r="H691" s="239">
        <v>-1.8</v>
      </c>
      <c r="I691" s="240"/>
      <c r="J691" s="235"/>
      <c r="K691" s="235"/>
      <c r="L691" s="241"/>
      <c r="M691" s="242"/>
      <c r="N691" s="243"/>
      <c r="O691" s="243"/>
      <c r="P691" s="243"/>
      <c r="Q691" s="243"/>
      <c r="R691" s="243"/>
      <c r="S691" s="243"/>
      <c r="T691" s="24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5" t="s">
        <v>191</v>
      </c>
      <c r="AU691" s="245" t="s">
        <v>88</v>
      </c>
      <c r="AV691" s="13" t="s">
        <v>88</v>
      </c>
      <c r="AW691" s="13" t="s">
        <v>34</v>
      </c>
      <c r="AX691" s="13" t="s">
        <v>78</v>
      </c>
      <c r="AY691" s="245" t="s">
        <v>182</v>
      </c>
    </row>
    <row r="692" spans="1:51" s="13" customFormat="1" ht="12">
      <c r="A692" s="13"/>
      <c r="B692" s="234"/>
      <c r="C692" s="235"/>
      <c r="D692" s="236" t="s">
        <v>191</v>
      </c>
      <c r="E692" s="237" t="s">
        <v>1</v>
      </c>
      <c r="F692" s="238" t="s">
        <v>1957</v>
      </c>
      <c r="G692" s="235"/>
      <c r="H692" s="239">
        <v>14.536</v>
      </c>
      <c r="I692" s="240"/>
      <c r="J692" s="235"/>
      <c r="K692" s="235"/>
      <c r="L692" s="241"/>
      <c r="M692" s="242"/>
      <c r="N692" s="243"/>
      <c r="O692" s="243"/>
      <c r="P692" s="243"/>
      <c r="Q692" s="243"/>
      <c r="R692" s="243"/>
      <c r="S692" s="243"/>
      <c r="T692" s="24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5" t="s">
        <v>191</v>
      </c>
      <c r="AU692" s="245" t="s">
        <v>88</v>
      </c>
      <c r="AV692" s="13" t="s">
        <v>88</v>
      </c>
      <c r="AW692" s="13" t="s">
        <v>34</v>
      </c>
      <c r="AX692" s="13" t="s">
        <v>78</v>
      </c>
      <c r="AY692" s="245" t="s">
        <v>182</v>
      </c>
    </row>
    <row r="693" spans="1:51" s="13" customFormat="1" ht="12">
      <c r="A693" s="13"/>
      <c r="B693" s="234"/>
      <c r="C693" s="235"/>
      <c r="D693" s="236" t="s">
        <v>191</v>
      </c>
      <c r="E693" s="237" t="s">
        <v>1</v>
      </c>
      <c r="F693" s="238" t="s">
        <v>1958</v>
      </c>
      <c r="G693" s="235"/>
      <c r="H693" s="239">
        <v>-3.6</v>
      </c>
      <c r="I693" s="240"/>
      <c r="J693" s="235"/>
      <c r="K693" s="235"/>
      <c r="L693" s="241"/>
      <c r="M693" s="242"/>
      <c r="N693" s="243"/>
      <c r="O693" s="243"/>
      <c r="P693" s="243"/>
      <c r="Q693" s="243"/>
      <c r="R693" s="243"/>
      <c r="S693" s="243"/>
      <c r="T693" s="244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5" t="s">
        <v>191</v>
      </c>
      <c r="AU693" s="245" t="s">
        <v>88</v>
      </c>
      <c r="AV693" s="13" t="s">
        <v>88</v>
      </c>
      <c r="AW693" s="13" t="s">
        <v>34</v>
      </c>
      <c r="AX693" s="13" t="s">
        <v>78</v>
      </c>
      <c r="AY693" s="245" t="s">
        <v>182</v>
      </c>
    </row>
    <row r="694" spans="1:51" s="14" customFormat="1" ht="12">
      <c r="A694" s="14"/>
      <c r="B694" s="246"/>
      <c r="C694" s="247"/>
      <c r="D694" s="236" t="s">
        <v>191</v>
      </c>
      <c r="E694" s="248" t="s">
        <v>1</v>
      </c>
      <c r="F694" s="249" t="s">
        <v>195</v>
      </c>
      <c r="G694" s="247"/>
      <c r="H694" s="250">
        <v>30.979999999999997</v>
      </c>
      <c r="I694" s="251"/>
      <c r="J694" s="247"/>
      <c r="K694" s="247"/>
      <c r="L694" s="252"/>
      <c r="M694" s="253"/>
      <c r="N694" s="254"/>
      <c r="O694" s="254"/>
      <c r="P694" s="254"/>
      <c r="Q694" s="254"/>
      <c r="R694" s="254"/>
      <c r="S694" s="254"/>
      <c r="T694" s="255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6" t="s">
        <v>191</v>
      </c>
      <c r="AU694" s="256" t="s">
        <v>88</v>
      </c>
      <c r="AV694" s="14" t="s">
        <v>189</v>
      </c>
      <c r="AW694" s="14" t="s">
        <v>34</v>
      </c>
      <c r="AX694" s="14" t="s">
        <v>86</v>
      </c>
      <c r="AY694" s="256" t="s">
        <v>182</v>
      </c>
    </row>
    <row r="695" spans="1:65" s="2" customFormat="1" ht="37.8" customHeight="1">
      <c r="A695" s="39"/>
      <c r="B695" s="40"/>
      <c r="C695" s="220" t="s">
        <v>992</v>
      </c>
      <c r="D695" s="220" t="s">
        <v>185</v>
      </c>
      <c r="E695" s="221" t="s">
        <v>1959</v>
      </c>
      <c r="F695" s="222" t="s">
        <v>1960</v>
      </c>
      <c r="G695" s="223" t="s">
        <v>188</v>
      </c>
      <c r="H695" s="224">
        <v>45.701</v>
      </c>
      <c r="I695" s="225"/>
      <c r="J695" s="226">
        <f>ROUND(I695*H695,2)</f>
        <v>0</v>
      </c>
      <c r="K695" s="227"/>
      <c r="L695" s="45"/>
      <c r="M695" s="228" t="s">
        <v>1</v>
      </c>
      <c r="N695" s="229" t="s">
        <v>43</v>
      </c>
      <c r="O695" s="92"/>
      <c r="P695" s="230">
        <f>O695*H695</f>
        <v>0</v>
      </c>
      <c r="Q695" s="230">
        <v>0.06296</v>
      </c>
      <c r="R695" s="230">
        <f>Q695*H695</f>
        <v>2.87733496</v>
      </c>
      <c r="S695" s="230">
        <v>0</v>
      </c>
      <c r="T695" s="231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32" t="s">
        <v>351</v>
      </c>
      <c r="AT695" s="232" t="s">
        <v>185</v>
      </c>
      <c r="AU695" s="232" t="s">
        <v>88</v>
      </c>
      <c r="AY695" s="18" t="s">
        <v>182</v>
      </c>
      <c r="BE695" s="233">
        <f>IF(N695="základní",J695,0)</f>
        <v>0</v>
      </c>
      <c r="BF695" s="233">
        <f>IF(N695="snížená",J695,0)</f>
        <v>0</v>
      </c>
      <c r="BG695" s="233">
        <f>IF(N695="zákl. přenesená",J695,0)</f>
        <v>0</v>
      </c>
      <c r="BH695" s="233">
        <f>IF(N695="sníž. přenesená",J695,0)</f>
        <v>0</v>
      </c>
      <c r="BI695" s="233">
        <f>IF(N695="nulová",J695,0)</f>
        <v>0</v>
      </c>
      <c r="BJ695" s="18" t="s">
        <v>86</v>
      </c>
      <c r="BK695" s="233">
        <f>ROUND(I695*H695,2)</f>
        <v>0</v>
      </c>
      <c r="BL695" s="18" t="s">
        <v>351</v>
      </c>
      <c r="BM695" s="232" t="s">
        <v>1961</v>
      </c>
    </row>
    <row r="696" spans="1:51" s="15" customFormat="1" ht="12">
      <c r="A696" s="15"/>
      <c r="B696" s="268"/>
      <c r="C696" s="269"/>
      <c r="D696" s="236" t="s">
        <v>191</v>
      </c>
      <c r="E696" s="270" t="s">
        <v>1</v>
      </c>
      <c r="F696" s="271" t="s">
        <v>235</v>
      </c>
      <c r="G696" s="269"/>
      <c r="H696" s="270" t="s">
        <v>1</v>
      </c>
      <c r="I696" s="272"/>
      <c r="J696" s="269"/>
      <c r="K696" s="269"/>
      <c r="L696" s="273"/>
      <c r="M696" s="274"/>
      <c r="N696" s="275"/>
      <c r="O696" s="275"/>
      <c r="P696" s="275"/>
      <c r="Q696" s="275"/>
      <c r="R696" s="275"/>
      <c r="S696" s="275"/>
      <c r="T696" s="276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T696" s="277" t="s">
        <v>191</v>
      </c>
      <c r="AU696" s="277" t="s">
        <v>88</v>
      </c>
      <c r="AV696" s="15" t="s">
        <v>86</v>
      </c>
      <c r="AW696" s="15" t="s">
        <v>34</v>
      </c>
      <c r="AX696" s="15" t="s">
        <v>78</v>
      </c>
      <c r="AY696" s="277" t="s">
        <v>182</v>
      </c>
    </row>
    <row r="697" spans="1:51" s="13" customFormat="1" ht="12">
      <c r="A697" s="13"/>
      <c r="B697" s="234"/>
      <c r="C697" s="235"/>
      <c r="D697" s="236" t="s">
        <v>191</v>
      </c>
      <c r="E697" s="237" t="s">
        <v>1</v>
      </c>
      <c r="F697" s="238" t="s">
        <v>1962</v>
      </c>
      <c r="G697" s="235"/>
      <c r="H697" s="239">
        <v>29.151</v>
      </c>
      <c r="I697" s="240"/>
      <c r="J697" s="235"/>
      <c r="K697" s="235"/>
      <c r="L697" s="241"/>
      <c r="M697" s="242"/>
      <c r="N697" s="243"/>
      <c r="O697" s="243"/>
      <c r="P697" s="243"/>
      <c r="Q697" s="243"/>
      <c r="R697" s="243"/>
      <c r="S697" s="243"/>
      <c r="T697" s="24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5" t="s">
        <v>191</v>
      </c>
      <c r="AU697" s="245" t="s">
        <v>88</v>
      </c>
      <c r="AV697" s="13" t="s">
        <v>88</v>
      </c>
      <c r="AW697" s="13" t="s">
        <v>34</v>
      </c>
      <c r="AX697" s="13" t="s">
        <v>78</v>
      </c>
      <c r="AY697" s="245" t="s">
        <v>182</v>
      </c>
    </row>
    <row r="698" spans="1:51" s="13" customFormat="1" ht="12">
      <c r="A698" s="13"/>
      <c r="B698" s="234"/>
      <c r="C698" s="235"/>
      <c r="D698" s="236" t="s">
        <v>191</v>
      </c>
      <c r="E698" s="237" t="s">
        <v>1</v>
      </c>
      <c r="F698" s="238" t="s">
        <v>1963</v>
      </c>
      <c r="G698" s="235"/>
      <c r="H698" s="239">
        <v>19.75</v>
      </c>
      <c r="I698" s="240"/>
      <c r="J698" s="235"/>
      <c r="K698" s="235"/>
      <c r="L698" s="241"/>
      <c r="M698" s="242"/>
      <c r="N698" s="243"/>
      <c r="O698" s="243"/>
      <c r="P698" s="243"/>
      <c r="Q698" s="243"/>
      <c r="R698" s="243"/>
      <c r="S698" s="243"/>
      <c r="T698" s="24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5" t="s">
        <v>191</v>
      </c>
      <c r="AU698" s="245" t="s">
        <v>88</v>
      </c>
      <c r="AV698" s="13" t="s">
        <v>88</v>
      </c>
      <c r="AW698" s="13" t="s">
        <v>34</v>
      </c>
      <c r="AX698" s="13" t="s">
        <v>78</v>
      </c>
      <c r="AY698" s="245" t="s">
        <v>182</v>
      </c>
    </row>
    <row r="699" spans="1:51" s="13" customFormat="1" ht="12">
      <c r="A699" s="13"/>
      <c r="B699" s="234"/>
      <c r="C699" s="235"/>
      <c r="D699" s="236" t="s">
        <v>191</v>
      </c>
      <c r="E699" s="237" t="s">
        <v>1</v>
      </c>
      <c r="F699" s="238" t="s">
        <v>1956</v>
      </c>
      <c r="G699" s="235"/>
      <c r="H699" s="239">
        <v>-1.8</v>
      </c>
      <c r="I699" s="240"/>
      <c r="J699" s="235"/>
      <c r="K699" s="235"/>
      <c r="L699" s="241"/>
      <c r="M699" s="242"/>
      <c r="N699" s="243"/>
      <c r="O699" s="243"/>
      <c r="P699" s="243"/>
      <c r="Q699" s="243"/>
      <c r="R699" s="243"/>
      <c r="S699" s="243"/>
      <c r="T699" s="24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5" t="s">
        <v>191</v>
      </c>
      <c r="AU699" s="245" t="s">
        <v>88</v>
      </c>
      <c r="AV699" s="13" t="s">
        <v>88</v>
      </c>
      <c r="AW699" s="13" t="s">
        <v>34</v>
      </c>
      <c r="AX699" s="13" t="s">
        <v>78</v>
      </c>
      <c r="AY699" s="245" t="s">
        <v>182</v>
      </c>
    </row>
    <row r="700" spans="1:51" s="13" customFormat="1" ht="12">
      <c r="A700" s="13"/>
      <c r="B700" s="234"/>
      <c r="C700" s="235"/>
      <c r="D700" s="236" t="s">
        <v>191</v>
      </c>
      <c r="E700" s="237" t="s">
        <v>1</v>
      </c>
      <c r="F700" s="238" t="s">
        <v>1964</v>
      </c>
      <c r="G700" s="235"/>
      <c r="H700" s="239">
        <v>-1.4</v>
      </c>
      <c r="I700" s="240"/>
      <c r="J700" s="235"/>
      <c r="K700" s="235"/>
      <c r="L700" s="241"/>
      <c r="M700" s="242"/>
      <c r="N700" s="243"/>
      <c r="O700" s="243"/>
      <c r="P700" s="243"/>
      <c r="Q700" s="243"/>
      <c r="R700" s="243"/>
      <c r="S700" s="243"/>
      <c r="T700" s="24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5" t="s">
        <v>191</v>
      </c>
      <c r="AU700" s="245" t="s">
        <v>88</v>
      </c>
      <c r="AV700" s="13" t="s">
        <v>88</v>
      </c>
      <c r="AW700" s="13" t="s">
        <v>34</v>
      </c>
      <c r="AX700" s="13" t="s">
        <v>78</v>
      </c>
      <c r="AY700" s="245" t="s">
        <v>182</v>
      </c>
    </row>
    <row r="701" spans="1:51" s="14" customFormat="1" ht="12">
      <c r="A701" s="14"/>
      <c r="B701" s="246"/>
      <c r="C701" s="247"/>
      <c r="D701" s="236" t="s">
        <v>191</v>
      </c>
      <c r="E701" s="248" t="s">
        <v>1</v>
      </c>
      <c r="F701" s="249" t="s">
        <v>195</v>
      </c>
      <c r="G701" s="247"/>
      <c r="H701" s="250">
        <v>45.701</v>
      </c>
      <c r="I701" s="251"/>
      <c r="J701" s="247"/>
      <c r="K701" s="247"/>
      <c r="L701" s="252"/>
      <c r="M701" s="253"/>
      <c r="N701" s="254"/>
      <c r="O701" s="254"/>
      <c r="P701" s="254"/>
      <c r="Q701" s="254"/>
      <c r="R701" s="254"/>
      <c r="S701" s="254"/>
      <c r="T701" s="255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6" t="s">
        <v>191</v>
      </c>
      <c r="AU701" s="256" t="s">
        <v>88</v>
      </c>
      <c r="AV701" s="14" t="s">
        <v>189</v>
      </c>
      <c r="AW701" s="14" t="s">
        <v>34</v>
      </c>
      <c r="AX701" s="14" t="s">
        <v>86</v>
      </c>
      <c r="AY701" s="256" t="s">
        <v>182</v>
      </c>
    </row>
    <row r="702" spans="1:65" s="2" customFormat="1" ht="24.15" customHeight="1">
      <c r="A702" s="39"/>
      <c r="B702" s="40"/>
      <c r="C702" s="220" t="s">
        <v>1005</v>
      </c>
      <c r="D702" s="220" t="s">
        <v>185</v>
      </c>
      <c r="E702" s="221" t="s">
        <v>1965</v>
      </c>
      <c r="F702" s="222" t="s">
        <v>1966</v>
      </c>
      <c r="G702" s="223" t="s">
        <v>188</v>
      </c>
      <c r="H702" s="224">
        <v>491.233</v>
      </c>
      <c r="I702" s="225"/>
      <c r="J702" s="226">
        <f>ROUND(I702*H702,2)</f>
        <v>0</v>
      </c>
      <c r="K702" s="227"/>
      <c r="L702" s="45"/>
      <c r="M702" s="228" t="s">
        <v>1</v>
      </c>
      <c r="N702" s="229" t="s">
        <v>43</v>
      </c>
      <c r="O702" s="92"/>
      <c r="P702" s="230">
        <f>O702*H702</f>
        <v>0</v>
      </c>
      <c r="Q702" s="230">
        <v>0.0016</v>
      </c>
      <c r="R702" s="230">
        <f>Q702*H702</f>
        <v>0.7859728</v>
      </c>
      <c r="S702" s="230">
        <v>0</v>
      </c>
      <c r="T702" s="231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32" t="s">
        <v>351</v>
      </c>
      <c r="AT702" s="232" t="s">
        <v>185</v>
      </c>
      <c r="AU702" s="232" t="s">
        <v>88</v>
      </c>
      <c r="AY702" s="18" t="s">
        <v>182</v>
      </c>
      <c r="BE702" s="233">
        <f>IF(N702="základní",J702,0)</f>
        <v>0</v>
      </c>
      <c r="BF702" s="233">
        <f>IF(N702="snížená",J702,0)</f>
        <v>0</v>
      </c>
      <c r="BG702" s="233">
        <f>IF(N702="zákl. přenesená",J702,0)</f>
        <v>0</v>
      </c>
      <c r="BH702" s="233">
        <f>IF(N702="sníž. přenesená",J702,0)</f>
        <v>0</v>
      </c>
      <c r="BI702" s="233">
        <f>IF(N702="nulová",J702,0)</f>
        <v>0</v>
      </c>
      <c r="BJ702" s="18" t="s">
        <v>86</v>
      </c>
      <c r="BK702" s="233">
        <f>ROUND(I702*H702,2)</f>
        <v>0</v>
      </c>
      <c r="BL702" s="18" t="s">
        <v>351</v>
      </c>
      <c r="BM702" s="232" t="s">
        <v>1967</v>
      </c>
    </row>
    <row r="703" spans="1:51" s="13" customFormat="1" ht="12">
      <c r="A703" s="13"/>
      <c r="B703" s="234"/>
      <c r="C703" s="235"/>
      <c r="D703" s="236" t="s">
        <v>191</v>
      </c>
      <c r="E703" s="237" t="s">
        <v>1</v>
      </c>
      <c r="F703" s="238" t="s">
        <v>1968</v>
      </c>
      <c r="G703" s="235"/>
      <c r="H703" s="239">
        <v>30.98</v>
      </c>
      <c r="I703" s="240"/>
      <c r="J703" s="235"/>
      <c r="K703" s="235"/>
      <c r="L703" s="241"/>
      <c r="M703" s="242"/>
      <c r="N703" s="243"/>
      <c r="O703" s="243"/>
      <c r="P703" s="243"/>
      <c r="Q703" s="243"/>
      <c r="R703" s="243"/>
      <c r="S703" s="243"/>
      <c r="T703" s="24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5" t="s">
        <v>191</v>
      </c>
      <c r="AU703" s="245" t="s">
        <v>88</v>
      </c>
      <c r="AV703" s="13" t="s">
        <v>88</v>
      </c>
      <c r="AW703" s="13" t="s">
        <v>34</v>
      </c>
      <c r="AX703" s="13" t="s">
        <v>78</v>
      </c>
      <c r="AY703" s="245" t="s">
        <v>182</v>
      </c>
    </row>
    <row r="704" spans="1:51" s="13" customFormat="1" ht="12">
      <c r="A704" s="13"/>
      <c r="B704" s="234"/>
      <c r="C704" s="235"/>
      <c r="D704" s="236" t="s">
        <v>191</v>
      </c>
      <c r="E704" s="237" t="s">
        <v>1</v>
      </c>
      <c r="F704" s="238" t="s">
        <v>1969</v>
      </c>
      <c r="G704" s="235"/>
      <c r="H704" s="239">
        <v>45.701</v>
      </c>
      <c r="I704" s="240"/>
      <c r="J704" s="235"/>
      <c r="K704" s="235"/>
      <c r="L704" s="241"/>
      <c r="M704" s="242"/>
      <c r="N704" s="243"/>
      <c r="O704" s="243"/>
      <c r="P704" s="243"/>
      <c r="Q704" s="243"/>
      <c r="R704" s="243"/>
      <c r="S704" s="243"/>
      <c r="T704" s="244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5" t="s">
        <v>191</v>
      </c>
      <c r="AU704" s="245" t="s">
        <v>88</v>
      </c>
      <c r="AV704" s="13" t="s">
        <v>88</v>
      </c>
      <c r="AW704" s="13" t="s">
        <v>34</v>
      </c>
      <c r="AX704" s="13" t="s">
        <v>78</v>
      </c>
      <c r="AY704" s="245" t="s">
        <v>182</v>
      </c>
    </row>
    <row r="705" spans="1:51" s="13" customFormat="1" ht="12">
      <c r="A705" s="13"/>
      <c r="B705" s="234"/>
      <c r="C705" s="235"/>
      <c r="D705" s="236" t="s">
        <v>191</v>
      </c>
      <c r="E705" s="237" t="s">
        <v>1</v>
      </c>
      <c r="F705" s="238" t="s">
        <v>1970</v>
      </c>
      <c r="G705" s="235"/>
      <c r="H705" s="239">
        <v>414.552</v>
      </c>
      <c r="I705" s="240"/>
      <c r="J705" s="235"/>
      <c r="K705" s="235"/>
      <c r="L705" s="241"/>
      <c r="M705" s="242"/>
      <c r="N705" s="243"/>
      <c r="O705" s="243"/>
      <c r="P705" s="243"/>
      <c r="Q705" s="243"/>
      <c r="R705" s="243"/>
      <c r="S705" s="243"/>
      <c r="T705" s="24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5" t="s">
        <v>191</v>
      </c>
      <c r="AU705" s="245" t="s">
        <v>88</v>
      </c>
      <c r="AV705" s="13" t="s">
        <v>88</v>
      </c>
      <c r="AW705" s="13" t="s">
        <v>34</v>
      </c>
      <c r="AX705" s="13" t="s">
        <v>78</v>
      </c>
      <c r="AY705" s="245" t="s">
        <v>182</v>
      </c>
    </row>
    <row r="706" spans="1:51" s="14" customFormat="1" ht="12">
      <c r="A706" s="14"/>
      <c r="B706" s="246"/>
      <c r="C706" s="247"/>
      <c r="D706" s="236" t="s">
        <v>191</v>
      </c>
      <c r="E706" s="248" t="s">
        <v>1</v>
      </c>
      <c r="F706" s="249" t="s">
        <v>195</v>
      </c>
      <c r="G706" s="247"/>
      <c r="H706" s="250">
        <v>491.233</v>
      </c>
      <c r="I706" s="251"/>
      <c r="J706" s="247"/>
      <c r="K706" s="247"/>
      <c r="L706" s="252"/>
      <c r="M706" s="253"/>
      <c r="N706" s="254"/>
      <c r="O706" s="254"/>
      <c r="P706" s="254"/>
      <c r="Q706" s="254"/>
      <c r="R706" s="254"/>
      <c r="S706" s="254"/>
      <c r="T706" s="255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6" t="s">
        <v>191</v>
      </c>
      <c r="AU706" s="256" t="s">
        <v>88</v>
      </c>
      <c r="AV706" s="14" t="s">
        <v>189</v>
      </c>
      <c r="AW706" s="14" t="s">
        <v>34</v>
      </c>
      <c r="AX706" s="14" t="s">
        <v>86</v>
      </c>
      <c r="AY706" s="256" t="s">
        <v>182</v>
      </c>
    </row>
    <row r="707" spans="1:65" s="2" customFormat="1" ht="21.75" customHeight="1">
      <c r="A707" s="39"/>
      <c r="B707" s="40"/>
      <c r="C707" s="220" t="s">
        <v>1008</v>
      </c>
      <c r="D707" s="220" t="s">
        <v>185</v>
      </c>
      <c r="E707" s="221" t="s">
        <v>1971</v>
      </c>
      <c r="F707" s="222" t="s">
        <v>1972</v>
      </c>
      <c r="G707" s="223" t="s">
        <v>188</v>
      </c>
      <c r="H707" s="224">
        <v>547.84</v>
      </c>
      <c r="I707" s="225"/>
      <c r="J707" s="226">
        <f>ROUND(I707*H707,2)</f>
        <v>0</v>
      </c>
      <c r="K707" s="227"/>
      <c r="L707" s="45"/>
      <c r="M707" s="228" t="s">
        <v>1</v>
      </c>
      <c r="N707" s="229" t="s">
        <v>43</v>
      </c>
      <c r="O707" s="92"/>
      <c r="P707" s="230">
        <f>O707*H707</f>
        <v>0</v>
      </c>
      <c r="Q707" s="230">
        <v>0.0016</v>
      </c>
      <c r="R707" s="230">
        <f>Q707*H707</f>
        <v>0.8765440000000001</v>
      </c>
      <c r="S707" s="230">
        <v>0</v>
      </c>
      <c r="T707" s="231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32" t="s">
        <v>351</v>
      </c>
      <c r="AT707" s="232" t="s">
        <v>185</v>
      </c>
      <c r="AU707" s="232" t="s">
        <v>88</v>
      </c>
      <c r="AY707" s="18" t="s">
        <v>182</v>
      </c>
      <c r="BE707" s="233">
        <f>IF(N707="základní",J707,0)</f>
        <v>0</v>
      </c>
      <c r="BF707" s="233">
        <f>IF(N707="snížená",J707,0)</f>
        <v>0</v>
      </c>
      <c r="BG707" s="233">
        <f>IF(N707="zákl. přenesená",J707,0)</f>
        <v>0</v>
      </c>
      <c r="BH707" s="233">
        <f>IF(N707="sníž. přenesená",J707,0)</f>
        <v>0</v>
      </c>
      <c r="BI707" s="233">
        <f>IF(N707="nulová",J707,0)</f>
        <v>0</v>
      </c>
      <c r="BJ707" s="18" t="s">
        <v>86</v>
      </c>
      <c r="BK707" s="233">
        <f>ROUND(I707*H707,2)</f>
        <v>0</v>
      </c>
      <c r="BL707" s="18" t="s">
        <v>351</v>
      </c>
      <c r="BM707" s="232" t="s">
        <v>1973</v>
      </c>
    </row>
    <row r="708" spans="1:51" s="13" customFormat="1" ht="12">
      <c r="A708" s="13"/>
      <c r="B708" s="234"/>
      <c r="C708" s="235"/>
      <c r="D708" s="236" t="s">
        <v>191</v>
      </c>
      <c r="E708" s="237" t="s">
        <v>1</v>
      </c>
      <c r="F708" s="238" t="s">
        <v>1974</v>
      </c>
      <c r="G708" s="235"/>
      <c r="H708" s="239">
        <v>267.09</v>
      </c>
      <c r="I708" s="240"/>
      <c r="J708" s="235"/>
      <c r="K708" s="235"/>
      <c r="L708" s="241"/>
      <c r="M708" s="242"/>
      <c r="N708" s="243"/>
      <c r="O708" s="243"/>
      <c r="P708" s="243"/>
      <c r="Q708" s="243"/>
      <c r="R708" s="243"/>
      <c r="S708" s="243"/>
      <c r="T708" s="244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5" t="s">
        <v>191</v>
      </c>
      <c r="AU708" s="245" t="s">
        <v>88</v>
      </c>
      <c r="AV708" s="13" t="s">
        <v>88</v>
      </c>
      <c r="AW708" s="13" t="s">
        <v>34</v>
      </c>
      <c r="AX708" s="13" t="s">
        <v>78</v>
      </c>
      <c r="AY708" s="245" t="s">
        <v>182</v>
      </c>
    </row>
    <row r="709" spans="1:51" s="13" customFormat="1" ht="12">
      <c r="A709" s="13"/>
      <c r="B709" s="234"/>
      <c r="C709" s="235"/>
      <c r="D709" s="236" t="s">
        <v>191</v>
      </c>
      <c r="E709" s="237" t="s">
        <v>1</v>
      </c>
      <c r="F709" s="238" t="s">
        <v>1975</v>
      </c>
      <c r="G709" s="235"/>
      <c r="H709" s="239">
        <v>39.09</v>
      </c>
      <c r="I709" s="240"/>
      <c r="J709" s="235"/>
      <c r="K709" s="235"/>
      <c r="L709" s="241"/>
      <c r="M709" s="242"/>
      <c r="N709" s="243"/>
      <c r="O709" s="243"/>
      <c r="P709" s="243"/>
      <c r="Q709" s="243"/>
      <c r="R709" s="243"/>
      <c r="S709" s="243"/>
      <c r="T709" s="24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5" t="s">
        <v>191</v>
      </c>
      <c r="AU709" s="245" t="s">
        <v>88</v>
      </c>
      <c r="AV709" s="13" t="s">
        <v>88</v>
      </c>
      <c r="AW709" s="13" t="s">
        <v>34</v>
      </c>
      <c r="AX709" s="13" t="s">
        <v>78</v>
      </c>
      <c r="AY709" s="245" t="s">
        <v>182</v>
      </c>
    </row>
    <row r="710" spans="1:51" s="13" customFormat="1" ht="12">
      <c r="A710" s="13"/>
      <c r="B710" s="234"/>
      <c r="C710" s="235"/>
      <c r="D710" s="236" t="s">
        <v>191</v>
      </c>
      <c r="E710" s="237" t="s">
        <v>1</v>
      </c>
      <c r="F710" s="238" t="s">
        <v>1976</v>
      </c>
      <c r="G710" s="235"/>
      <c r="H710" s="239">
        <v>241.66</v>
      </c>
      <c r="I710" s="240"/>
      <c r="J710" s="235"/>
      <c r="K710" s="235"/>
      <c r="L710" s="241"/>
      <c r="M710" s="242"/>
      <c r="N710" s="243"/>
      <c r="O710" s="243"/>
      <c r="P710" s="243"/>
      <c r="Q710" s="243"/>
      <c r="R710" s="243"/>
      <c r="S710" s="243"/>
      <c r="T710" s="244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5" t="s">
        <v>191</v>
      </c>
      <c r="AU710" s="245" t="s">
        <v>88</v>
      </c>
      <c r="AV710" s="13" t="s">
        <v>88</v>
      </c>
      <c r="AW710" s="13" t="s">
        <v>34</v>
      </c>
      <c r="AX710" s="13" t="s">
        <v>78</v>
      </c>
      <c r="AY710" s="245" t="s">
        <v>182</v>
      </c>
    </row>
    <row r="711" spans="1:51" s="14" customFormat="1" ht="12">
      <c r="A711" s="14"/>
      <c r="B711" s="246"/>
      <c r="C711" s="247"/>
      <c r="D711" s="236" t="s">
        <v>191</v>
      </c>
      <c r="E711" s="248" t="s">
        <v>1</v>
      </c>
      <c r="F711" s="249" t="s">
        <v>195</v>
      </c>
      <c r="G711" s="247"/>
      <c r="H711" s="250">
        <v>547.8399999999999</v>
      </c>
      <c r="I711" s="251"/>
      <c r="J711" s="247"/>
      <c r="K711" s="247"/>
      <c r="L711" s="252"/>
      <c r="M711" s="253"/>
      <c r="N711" s="254"/>
      <c r="O711" s="254"/>
      <c r="P711" s="254"/>
      <c r="Q711" s="254"/>
      <c r="R711" s="254"/>
      <c r="S711" s="254"/>
      <c r="T711" s="255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6" t="s">
        <v>191</v>
      </c>
      <c r="AU711" s="256" t="s">
        <v>88</v>
      </c>
      <c r="AV711" s="14" t="s">
        <v>189</v>
      </c>
      <c r="AW711" s="14" t="s">
        <v>34</v>
      </c>
      <c r="AX711" s="14" t="s">
        <v>86</v>
      </c>
      <c r="AY711" s="256" t="s">
        <v>182</v>
      </c>
    </row>
    <row r="712" spans="1:65" s="2" customFormat="1" ht="33" customHeight="1">
      <c r="A712" s="39"/>
      <c r="B712" s="40"/>
      <c r="C712" s="220" t="s">
        <v>1014</v>
      </c>
      <c r="D712" s="220" t="s">
        <v>185</v>
      </c>
      <c r="E712" s="221" t="s">
        <v>1977</v>
      </c>
      <c r="F712" s="222" t="s">
        <v>1978</v>
      </c>
      <c r="G712" s="223" t="s">
        <v>188</v>
      </c>
      <c r="H712" s="224">
        <v>414.552</v>
      </c>
      <c r="I712" s="225"/>
      <c r="J712" s="226">
        <f>ROUND(I712*H712,2)</f>
        <v>0</v>
      </c>
      <c r="K712" s="227"/>
      <c r="L712" s="45"/>
      <c r="M712" s="228" t="s">
        <v>1</v>
      </c>
      <c r="N712" s="229" t="s">
        <v>43</v>
      </c>
      <c r="O712" s="92"/>
      <c r="P712" s="230">
        <f>O712*H712</f>
        <v>0</v>
      </c>
      <c r="Q712" s="230">
        <v>0.04509</v>
      </c>
      <c r="R712" s="230">
        <f>Q712*H712</f>
        <v>18.69214968</v>
      </c>
      <c r="S712" s="230">
        <v>0</v>
      </c>
      <c r="T712" s="231">
        <f>S712*H712</f>
        <v>0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R712" s="232" t="s">
        <v>351</v>
      </c>
      <c r="AT712" s="232" t="s">
        <v>185</v>
      </c>
      <c r="AU712" s="232" t="s">
        <v>88</v>
      </c>
      <c r="AY712" s="18" t="s">
        <v>182</v>
      </c>
      <c r="BE712" s="233">
        <f>IF(N712="základní",J712,0)</f>
        <v>0</v>
      </c>
      <c r="BF712" s="233">
        <f>IF(N712="snížená",J712,0)</f>
        <v>0</v>
      </c>
      <c r="BG712" s="233">
        <f>IF(N712="zákl. přenesená",J712,0)</f>
        <v>0</v>
      </c>
      <c r="BH712" s="233">
        <f>IF(N712="sníž. přenesená",J712,0)</f>
        <v>0</v>
      </c>
      <c r="BI712" s="233">
        <f>IF(N712="nulová",J712,0)</f>
        <v>0</v>
      </c>
      <c r="BJ712" s="18" t="s">
        <v>86</v>
      </c>
      <c r="BK712" s="233">
        <f>ROUND(I712*H712,2)</f>
        <v>0</v>
      </c>
      <c r="BL712" s="18" t="s">
        <v>351</v>
      </c>
      <c r="BM712" s="232" t="s">
        <v>1979</v>
      </c>
    </row>
    <row r="713" spans="1:51" s="13" customFormat="1" ht="12">
      <c r="A713" s="13"/>
      <c r="B713" s="234"/>
      <c r="C713" s="235"/>
      <c r="D713" s="236" t="s">
        <v>191</v>
      </c>
      <c r="E713" s="237" t="s">
        <v>1</v>
      </c>
      <c r="F713" s="238" t="s">
        <v>1980</v>
      </c>
      <c r="G713" s="235"/>
      <c r="H713" s="239">
        <v>481.11</v>
      </c>
      <c r="I713" s="240"/>
      <c r="J713" s="235"/>
      <c r="K713" s="235"/>
      <c r="L713" s="241"/>
      <c r="M713" s="242"/>
      <c r="N713" s="243"/>
      <c r="O713" s="243"/>
      <c r="P713" s="243"/>
      <c r="Q713" s="243"/>
      <c r="R713" s="243"/>
      <c r="S713" s="243"/>
      <c r="T713" s="244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5" t="s">
        <v>191</v>
      </c>
      <c r="AU713" s="245" t="s">
        <v>88</v>
      </c>
      <c r="AV713" s="13" t="s">
        <v>88</v>
      </c>
      <c r="AW713" s="13" t="s">
        <v>34</v>
      </c>
      <c r="AX713" s="13" t="s">
        <v>78</v>
      </c>
      <c r="AY713" s="245" t="s">
        <v>182</v>
      </c>
    </row>
    <row r="714" spans="1:51" s="13" customFormat="1" ht="12">
      <c r="A714" s="13"/>
      <c r="B714" s="234"/>
      <c r="C714" s="235"/>
      <c r="D714" s="236" t="s">
        <v>191</v>
      </c>
      <c r="E714" s="237" t="s">
        <v>1</v>
      </c>
      <c r="F714" s="238" t="s">
        <v>1317</v>
      </c>
      <c r="G714" s="235"/>
      <c r="H714" s="239">
        <v>-18</v>
      </c>
      <c r="I714" s="240"/>
      <c r="J714" s="235"/>
      <c r="K714" s="235"/>
      <c r="L714" s="241"/>
      <c r="M714" s="242"/>
      <c r="N714" s="243"/>
      <c r="O714" s="243"/>
      <c r="P714" s="243"/>
      <c r="Q714" s="243"/>
      <c r="R714" s="243"/>
      <c r="S714" s="243"/>
      <c r="T714" s="244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5" t="s">
        <v>191</v>
      </c>
      <c r="AU714" s="245" t="s">
        <v>88</v>
      </c>
      <c r="AV714" s="13" t="s">
        <v>88</v>
      </c>
      <c r="AW714" s="13" t="s">
        <v>34</v>
      </c>
      <c r="AX714" s="13" t="s">
        <v>78</v>
      </c>
      <c r="AY714" s="245" t="s">
        <v>182</v>
      </c>
    </row>
    <row r="715" spans="1:51" s="13" customFormat="1" ht="12">
      <c r="A715" s="13"/>
      <c r="B715" s="234"/>
      <c r="C715" s="235"/>
      <c r="D715" s="236" t="s">
        <v>191</v>
      </c>
      <c r="E715" s="237" t="s">
        <v>1</v>
      </c>
      <c r="F715" s="238" t="s">
        <v>1318</v>
      </c>
      <c r="G715" s="235"/>
      <c r="H715" s="239">
        <v>-6</v>
      </c>
      <c r="I715" s="240"/>
      <c r="J715" s="235"/>
      <c r="K715" s="235"/>
      <c r="L715" s="241"/>
      <c r="M715" s="242"/>
      <c r="N715" s="243"/>
      <c r="O715" s="243"/>
      <c r="P715" s="243"/>
      <c r="Q715" s="243"/>
      <c r="R715" s="243"/>
      <c r="S715" s="243"/>
      <c r="T715" s="24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5" t="s">
        <v>191</v>
      </c>
      <c r="AU715" s="245" t="s">
        <v>88</v>
      </c>
      <c r="AV715" s="13" t="s">
        <v>88</v>
      </c>
      <c r="AW715" s="13" t="s">
        <v>34</v>
      </c>
      <c r="AX715" s="13" t="s">
        <v>78</v>
      </c>
      <c r="AY715" s="245" t="s">
        <v>182</v>
      </c>
    </row>
    <row r="716" spans="1:51" s="13" customFormat="1" ht="12">
      <c r="A716" s="13"/>
      <c r="B716" s="234"/>
      <c r="C716" s="235"/>
      <c r="D716" s="236" t="s">
        <v>191</v>
      </c>
      <c r="E716" s="237" t="s">
        <v>1</v>
      </c>
      <c r="F716" s="238" t="s">
        <v>1319</v>
      </c>
      <c r="G716" s="235"/>
      <c r="H716" s="239">
        <v>-8.1</v>
      </c>
      <c r="I716" s="240"/>
      <c r="J716" s="235"/>
      <c r="K716" s="235"/>
      <c r="L716" s="241"/>
      <c r="M716" s="242"/>
      <c r="N716" s="243"/>
      <c r="O716" s="243"/>
      <c r="P716" s="243"/>
      <c r="Q716" s="243"/>
      <c r="R716" s="243"/>
      <c r="S716" s="243"/>
      <c r="T716" s="244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5" t="s">
        <v>191</v>
      </c>
      <c r="AU716" s="245" t="s">
        <v>88</v>
      </c>
      <c r="AV716" s="13" t="s">
        <v>88</v>
      </c>
      <c r="AW716" s="13" t="s">
        <v>34</v>
      </c>
      <c r="AX716" s="13" t="s">
        <v>78</v>
      </c>
      <c r="AY716" s="245" t="s">
        <v>182</v>
      </c>
    </row>
    <row r="717" spans="1:51" s="13" customFormat="1" ht="12">
      <c r="A717" s="13"/>
      <c r="B717" s="234"/>
      <c r="C717" s="235"/>
      <c r="D717" s="236" t="s">
        <v>191</v>
      </c>
      <c r="E717" s="237" t="s">
        <v>1</v>
      </c>
      <c r="F717" s="238" t="s">
        <v>1320</v>
      </c>
      <c r="G717" s="235"/>
      <c r="H717" s="239">
        <v>-22.275</v>
      </c>
      <c r="I717" s="240"/>
      <c r="J717" s="235"/>
      <c r="K717" s="235"/>
      <c r="L717" s="241"/>
      <c r="M717" s="242"/>
      <c r="N717" s="243"/>
      <c r="O717" s="243"/>
      <c r="P717" s="243"/>
      <c r="Q717" s="243"/>
      <c r="R717" s="243"/>
      <c r="S717" s="243"/>
      <c r="T717" s="244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5" t="s">
        <v>191</v>
      </c>
      <c r="AU717" s="245" t="s">
        <v>88</v>
      </c>
      <c r="AV717" s="13" t="s">
        <v>88</v>
      </c>
      <c r="AW717" s="13" t="s">
        <v>34</v>
      </c>
      <c r="AX717" s="13" t="s">
        <v>78</v>
      </c>
      <c r="AY717" s="245" t="s">
        <v>182</v>
      </c>
    </row>
    <row r="718" spans="1:51" s="13" customFormat="1" ht="12">
      <c r="A718" s="13"/>
      <c r="B718" s="234"/>
      <c r="C718" s="235"/>
      <c r="D718" s="236" t="s">
        <v>191</v>
      </c>
      <c r="E718" s="237" t="s">
        <v>1</v>
      </c>
      <c r="F718" s="238" t="s">
        <v>1321</v>
      </c>
      <c r="G718" s="235"/>
      <c r="H718" s="239">
        <v>-0.938</v>
      </c>
      <c r="I718" s="240"/>
      <c r="J718" s="235"/>
      <c r="K718" s="235"/>
      <c r="L718" s="241"/>
      <c r="M718" s="242"/>
      <c r="N718" s="243"/>
      <c r="O718" s="243"/>
      <c r="P718" s="243"/>
      <c r="Q718" s="243"/>
      <c r="R718" s="243"/>
      <c r="S718" s="243"/>
      <c r="T718" s="244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5" t="s">
        <v>191</v>
      </c>
      <c r="AU718" s="245" t="s">
        <v>88</v>
      </c>
      <c r="AV718" s="13" t="s">
        <v>88</v>
      </c>
      <c r="AW718" s="13" t="s">
        <v>34</v>
      </c>
      <c r="AX718" s="13" t="s">
        <v>78</v>
      </c>
      <c r="AY718" s="245" t="s">
        <v>182</v>
      </c>
    </row>
    <row r="719" spans="1:51" s="13" customFormat="1" ht="12">
      <c r="A719" s="13"/>
      <c r="B719" s="234"/>
      <c r="C719" s="235"/>
      <c r="D719" s="236" t="s">
        <v>191</v>
      </c>
      <c r="E719" s="237" t="s">
        <v>1</v>
      </c>
      <c r="F719" s="238" t="s">
        <v>1322</v>
      </c>
      <c r="G719" s="235"/>
      <c r="H719" s="239">
        <v>-2.695</v>
      </c>
      <c r="I719" s="240"/>
      <c r="J719" s="235"/>
      <c r="K719" s="235"/>
      <c r="L719" s="241"/>
      <c r="M719" s="242"/>
      <c r="N719" s="243"/>
      <c r="O719" s="243"/>
      <c r="P719" s="243"/>
      <c r="Q719" s="243"/>
      <c r="R719" s="243"/>
      <c r="S719" s="243"/>
      <c r="T719" s="244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5" t="s">
        <v>191</v>
      </c>
      <c r="AU719" s="245" t="s">
        <v>88</v>
      </c>
      <c r="AV719" s="13" t="s">
        <v>88</v>
      </c>
      <c r="AW719" s="13" t="s">
        <v>34</v>
      </c>
      <c r="AX719" s="13" t="s">
        <v>78</v>
      </c>
      <c r="AY719" s="245" t="s">
        <v>182</v>
      </c>
    </row>
    <row r="720" spans="1:51" s="13" customFormat="1" ht="12">
      <c r="A720" s="13"/>
      <c r="B720" s="234"/>
      <c r="C720" s="235"/>
      <c r="D720" s="236" t="s">
        <v>191</v>
      </c>
      <c r="E720" s="237" t="s">
        <v>1</v>
      </c>
      <c r="F720" s="238" t="s">
        <v>1323</v>
      </c>
      <c r="G720" s="235"/>
      <c r="H720" s="239">
        <v>-8.55</v>
      </c>
      <c r="I720" s="240"/>
      <c r="J720" s="235"/>
      <c r="K720" s="235"/>
      <c r="L720" s="241"/>
      <c r="M720" s="242"/>
      <c r="N720" s="243"/>
      <c r="O720" s="243"/>
      <c r="P720" s="243"/>
      <c r="Q720" s="243"/>
      <c r="R720" s="243"/>
      <c r="S720" s="243"/>
      <c r="T720" s="244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5" t="s">
        <v>191</v>
      </c>
      <c r="AU720" s="245" t="s">
        <v>88</v>
      </c>
      <c r="AV720" s="13" t="s">
        <v>88</v>
      </c>
      <c r="AW720" s="13" t="s">
        <v>34</v>
      </c>
      <c r="AX720" s="13" t="s">
        <v>78</v>
      </c>
      <c r="AY720" s="245" t="s">
        <v>182</v>
      </c>
    </row>
    <row r="721" spans="1:51" s="14" customFormat="1" ht="12">
      <c r="A721" s="14"/>
      <c r="B721" s="246"/>
      <c r="C721" s="247"/>
      <c r="D721" s="236" t="s">
        <v>191</v>
      </c>
      <c r="E721" s="248" t="s">
        <v>1</v>
      </c>
      <c r="F721" s="249" t="s">
        <v>195</v>
      </c>
      <c r="G721" s="247"/>
      <c r="H721" s="250">
        <v>414.552</v>
      </c>
      <c r="I721" s="251"/>
      <c r="J721" s="247"/>
      <c r="K721" s="247"/>
      <c r="L721" s="252"/>
      <c r="M721" s="253"/>
      <c r="N721" s="254"/>
      <c r="O721" s="254"/>
      <c r="P721" s="254"/>
      <c r="Q721" s="254"/>
      <c r="R721" s="254"/>
      <c r="S721" s="254"/>
      <c r="T721" s="255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6" t="s">
        <v>191</v>
      </c>
      <c r="AU721" s="256" t="s">
        <v>88</v>
      </c>
      <c r="AV721" s="14" t="s">
        <v>189</v>
      </c>
      <c r="AW721" s="14" t="s">
        <v>34</v>
      </c>
      <c r="AX721" s="14" t="s">
        <v>86</v>
      </c>
      <c r="AY721" s="256" t="s">
        <v>182</v>
      </c>
    </row>
    <row r="722" spans="1:65" s="2" customFormat="1" ht="37.8" customHeight="1">
      <c r="A722" s="39"/>
      <c r="B722" s="40"/>
      <c r="C722" s="220" t="s">
        <v>1020</v>
      </c>
      <c r="D722" s="220" t="s">
        <v>185</v>
      </c>
      <c r="E722" s="221" t="s">
        <v>1981</v>
      </c>
      <c r="F722" s="222" t="s">
        <v>1982</v>
      </c>
      <c r="G722" s="223" t="s">
        <v>188</v>
      </c>
      <c r="H722" s="224">
        <v>267.09</v>
      </c>
      <c r="I722" s="225"/>
      <c r="J722" s="226">
        <f>ROUND(I722*H722,2)</f>
        <v>0</v>
      </c>
      <c r="K722" s="227"/>
      <c r="L722" s="45"/>
      <c r="M722" s="228" t="s">
        <v>1</v>
      </c>
      <c r="N722" s="229" t="s">
        <v>43</v>
      </c>
      <c r="O722" s="92"/>
      <c r="P722" s="230">
        <f>O722*H722</f>
        <v>0</v>
      </c>
      <c r="Q722" s="230">
        <v>0.02847</v>
      </c>
      <c r="R722" s="230">
        <f>Q722*H722</f>
        <v>7.604052299999999</v>
      </c>
      <c r="S722" s="230">
        <v>0</v>
      </c>
      <c r="T722" s="231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32" t="s">
        <v>351</v>
      </c>
      <c r="AT722" s="232" t="s">
        <v>185</v>
      </c>
      <c r="AU722" s="232" t="s">
        <v>88</v>
      </c>
      <c r="AY722" s="18" t="s">
        <v>182</v>
      </c>
      <c r="BE722" s="233">
        <f>IF(N722="základní",J722,0)</f>
        <v>0</v>
      </c>
      <c r="BF722" s="233">
        <f>IF(N722="snížená",J722,0)</f>
        <v>0</v>
      </c>
      <c r="BG722" s="233">
        <f>IF(N722="zákl. přenesená",J722,0)</f>
        <v>0</v>
      </c>
      <c r="BH722" s="233">
        <f>IF(N722="sníž. přenesená",J722,0)</f>
        <v>0</v>
      </c>
      <c r="BI722" s="233">
        <f>IF(N722="nulová",J722,0)</f>
        <v>0</v>
      </c>
      <c r="BJ722" s="18" t="s">
        <v>86</v>
      </c>
      <c r="BK722" s="233">
        <f>ROUND(I722*H722,2)</f>
        <v>0</v>
      </c>
      <c r="BL722" s="18" t="s">
        <v>351</v>
      </c>
      <c r="BM722" s="232" t="s">
        <v>1983</v>
      </c>
    </row>
    <row r="723" spans="1:51" s="15" customFormat="1" ht="12">
      <c r="A723" s="15"/>
      <c r="B723" s="268"/>
      <c r="C723" s="269"/>
      <c r="D723" s="236" t="s">
        <v>191</v>
      </c>
      <c r="E723" s="270" t="s">
        <v>1</v>
      </c>
      <c r="F723" s="271" t="s">
        <v>235</v>
      </c>
      <c r="G723" s="269"/>
      <c r="H723" s="270" t="s">
        <v>1</v>
      </c>
      <c r="I723" s="272"/>
      <c r="J723" s="269"/>
      <c r="K723" s="269"/>
      <c r="L723" s="273"/>
      <c r="M723" s="274"/>
      <c r="N723" s="275"/>
      <c r="O723" s="275"/>
      <c r="P723" s="275"/>
      <c r="Q723" s="275"/>
      <c r="R723" s="275"/>
      <c r="S723" s="275"/>
      <c r="T723" s="276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77" t="s">
        <v>191</v>
      </c>
      <c r="AU723" s="277" t="s">
        <v>88</v>
      </c>
      <c r="AV723" s="15" t="s">
        <v>86</v>
      </c>
      <c r="AW723" s="15" t="s">
        <v>34</v>
      </c>
      <c r="AX723" s="15" t="s">
        <v>78</v>
      </c>
      <c r="AY723" s="277" t="s">
        <v>182</v>
      </c>
    </row>
    <row r="724" spans="1:51" s="13" customFormat="1" ht="12">
      <c r="A724" s="13"/>
      <c r="B724" s="234"/>
      <c r="C724" s="235"/>
      <c r="D724" s="236" t="s">
        <v>191</v>
      </c>
      <c r="E724" s="237" t="s">
        <v>1</v>
      </c>
      <c r="F724" s="238" t="s">
        <v>1850</v>
      </c>
      <c r="G724" s="235"/>
      <c r="H724" s="239">
        <v>78.61</v>
      </c>
      <c r="I724" s="240"/>
      <c r="J724" s="235"/>
      <c r="K724" s="235"/>
      <c r="L724" s="241"/>
      <c r="M724" s="242"/>
      <c r="N724" s="243"/>
      <c r="O724" s="243"/>
      <c r="P724" s="243"/>
      <c r="Q724" s="243"/>
      <c r="R724" s="243"/>
      <c r="S724" s="243"/>
      <c r="T724" s="244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5" t="s">
        <v>191</v>
      </c>
      <c r="AU724" s="245" t="s">
        <v>88</v>
      </c>
      <c r="AV724" s="13" t="s">
        <v>88</v>
      </c>
      <c r="AW724" s="13" t="s">
        <v>34</v>
      </c>
      <c r="AX724" s="13" t="s">
        <v>78</v>
      </c>
      <c r="AY724" s="245" t="s">
        <v>182</v>
      </c>
    </row>
    <row r="725" spans="1:51" s="13" customFormat="1" ht="12">
      <c r="A725" s="13"/>
      <c r="B725" s="234"/>
      <c r="C725" s="235"/>
      <c r="D725" s="236" t="s">
        <v>191</v>
      </c>
      <c r="E725" s="237" t="s">
        <v>1</v>
      </c>
      <c r="F725" s="238" t="s">
        <v>1851</v>
      </c>
      <c r="G725" s="235"/>
      <c r="H725" s="239">
        <v>56.13</v>
      </c>
      <c r="I725" s="240"/>
      <c r="J725" s="235"/>
      <c r="K725" s="235"/>
      <c r="L725" s="241"/>
      <c r="M725" s="242"/>
      <c r="N725" s="243"/>
      <c r="O725" s="243"/>
      <c r="P725" s="243"/>
      <c r="Q725" s="243"/>
      <c r="R725" s="243"/>
      <c r="S725" s="243"/>
      <c r="T725" s="244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5" t="s">
        <v>191</v>
      </c>
      <c r="AU725" s="245" t="s">
        <v>88</v>
      </c>
      <c r="AV725" s="13" t="s">
        <v>88</v>
      </c>
      <c r="AW725" s="13" t="s">
        <v>34</v>
      </c>
      <c r="AX725" s="13" t="s">
        <v>78</v>
      </c>
      <c r="AY725" s="245" t="s">
        <v>182</v>
      </c>
    </row>
    <row r="726" spans="1:51" s="13" customFormat="1" ht="12">
      <c r="A726" s="13"/>
      <c r="B726" s="234"/>
      <c r="C726" s="235"/>
      <c r="D726" s="236" t="s">
        <v>191</v>
      </c>
      <c r="E726" s="237" t="s">
        <v>1</v>
      </c>
      <c r="F726" s="238" t="s">
        <v>1852</v>
      </c>
      <c r="G726" s="235"/>
      <c r="H726" s="239">
        <v>9</v>
      </c>
      <c r="I726" s="240"/>
      <c r="J726" s="235"/>
      <c r="K726" s="235"/>
      <c r="L726" s="241"/>
      <c r="M726" s="242"/>
      <c r="N726" s="243"/>
      <c r="O726" s="243"/>
      <c r="P726" s="243"/>
      <c r="Q726" s="243"/>
      <c r="R726" s="243"/>
      <c r="S726" s="243"/>
      <c r="T726" s="24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5" t="s">
        <v>191</v>
      </c>
      <c r="AU726" s="245" t="s">
        <v>88</v>
      </c>
      <c r="AV726" s="13" t="s">
        <v>88</v>
      </c>
      <c r="AW726" s="13" t="s">
        <v>34</v>
      </c>
      <c r="AX726" s="13" t="s">
        <v>78</v>
      </c>
      <c r="AY726" s="245" t="s">
        <v>182</v>
      </c>
    </row>
    <row r="727" spans="1:51" s="13" customFormat="1" ht="12">
      <c r="A727" s="13"/>
      <c r="B727" s="234"/>
      <c r="C727" s="235"/>
      <c r="D727" s="236" t="s">
        <v>191</v>
      </c>
      <c r="E727" s="237" t="s">
        <v>1</v>
      </c>
      <c r="F727" s="238" t="s">
        <v>1853</v>
      </c>
      <c r="G727" s="235"/>
      <c r="H727" s="239">
        <v>15.47</v>
      </c>
      <c r="I727" s="240"/>
      <c r="J727" s="235"/>
      <c r="K727" s="235"/>
      <c r="L727" s="241"/>
      <c r="M727" s="242"/>
      <c r="N727" s="243"/>
      <c r="O727" s="243"/>
      <c r="P727" s="243"/>
      <c r="Q727" s="243"/>
      <c r="R727" s="243"/>
      <c r="S727" s="243"/>
      <c r="T727" s="244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5" t="s">
        <v>191</v>
      </c>
      <c r="AU727" s="245" t="s">
        <v>88</v>
      </c>
      <c r="AV727" s="13" t="s">
        <v>88</v>
      </c>
      <c r="AW727" s="13" t="s">
        <v>34</v>
      </c>
      <c r="AX727" s="13" t="s">
        <v>78</v>
      </c>
      <c r="AY727" s="245" t="s">
        <v>182</v>
      </c>
    </row>
    <row r="728" spans="1:51" s="13" customFormat="1" ht="12">
      <c r="A728" s="13"/>
      <c r="B728" s="234"/>
      <c r="C728" s="235"/>
      <c r="D728" s="236" t="s">
        <v>191</v>
      </c>
      <c r="E728" s="237" t="s">
        <v>1</v>
      </c>
      <c r="F728" s="238" t="s">
        <v>1854</v>
      </c>
      <c r="G728" s="235"/>
      <c r="H728" s="239">
        <v>43.69</v>
      </c>
      <c r="I728" s="240"/>
      <c r="J728" s="235"/>
      <c r="K728" s="235"/>
      <c r="L728" s="241"/>
      <c r="M728" s="242"/>
      <c r="N728" s="243"/>
      <c r="O728" s="243"/>
      <c r="P728" s="243"/>
      <c r="Q728" s="243"/>
      <c r="R728" s="243"/>
      <c r="S728" s="243"/>
      <c r="T728" s="244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5" t="s">
        <v>191</v>
      </c>
      <c r="AU728" s="245" t="s">
        <v>88</v>
      </c>
      <c r="AV728" s="13" t="s">
        <v>88</v>
      </c>
      <c r="AW728" s="13" t="s">
        <v>34</v>
      </c>
      <c r="AX728" s="13" t="s">
        <v>78</v>
      </c>
      <c r="AY728" s="245" t="s">
        <v>182</v>
      </c>
    </row>
    <row r="729" spans="1:51" s="13" customFormat="1" ht="12">
      <c r="A729" s="13"/>
      <c r="B729" s="234"/>
      <c r="C729" s="235"/>
      <c r="D729" s="236" t="s">
        <v>191</v>
      </c>
      <c r="E729" s="237" t="s">
        <v>1</v>
      </c>
      <c r="F729" s="238" t="s">
        <v>1855</v>
      </c>
      <c r="G729" s="235"/>
      <c r="H729" s="239">
        <v>63.23</v>
      </c>
      <c r="I729" s="240"/>
      <c r="J729" s="235"/>
      <c r="K729" s="235"/>
      <c r="L729" s="241"/>
      <c r="M729" s="242"/>
      <c r="N729" s="243"/>
      <c r="O729" s="243"/>
      <c r="P729" s="243"/>
      <c r="Q729" s="243"/>
      <c r="R729" s="243"/>
      <c r="S729" s="243"/>
      <c r="T729" s="244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5" t="s">
        <v>191</v>
      </c>
      <c r="AU729" s="245" t="s">
        <v>88</v>
      </c>
      <c r="AV729" s="13" t="s">
        <v>88</v>
      </c>
      <c r="AW729" s="13" t="s">
        <v>34</v>
      </c>
      <c r="AX729" s="13" t="s">
        <v>78</v>
      </c>
      <c r="AY729" s="245" t="s">
        <v>182</v>
      </c>
    </row>
    <row r="730" spans="1:51" s="13" customFormat="1" ht="12">
      <c r="A730" s="13"/>
      <c r="B730" s="234"/>
      <c r="C730" s="235"/>
      <c r="D730" s="236" t="s">
        <v>191</v>
      </c>
      <c r="E730" s="237" t="s">
        <v>1</v>
      </c>
      <c r="F730" s="238" t="s">
        <v>1856</v>
      </c>
      <c r="G730" s="235"/>
      <c r="H730" s="239">
        <v>0.96</v>
      </c>
      <c r="I730" s="240"/>
      <c r="J730" s="235"/>
      <c r="K730" s="235"/>
      <c r="L730" s="241"/>
      <c r="M730" s="242"/>
      <c r="N730" s="243"/>
      <c r="O730" s="243"/>
      <c r="P730" s="243"/>
      <c r="Q730" s="243"/>
      <c r="R730" s="243"/>
      <c r="S730" s="243"/>
      <c r="T730" s="244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5" t="s">
        <v>191</v>
      </c>
      <c r="AU730" s="245" t="s">
        <v>88</v>
      </c>
      <c r="AV730" s="13" t="s">
        <v>88</v>
      </c>
      <c r="AW730" s="13" t="s">
        <v>34</v>
      </c>
      <c r="AX730" s="13" t="s">
        <v>78</v>
      </c>
      <c r="AY730" s="245" t="s">
        <v>182</v>
      </c>
    </row>
    <row r="731" spans="1:51" s="14" customFormat="1" ht="12">
      <c r="A731" s="14"/>
      <c r="B731" s="246"/>
      <c r="C731" s="247"/>
      <c r="D731" s="236" t="s">
        <v>191</v>
      </c>
      <c r="E731" s="248" t="s">
        <v>1</v>
      </c>
      <c r="F731" s="249" t="s">
        <v>195</v>
      </c>
      <c r="G731" s="247"/>
      <c r="H731" s="250">
        <v>267.09</v>
      </c>
      <c r="I731" s="251"/>
      <c r="J731" s="247"/>
      <c r="K731" s="247"/>
      <c r="L731" s="252"/>
      <c r="M731" s="253"/>
      <c r="N731" s="254"/>
      <c r="O731" s="254"/>
      <c r="P731" s="254"/>
      <c r="Q731" s="254"/>
      <c r="R731" s="254"/>
      <c r="S731" s="254"/>
      <c r="T731" s="255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6" t="s">
        <v>191</v>
      </c>
      <c r="AU731" s="256" t="s">
        <v>88</v>
      </c>
      <c r="AV731" s="14" t="s">
        <v>189</v>
      </c>
      <c r="AW731" s="14" t="s">
        <v>34</v>
      </c>
      <c r="AX731" s="14" t="s">
        <v>86</v>
      </c>
      <c r="AY731" s="256" t="s">
        <v>182</v>
      </c>
    </row>
    <row r="732" spans="1:65" s="2" customFormat="1" ht="24.15" customHeight="1">
      <c r="A732" s="39"/>
      <c r="B732" s="40"/>
      <c r="C732" s="220" t="s">
        <v>1025</v>
      </c>
      <c r="D732" s="220" t="s">
        <v>185</v>
      </c>
      <c r="E732" s="221" t="s">
        <v>1984</v>
      </c>
      <c r="F732" s="222" t="s">
        <v>1985</v>
      </c>
      <c r="G732" s="223" t="s">
        <v>188</v>
      </c>
      <c r="H732" s="224">
        <v>39.09</v>
      </c>
      <c r="I732" s="225"/>
      <c r="J732" s="226">
        <f>ROUND(I732*H732,2)</f>
        <v>0</v>
      </c>
      <c r="K732" s="227"/>
      <c r="L732" s="45"/>
      <c r="M732" s="228" t="s">
        <v>1</v>
      </c>
      <c r="N732" s="229" t="s">
        <v>43</v>
      </c>
      <c r="O732" s="92"/>
      <c r="P732" s="230">
        <f>O732*H732</f>
        <v>0</v>
      </c>
      <c r="Q732" s="230">
        <v>0</v>
      </c>
      <c r="R732" s="230">
        <f>Q732*H732</f>
        <v>0</v>
      </c>
      <c r="S732" s="230">
        <v>0</v>
      </c>
      <c r="T732" s="231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32" t="s">
        <v>351</v>
      </c>
      <c r="AT732" s="232" t="s">
        <v>185</v>
      </c>
      <c r="AU732" s="232" t="s">
        <v>88</v>
      </c>
      <c r="AY732" s="18" t="s">
        <v>182</v>
      </c>
      <c r="BE732" s="233">
        <f>IF(N732="základní",J732,0)</f>
        <v>0</v>
      </c>
      <c r="BF732" s="233">
        <f>IF(N732="snížená",J732,0)</f>
        <v>0</v>
      </c>
      <c r="BG732" s="233">
        <f>IF(N732="zákl. přenesená",J732,0)</f>
        <v>0</v>
      </c>
      <c r="BH732" s="233">
        <f>IF(N732="sníž. přenesená",J732,0)</f>
        <v>0</v>
      </c>
      <c r="BI732" s="233">
        <f>IF(N732="nulová",J732,0)</f>
        <v>0</v>
      </c>
      <c r="BJ732" s="18" t="s">
        <v>86</v>
      </c>
      <c r="BK732" s="233">
        <f>ROUND(I732*H732,2)</f>
        <v>0</v>
      </c>
      <c r="BL732" s="18" t="s">
        <v>351</v>
      </c>
      <c r="BM732" s="232" t="s">
        <v>1986</v>
      </c>
    </row>
    <row r="733" spans="1:51" s="15" customFormat="1" ht="12">
      <c r="A733" s="15"/>
      <c r="B733" s="268"/>
      <c r="C733" s="269"/>
      <c r="D733" s="236" t="s">
        <v>191</v>
      </c>
      <c r="E733" s="270" t="s">
        <v>1</v>
      </c>
      <c r="F733" s="271" t="s">
        <v>235</v>
      </c>
      <c r="G733" s="269"/>
      <c r="H733" s="270" t="s">
        <v>1</v>
      </c>
      <c r="I733" s="272"/>
      <c r="J733" s="269"/>
      <c r="K733" s="269"/>
      <c r="L733" s="273"/>
      <c r="M733" s="274"/>
      <c r="N733" s="275"/>
      <c r="O733" s="275"/>
      <c r="P733" s="275"/>
      <c r="Q733" s="275"/>
      <c r="R733" s="275"/>
      <c r="S733" s="275"/>
      <c r="T733" s="276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T733" s="277" t="s">
        <v>191</v>
      </c>
      <c r="AU733" s="277" t="s">
        <v>88</v>
      </c>
      <c r="AV733" s="15" t="s">
        <v>86</v>
      </c>
      <c r="AW733" s="15" t="s">
        <v>34</v>
      </c>
      <c r="AX733" s="15" t="s">
        <v>78</v>
      </c>
      <c r="AY733" s="277" t="s">
        <v>182</v>
      </c>
    </row>
    <row r="734" spans="1:51" s="13" customFormat="1" ht="12">
      <c r="A734" s="13"/>
      <c r="B734" s="234"/>
      <c r="C734" s="235"/>
      <c r="D734" s="236" t="s">
        <v>191</v>
      </c>
      <c r="E734" s="237" t="s">
        <v>1</v>
      </c>
      <c r="F734" s="238" t="s">
        <v>1987</v>
      </c>
      <c r="G734" s="235"/>
      <c r="H734" s="239">
        <v>10.8</v>
      </c>
      <c r="I734" s="240"/>
      <c r="J734" s="235"/>
      <c r="K734" s="235"/>
      <c r="L734" s="241"/>
      <c r="M734" s="242"/>
      <c r="N734" s="243"/>
      <c r="O734" s="243"/>
      <c r="P734" s="243"/>
      <c r="Q734" s="243"/>
      <c r="R734" s="243"/>
      <c r="S734" s="243"/>
      <c r="T734" s="244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5" t="s">
        <v>191</v>
      </c>
      <c r="AU734" s="245" t="s">
        <v>88</v>
      </c>
      <c r="AV734" s="13" t="s">
        <v>88</v>
      </c>
      <c r="AW734" s="13" t="s">
        <v>34</v>
      </c>
      <c r="AX734" s="13" t="s">
        <v>78</v>
      </c>
      <c r="AY734" s="245" t="s">
        <v>182</v>
      </c>
    </row>
    <row r="735" spans="1:51" s="13" customFormat="1" ht="12">
      <c r="A735" s="13"/>
      <c r="B735" s="234"/>
      <c r="C735" s="235"/>
      <c r="D735" s="236" t="s">
        <v>191</v>
      </c>
      <c r="E735" s="237" t="s">
        <v>1</v>
      </c>
      <c r="F735" s="238" t="s">
        <v>1988</v>
      </c>
      <c r="G735" s="235"/>
      <c r="H735" s="239">
        <v>3</v>
      </c>
      <c r="I735" s="240"/>
      <c r="J735" s="235"/>
      <c r="K735" s="235"/>
      <c r="L735" s="241"/>
      <c r="M735" s="242"/>
      <c r="N735" s="243"/>
      <c r="O735" s="243"/>
      <c r="P735" s="243"/>
      <c r="Q735" s="243"/>
      <c r="R735" s="243"/>
      <c r="S735" s="243"/>
      <c r="T735" s="24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5" t="s">
        <v>191</v>
      </c>
      <c r="AU735" s="245" t="s">
        <v>88</v>
      </c>
      <c r="AV735" s="13" t="s">
        <v>88</v>
      </c>
      <c r="AW735" s="13" t="s">
        <v>34</v>
      </c>
      <c r="AX735" s="13" t="s">
        <v>78</v>
      </c>
      <c r="AY735" s="245" t="s">
        <v>182</v>
      </c>
    </row>
    <row r="736" spans="1:51" s="13" customFormat="1" ht="12">
      <c r="A736" s="13"/>
      <c r="B736" s="234"/>
      <c r="C736" s="235"/>
      <c r="D736" s="236" t="s">
        <v>191</v>
      </c>
      <c r="E736" s="237" t="s">
        <v>1</v>
      </c>
      <c r="F736" s="238" t="s">
        <v>1989</v>
      </c>
      <c r="G736" s="235"/>
      <c r="H736" s="239">
        <v>4.32</v>
      </c>
      <c r="I736" s="240"/>
      <c r="J736" s="235"/>
      <c r="K736" s="235"/>
      <c r="L736" s="241"/>
      <c r="M736" s="242"/>
      <c r="N736" s="243"/>
      <c r="O736" s="243"/>
      <c r="P736" s="243"/>
      <c r="Q736" s="243"/>
      <c r="R736" s="243"/>
      <c r="S736" s="243"/>
      <c r="T736" s="244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5" t="s">
        <v>191</v>
      </c>
      <c r="AU736" s="245" t="s">
        <v>88</v>
      </c>
      <c r="AV736" s="13" t="s">
        <v>88</v>
      </c>
      <c r="AW736" s="13" t="s">
        <v>34</v>
      </c>
      <c r="AX736" s="13" t="s">
        <v>78</v>
      </c>
      <c r="AY736" s="245" t="s">
        <v>182</v>
      </c>
    </row>
    <row r="737" spans="1:51" s="13" customFormat="1" ht="12">
      <c r="A737" s="13"/>
      <c r="B737" s="234"/>
      <c r="C737" s="235"/>
      <c r="D737" s="236" t="s">
        <v>191</v>
      </c>
      <c r="E737" s="237" t="s">
        <v>1</v>
      </c>
      <c r="F737" s="238" t="s">
        <v>1990</v>
      </c>
      <c r="G737" s="235"/>
      <c r="H737" s="239">
        <v>14.355</v>
      </c>
      <c r="I737" s="240"/>
      <c r="J737" s="235"/>
      <c r="K737" s="235"/>
      <c r="L737" s="241"/>
      <c r="M737" s="242"/>
      <c r="N737" s="243"/>
      <c r="O737" s="243"/>
      <c r="P737" s="243"/>
      <c r="Q737" s="243"/>
      <c r="R737" s="243"/>
      <c r="S737" s="243"/>
      <c r="T737" s="244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5" t="s">
        <v>191</v>
      </c>
      <c r="AU737" s="245" t="s">
        <v>88</v>
      </c>
      <c r="AV737" s="13" t="s">
        <v>88</v>
      </c>
      <c r="AW737" s="13" t="s">
        <v>34</v>
      </c>
      <c r="AX737" s="13" t="s">
        <v>78</v>
      </c>
      <c r="AY737" s="245" t="s">
        <v>182</v>
      </c>
    </row>
    <row r="738" spans="1:51" s="13" customFormat="1" ht="12">
      <c r="A738" s="13"/>
      <c r="B738" s="234"/>
      <c r="C738" s="235"/>
      <c r="D738" s="236" t="s">
        <v>191</v>
      </c>
      <c r="E738" s="237" t="s">
        <v>1</v>
      </c>
      <c r="F738" s="238" t="s">
        <v>1991</v>
      </c>
      <c r="G738" s="235"/>
      <c r="H738" s="239">
        <v>0.975</v>
      </c>
      <c r="I738" s="240"/>
      <c r="J738" s="235"/>
      <c r="K738" s="235"/>
      <c r="L738" s="241"/>
      <c r="M738" s="242"/>
      <c r="N738" s="243"/>
      <c r="O738" s="243"/>
      <c r="P738" s="243"/>
      <c r="Q738" s="243"/>
      <c r="R738" s="243"/>
      <c r="S738" s="243"/>
      <c r="T738" s="244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5" t="s">
        <v>191</v>
      </c>
      <c r="AU738" s="245" t="s">
        <v>88</v>
      </c>
      <c r="AV738" s="13" t="s">
        <v>88</v>
      </c>
      <c r="AW738" s="13" t="s">
        <v>34</v>
      </c>
      <c r="AX738" s="13" t="s">
        <v>78</v>
      </c>
      <c r="AY738" s="245" t="s">
        <v>182</v>
      </c>
    </row>
    <row r="739" spans="1:51" s="13" customFormat="1" ht="12">
      <c r="A739" s="13"/>
      <c r="B739" s="234"/>
      <c r="C739" s="235"/>
      <c r="D739" s="236" t="s">
        <v>191</v>
      </c>
      <c r="E739" s="237" t="s">
        <v>1</v>
      </c>
      <c r="F739" s="238" t="s">
        <v>1992</v>
      </c>
      <c r="G739" s="235"/>
      <c r="H739" s="239">
        <v>1.8</v>
      </c>
      <c r="I739" s="240"/>
      <c r="J739" s="235"/>
      <c r="K739" s="235"/>
      <c r="L739" s="241"/>
      <c r="M739" s="242"/>
      <c r="N739" s="243"/>
      <c r="O739" s="243"/>
      <c r="P739" s="243"/>
      <c r="Q739" s="243"/>
      <c r="R739" s="243"/>
      <c r="S739" s="243"/>
      <c r="T739" s="24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5" t="s">
        <v>191</v>
      </c>
      <c r="AU739" s="245" t="s">
        <v>88</v>
      </c>
      <c r="AV739" s="13" t="s">
        <v>88</v>
      </c>
      <c r="AW739" s="13" t="s">
        <v>34</v>
      </c>
      <c r="AX739" s="13" t="s">
        <v>78</v>
      </c>
      <c r="AY739" s="245" t="s">
        <v>182</v>
      </c>
    </row>
    <row r="740" spans="1:51" s="13" customFormat="1" ht="12">
      <c r="A740" s="13"/>
      <c r="B740" s="234"/>
      <c r="C740" s="235"/>
      <c r="D740" s="236" t="s">
        <v>191</v>
      </c>
      <c r="E740" s="237" t="s">
        <v>1</v>
      </c>
      <c r="F740" s="238" t="s">
        <v>1993</v>
      </c>
      <c r="G740" s="235"/>
      <c r="H740" s="239">
        <v>3.84</v>
      </c>
      <c r="I740" s="240"/>
      <c r="J740" s="235"/>
      <c r="K740" s="235"/>
      <c r="L740" s="241"/>
      <c r="M740" s="242"/>
      <c r="N740" s="243"/>
      <c r="O740" s="243"/>
      <c r="P740" s="243"/>
      <c r="Q740" s="243"/>
      <c r="R740" s="243"/>
      <c r="S740" s="243"/>
      <c r="T740" s="244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5" t="s">
        <v>191</v>
      </c>
      <c r="AU740" s="245" t="s">
        <v>88</v>
      </c>
      <c r="AV740" s="13" t="s">
        <v>88</v>
      </c>
      <c r="AW740" s="13" t="s">
        <v>34</v>
      </c>
      <c r="AX740" s="13" t="s">
        <v>78</v>
      </c>
      <c r="AY740" s="245" t="s">
        <v>182</v>
      </c>
    </row>
    <row r="741" spans="1:51" s="14" customFormat="1" ht="12">
      <c r="A741" s="14"/>
      <c r="B741" s="246"/>
      <c r="C741" s="247"/>
      <c r="D741" s="236" t="s">
        <v>191</v>
      </c>
      <c r="E741" s="248" t="s">
        <v>1</v>
      </c>
      <c r="F741" s="249" t="s">
        <v>195</v>
      </c>
      <c r="G741" s="247"/>
      <c r="H741" s="250">
        <v>39.09</v>
      </c>
      <c r="I741" s="251"/>
      <c r="J741" s="247"/>
      <c r="K741" s="247"/>
      <c r="L741" s="252"/>
      <c r="M741" s="253"/>
      <c r="N741" s="254"/>
      <c r="O741" s="254"/>
      <c r="P741" s="254"/>
      <c r="Q741" s="254"/>
      <c r="R741" s="254"/>
      <c r="S741" s="254"/>
      <c r="T741" s="255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6" t="s">
        <v>191</v>
      </c>
      <c r="AU741" s="256" t="s">
        <v>88</v>
      </c>
      <c r="AV741" s="14" t="s">
        <v>189</v>
      </c>
      <c r="AW741" s="14" t="s">
        <v>34</v>
      </c>
      <c r="AX741" s="14" t="s">
        <v>86</v>
      </c>
      <c r="AY741" s="256" t="s">
        <v>182</v>
      </c>
    </row>
    <row r="742" spans="1:65" s="2" customFormat="1" ht="24.15" customHeight="1">
      <c r="A742" s="39"/>
      <c r="B742" s="40"/>
      <c r="C742" s="220" t="s">
        <v>1030</v>
      </c>
      <c r="D742" s="220" t="s">
        <v>185</v>
      </c>
      <c r="E742" s="221" t="s">
        <v>1994</v>
      </c>
      <c r="F742" s="222" t="s">
        <v>1995</v>
      </c>
      <c r="G742" s="223" t="s">
        <v>188</v>
      </c>
      <c r="H742" s="224">
        <v>277.157</v>
      </c>
      <c r="I742" s="225"/>
      <c r="J742" s="226">
        <f>ROUND(I742*H742,2)</f>
        <v>0</v>
      </c>
      <c r="K742" s="227"/>
      <c r="L742" s="45"/>
      <c r="M742" s="228" t="s">
        <v>1</v>
      </c>
      <c r="N742" s="229" t="s">
        <v>43</v>
      </c>
      <c r="O742" s="92"/>
      <c r="P742" s="230">
        <f>O742*H742</f>
        <v>0</v>
      </c>
      <c r="Q742" s="230">
        <v>0.03271</v>
      </c>
      <c r="R742" s="230">
        <f>Q742*H742</f>
        <v>9.06580547</v>
      </c>
      <c r="S742" s="230">
        <v>0</v>
      </c>
      <c r="T742" s="231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32" t="s">
        <v>351</v>
      </c>
      <c r="AT742" s="232" t="s">
        <v>185</v>
      </c>
      <c r="AU742" s="232" t="s">
        <v>88</v>
      </c>
      <c r="AY742" s="18" t="s">
        <v>182</v>
      </c>
      <c r="BE742" s="233">
        <f>IF(N742="základní",J742,0)</f>
        <v>0</v>
      </c>
      <c r="BF742" s="233">
        <f>IF(N742="snížená",J742,0)</f>
        <v>0</v>
      </c>
      <c r="BG742" s="233">
        <f>IF(N742="zákl. přenesená",J742,0)</f>
        <v>0</v>
      </c>
      <c r="BH742" s="233">
        <f>IF(N742="sníž. přenesená",J742,0)</f>
        <v>0</v>
      </c>
      <c r="BI742" s="233">
        <f>IF(N742="nulová",J742,0)</f>
        <v>0</v>
      </c>
      <c r="BJ742" s="18" t="s">
        <v>86</v>
      </c>
      <c r="BK742" s="233">
        <f>ROUND(I742*H742,2)</f>
        <v>0</v>
      </c>
      <c r="BL742" s="18" t="s">
        <v>351</v>
      </c>
      <c r="BM742" s="232" t="s">
        <v>1996</v>
      </c>
    </row>
    <row r="743" spans="1:51" s="15" customFormat="1" ht="12">
      <c r="A743" s="15"/>
      <c r="B743" s="268"/>
      <c r="C743" s="269"/>
      <c r="D743" s="236" t="s">
        <v>191</v>
      </c>
      <c r="E743" s="270" t="s">
        <v>1</v>
      </c>
      <c r="F743" s="271" t="s">
        <v>235</v>
      </c>
      <c r="G743" s="269"/>
      <c r="H743" s="270" t="s">
        <v>1</v>
      </c>
      <c r="I743" s="272"/>
      <c r="J743" s="269"/>
      <c r="K743" s="269"/>
      <c r="L743" s="273"/>
      <c r="M743" s="274"/>
      <c r="N743" s="275"/>
      <c r="O743" s="275"/>
      <c r="P743" s="275"/>
      <c r="Q743" s="275"/>
      <c r="R743" s="275"/>
      <c r="S743" s="275"/>
      <c r="T743" s="276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T743" s="277" t="s">
        <v>191</v>
      </c>
      <c r="AU743" s="277" t="s">
        <v>88</v>
      </c>
      <c r="AV743" s="15" t="s">
        <v>86</v>
      </c>
      <c r="AW743" s="15" t="s">
        <v>34</v>
      </c>
      <c r="AX743" s="15" t="s">
        <v>78</v>
      </c>
      <c r="AY743" s="277" t="s">
        <v>182</v>
      </c>
    </row>
    <row r="744" spans="1:51" s="15" customFormat="1" ht="12">
      <c r="A744" s="15"/>
      <c r="B744" s="268"/>
      <c r="C744" s="269"/>
      <c r="D744" s="236" t="s">
        <v>191</v>
      </c>
      <c r="E744" s="270" t="s">
        <v>1</v>
      </c>
      <c r="F744" s="271" t="s">
        <v>958</v>
      </c>
      <c r="G744" s="269"/>
      <c r="H744" s="270" t="s">
        <v>1</v>
      </c>
      <c r="I744" s="272"/>
      <c r="J744" s="269"/>
      <c r="K744" s="269"/>
      <c r="L744" s="273"/>
      <c r="M744" s="274"/>
      <c r="N744" s="275"/>
      <c r="O744" s="275"/>
      <c r="P744" s="275"/>
      <c r="Q744" s="275"/>
      <c r="R744" s="275"/>
      <c r="S744" s="275"/>
      <c r="T744" s="276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77" t="s">
        <v>191</v>
      </c>
      <c r="AU744" s="277" t="s">
        <v>88</v>
      </c>
      <c r="AV744" s="15" t="s">
        <v>86</v>
      </c>
      <c r="AW744" s="15" t="s">
        <v>34</v>
      </c>
      <c r="AX744" s="15" t="s">
        <v>78</v>
      </c>
      <c r="AY744" s="277" t="s">
        <v>182</v>
      </c>
    </row>
    <row r="745" spans="1:51" s="13" customFormat="1" ht="12">
      <c r="A745" s="13"/>
      <c r="B745" s="234"/>
      <c r="C745" s="235"/>
      <c r="D745" s="236" t="s">
        <v>191</v>
      </c>
      <c r="E745" s="237" t="s">
        <v>1</v>
      </c>
      <c r="F745" s="238" t="s">
        <v>959</v>
      </c>
      <c r="G745" s="235"/>
      <c r="H745" s="239">
        <v>277.157</v>
      </c>
      <c r="I745" s="240"/>
      <c r="J745" s="235"/>
      <c r="K745" s="235"/>
      <c r="L745" s="241"/>
      <c r="M745" s="242"/>
      <c r="N745" s="243"/>
      <c r="O745" s="243"/>
      <c r="P745" s="243"/>
      <c r="Q745" s="243"/>
      <c r="R745" s="243"/>
      <c r="S745" s="243"/>
      <c r="T745" s="244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5" t="s">
        <v>191</v>
      </c>
      <c r="AU745" s="245" t="s">
        <v>88</v>
      </c>
      <c r="AV745" s="13" t="s">
        <v>88</v>
      </c>
      <c r="AW745" s="13" t="s">
        <v>34</v>
      </c>
      <c r="AX745" s="13" t="s">
        <v>78</v>
      </c>
      <c r="AY745" s="245" t="s">
        <v>182</v>
      </c>
    </row>
    <row r="746" spans="1:51" s="14" customFormat="1" ht="12">
      <c r="A746" s="14"/>
      <c r="B746" s="246"/>
      <c r="C746" s="247"/>
      <c r="D746" s="236" t="s">
        <v>191</v>
      </c>
      <c r="E746" s="248" t="s">
        <v>1</v>
      </c>
      <c r="F746" s="249" t="s">
        <v>195</v>
      </c>
      <c r="G746" s="247"/>
      <c r="H746" s="250">
        <v>277.157</v>
      </c>
      <c r="I746" s="251"/>
      <c r="J746" s="247"/>
      <c r="K746" s="247"/>
      <c r="L746" s="252"/>
      <c r="M746" s="253"/>
      <c r="N746" s="254"/>
      <c r="O746" s="254"/>
      <c r="P746" s="254"/>
      <c r="Q746" s="254"/>
      <c r="R746" s="254"/>
      <c r="S746" s="254"/>
      <c r="T746" s="255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6" t="s">
        <v>191</v>
      </c>
      <c r="AU746" s="256" t="s">
        <v>88</v>
      </c>
      <c r="AV746" s="14" t="s">
        <v>189</v>
      </c>
      <c r="AW746" s="14" t="s">
        <v>34</v>
      </c>
      <c r="AX746" s="14" t="s">
        <v>86</v>
      </c>
      <c r="AY746" s="256" t="s">
        <v>182</v>
      </c>
    </row>
    <row r="747" spans="1:65" s="2" customFormat="1" ht="24.15" customHeight="1">
      <c r="A747" s="39"/>
      <c r="B747" s="40"/>
      <c r="C747" s="220" t="s">
        <v>1036</v>
      </c>
      <c r="D747" s="220" t="s">
        <v>185</v>
      </c>
      <c r="E747" s="221" t="s">
        <v>1997</v>
      </c>
      <c r="F747" s="222" t="s">
        <v>1998</v>
      </c>
      <c r="G747" s="223" t="s">
        <v>570</v>
      </c>
      <c r="H747" s="224">
        <v>42.107</v>
      </c>
      <c r="I747" s="225"/>
      <c r="J747" s="226">
        <f>ROUND(I747*H747,2)</f>
        <v>0</v>
      </c>
      <c r="K747" s="227"/>
      <c r="L747" s="45"/>
      <c r="M747" s="228" t="s">
        <v>1</v>
      </c>
      <c r="N747" s="229" t="s">
        <v>43</v>
      </c>
      <c r="O747" s="92"/>
      <c r="P747" s="230">
        <f>O747*H747</f>
        <v>0</v>
      </c>
      <c r="Q747" s="230">
        <v>0</v>
      </c>
      <c r="R747" s="230">
        <f>Q747*H747</f>
        <v>0</v>
      </c>
      <c r="S747" s="230">
        <v>0</v>
      </c>
      <c r="T747" s="231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32" t="s">
        <v>351</v>
      </c>
      <c r="AT747" s="232" t="s">
        <v>185</v>
      </c>
      <c r="AU747" s="232" t="s">
        <v>88</v>
      </c>
      <c r="AY747" s="18" t="s">
        <v>182</v>
      </c>
      <c r="BE747" s="233">
        <f>IF(N747="základní",J747,0)</f>
        <v>0</v>
      </c>
      <c r="BF747" s="233">
        <f>IF(N747="snížená",J747,0)</f>
        <v>0</v>
      </c>
      <c r="BG747" s="233">
        <f>IF(N747="zákl. přenesená",J747,0)</f>
        <v>0</v>
      </c>
      <c r="BH747" s="233">
        <f>IF(N747="sníž. přenesená",J747,0)</f>
        <v>0</v>
      </c>
      <c r="BI747" s="233">
        <f>IF(N747="nulová",J747,0)</f>
        <v>0</v>
      </c>
      <c r="BJ747" s="18" t="s">
        <v>86</v>
      </c>
      <c r="BK747" s="233">
        <f>ROUND(I747*H747,2)</f>
        <v>0</v>
      </c>
      <c r="BL747" s="18" t="s">
        <v>351</v>
      </c>
      <c r="BM747" s="232" t="s">
        <v>1999</v>
      </c>
    </row>
    <row r="748" spans="1:63" s="12" customFormat="1" ht="22.8" customHeight="1">
      <c r="A748" s="12"/>
      <c r="B748" s="204"/>
      <c r="C748" s="205"/>
      <c r="D748" s="206" t="s">
        <v>77</v>
      </c>
      <c r="E748" s="218" t="s">
        <v>1082</v>
      </c>
      <c r="F748" s="218" t="s">
        <v>1083</v>
      </c>
      <c r="G748" s="205"/>
      <c r="H748" s="205"/>
      <c r="I748" s="208"/>
      <c r="J748" s="219">
        <f>BK748</f>
        <v>0</v>
      </c>
      <c r="K748" s="205"/>
      <c r="L748" s="210"/>
      <c r="M748" s="211"/>
      <c r="N748" s="212"/>
      <c r="O748" s="212"/>
      <c r="P748" s="213">
        <f>SUM(P749:P810)</f>
        <v>0</v>
      </c>
      <c r="Q748" s="212"/>
      <c r="R748" s="213">
        <f>SUM(R749:R810)</f>
        <v>3.4128479999999994</v>
      </c>
      <c r="S748" s="212"/>
      <c r="T748" s="214">
        <f>SUM(T749:T810)</f>
        <v>0.27590400000000004</v>
      </c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R748" s="215" t="s">
        <v>88</v>
      </c>
      <c r="AT748" s="216" t="s">
        <v>77</v>
      </c>
      <c r="AU748" s="216" t="s">
        <v>86</v>
      </c>
      <c r="AY748" s="215" t="s">
        <v>182</v>
      </c>
      <c r="BK748" s="217">
        <f>SUM(BK749:BK810)</f>
        <v>0</v>
      </c>
    </row>
    <row r="749" spans="1:65" s="2" customFormat="1" ht="16.5" customHeight="1">
      <c r="A749" s="39"/>
      <c r="B749" s="40"/>
      <c r="C749" s="220" t="s">
        <v>1042</v>
      </c>
      <c r="D749" s="220" t="s">
        <v>185</v>
      </c>
      <c r="E749" s="221" t="s">
        <v>2000</v>
      </c>
      <c r="F749" s="222" t="s">
        <v>2001</v>
      </c>
      <c r="G749" s="223" t="s">
        <v>320</v>
      </c>
      <c r="H749" s="224">
        <v>25.6</v>
      </c>
      <c r="I749" s="225"/>
      <c r="J749" s="226">
        <f>ROUND(I749*H749,2)</f>
        <v>0</v>
      </c>
      <c r="K749" s="227"/>
      <c r="L749" s="45"/>
      <c r="M749" s="228" t="s">
        <v>1</v>
      </c>
      <c r="N749" s="229" t="s">
        <v>43</v>
      </c>
      <c r="O749" s="92"/>
      <c r="P749" s="230">
        <f>O749*H749</f>
        <v>0</v>
      </c>
      <c r="Q749" s="230">
        <v>0</v>
      </c>
      <c r="R749" s="230">
        <f>Q749*H749</f>
        <v>0</v>
      </c>
      <c r="S749" s="230">
        <v>0.0017</v>
      </c>
      <c r="T749" s="231">
        <f>S749*H749</f>
        <v>0.04352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32" t="s">
        <v>351</v>
      </c>
      <c r="AT749" s="232" t="s">
        <v>185</v>
      </c>
      <c r="AU749" s="232" t="s">
        <v>88</v>
      </c>
      <c r="AY749" s="18" t="s">
        <v>182</v>
      </c>
      <c r="BE749" s="233">
        <f>IF(N749="základní",J749,0)</f>
        <v>0</v>
      </c>
      <c r="BF749" s="233">
        <f>IF(N749="snížená",J749,0)</f>
        <v>0</v>
      </c>
      <c r="BG749" s="233">
        <f>IF(N749="zákl. přenesená",J749,0)</f>
        <v>0</v>
      </c>
      <c r="BH749" s="233">
        <f>IF(N749="sníž. přenesená",J749,0)</f>
        <v>0</v>
      </c>
      <c r="BI749" s="233">
        <f>IF(N749="nulová",J749,0)</f>
        <v>0</v>
      </c>
      <c r="BJ749" s="18" t="s">
        <v>86</v>
      </c>
      <c r="BK749" s="233">
        <f>ROUND(I749*H749,2)</f>
        <v>0</v>
      </c>
      <c r="BL749" s="18" t="s">
        <v>351</v>
      </c>
      <c r="BM749" s="232" t="s">
        <v>2002</v>
      </c>
    </row>
    <row r="750" spans="1:51" s="15" customFormat="1" ht="12">
      <c r="A750" s="15"/>
      <c r="B750" s="268"/>
      <c r="C750" s="269"/>
      <c r="D750" s="236" t="s">
        <v>191</v>
      </c>
      <c r="E750" s="270" t="s">
        <v>1</v>
      </c>
      <c r="F750" s="271" t="s">
        <v>1116</v>
      </c>
      <c r="G750" s="269"/>
      <c r="H750" s="270" t="s">
        <v>1</v>
      </c>
      <c r="I750" s="272"/>
      <c r="J750" s="269"/>
      <c r="K750" s="269"/>
      <c r="L750" s="273"/>
      <c r="M750" s="274"/>
      <c r="N750" s="275"/>
      <c r="O750" s="275"/>
      <c r="P750" s="275"/>
      <c r="Q750" s="275"/>
      <c r="R750" s="275"/>
      <c r="S750" s="275"/>
      <c r="T750" s="276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77" t="s">
        <v>191</v>
      </c>
      <c r="AU750" s="277" t="s">
        <v>88</v>
      </c>
      <c r="AV750" s="15" t="s">
        <v>86</v>
      </c>
      <c r="AW750" s="15" t="s">
        <v>34</v>
      </c>
      <c r="AX750" s="15" t="s">
        <v>78</v>
      </c>
      <c r="AY750" s="277" t="s">
        <v>182</v>
      </c>
    </row>
    <row r="751" spans="1:51" s="13" customFormat="1" ht="12">
      <c r="A751" s="13"/>
      <c r="B751" s="234"/>
      <c r="C751" s="235"/>
      <c r="D751" s="236" t="s">
        <v>191</v>
      </c>
      <c r="E751" s="237" t="s">
        <v>1</v>
      </c>
      <c r="F751" s="238" t="s">
        <v>2003</v>
      </c>
      <c r="G751" s="235"/>
      <c r="H751" s="239">
        <v>25.6</v>
      </c>
      <c r="I751" s="240"/>
      <c r="J751" s="235"/>
      <c r="K751" s="235"/>
      <c r="L751" s="241"/>
      <c r="M751" s="242"/>
      <c r="N751" s="243"/>
      <c r="O751" s="243"/>
      <c r="P751" s="243"/>
      <c r="Q751" s="243"/>
      <c r="R751" s="243"/>
      <c r="S751" s="243"/>
      <c r="T751" s="244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5" t="s">
        <v>191</v>
      </c>
      <c r="AU751" s="245" t="s">
        <v>88</v>
      </c>
      <c r="AV751" s="13" t="s">
        <v>88</v>
      </c>
      <c r="AW751" s="13" t="s">
        <v>34</v>
      </c>
      <c r="AX751" s="13" t="s">
        <v>78</v>
      </c>
      <c r="AY751" s="245" t="s">
        <v>182</v>
      </c>
    </row>
    <row r="752" spans="1:51" s="14" customFormat="1" ht="12">
      <c r="A752" s="14"/>
      <c r="B752" s="246"/>
      <c r="C752" s="247"/>
      <c r="D752" s="236" t="s">
        <v>191</v>
      </c>
      <c r="E752" s="248" t="s">
        <v>1</v>
      </c>
      <c r="F752" s="249" t="s">
        <v>195</v>
      </c>
      <c r="G752" s="247"/>
      <c r="H752" s="250">
        <v>25.6</v>
      </c>
      <c r="I752" s="251"/>
      <c r="J752" s="247"/>
      <c r="K752" s="247"/>
      <c r="L752" s="252"/>
      <c r="M752" s="253"/>
      <c r="N752" s="254"/>
      <c r="O752" s="254"/>
      <c r="P752" s="254"/>
      <c r="Q752" s="254"/>
      <c r="R752" s="254"/>
      <c r="S752" s="254"/>
      <c r="T752" s="255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56" t="s">
        <v>191</v>
      </c>
      <c r="AU752" s="256" t="s">
        <v>88</v>
      </c>
      <c r="AV752" s="14" t="s">
        <v>189</v>
      </c>
      <c r="AW752" s="14" t="s">
        <v>34</v>
      </c>
      <c r="AX752" s="14" t="s">
        <v>86</v>
      </c>
      <c r="AY752" s="256" t="s">
        <v>182</v>
      </c>
    </row>
    <row r="753" spans="1:65" s="2" customFormat="1" ht="16.5" customHeight="1">
      <c r="A753" s="39"/>
      <c r="B753" s="40"/>
      <c r="C753" s="220" t="s">
        <v>1047</v>
      </c>
      <c r="D753" s="220" t="s">
        <v>185</v>
      </c>
      <c r="E753" s="221" t="s">
        <v>2004</v>
      </c>
      <c r="F753" s="222" t="s">
        <v>2005</v>
      </c>
      <c r="G753" s="223" t="s">
        <v>320</v>
      </c>
      <c r="H753" s="224">
        <v>52.1</v>
      </c>
      <c r="I753" s="225"/>
      <c r="J753" s="226">
        <f>ROUND(I753*H753,2)</f>
        <v>0</v>
      </c>
      <c r="K753" s="227"/>
      <c r="L753" s="45"/>
      <c r="M753" s="228" t="s">
        <v>1</v>
      </c>
      <c r="N753" s="229" t="s">
        <v>43</v>
      </c>
      <c r="O753" s="92"/>
      <c r="P753" s="230">
        <f>O753*H753</f>
        <v>0</v>
      </c>
      <c r="Q753" s="230">
        <v>0</v>
      </c>
      <c r="R753" s="230">
        <f>Q753*H753</f>
        <v>0</v>
      </c>
      <c r="S753" s="230">
        <v>0.0026</v>
      </c>
      <c r="T753" s="231">
        <f>S753*H753</f>
        <v>0.13546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32" t="s">
        <v>351</v>
      </c>
      <c r="AT753" s="232" t="s">
        <v>185</v>
      </c>
      <c r="AU753" s="232" t="s">
        <v>88</v>
      </c>
      <c r="AY753" s="18" t="s">
        <v>182</v>
      </c>
      <c r="BE753" s="233">
        <f>IF(N753="základní",J753,0)</f>
        <v>0</v>
      </c>
      <c r="BF753" s="233">
        <f>IF(N753="snížená",J753,0)</f>
        <v>0</v>
      </c>
      <c r="BG753" s="233">
        <f>IF(N753="zákl. přenesená",J753,0)</f>
        <v>0</v>
      </c>
      <c r="BH753" s="233">
        <f>IF(N753="sníž. přenesená",J753,0)</f>
        <v>0</v>
      </c>
      <c r="BI753" s="233">
        <f>IF(N753="nulová",J753,0)</f>
        <v>0</v>
      </c>
      <c r="BJ753" s="18" t="s">
        <v>86</v>
      </c>
      <c r="BK753" s="233">
        <f>ROUND(I753*H753,2)</f>
        <v>0</v>
      </c>
      <c r="BL753" s="18" t="s">
        <v>351</v>
      </c>
      <c r="BM753" s="232" t="s">
        <v>2006</v>
      </c>
    </row>
    <row r="754" spans="1:51" s="15" customFormat="1" ht="12">
      <c r="A754" s="15"/>
      <c r="B754" s="268"/>
      <c r="C754" s="269"/>
      <c r="D754" s="236" t="s">
        <v>191</v>
      </c>
      <c r="E754" s="270" t="s">
        <v>1</v>
      </c>
      <c r="F754" s="271" t="s">
        <v>235</v>
      </c>
      <c r="G754" s="269"/>
      <c r="H754" s="270" t="s">
        <v>1</v>
      </c>
      <c r="I754" s="272"/>
      <c r="J754" s="269"/>
      <c r="K754" s="269"/>
      <c r="L754" s="273"/>
      <c r="M754" s="274"/>
      <c r="N754" s="275"/>
      <c r="O754" s="275"/>
      <c r="P754" s="275"/>
      <c r="Q754" s="275"/>
      <c r="R754" s="275"/>
      <c r="S754" s="275"/>
      <c r="T754" s="276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77" t="s">
        <v>191</v>
      </c>
      <c r="AU754" s="277" t="s">
        <v>88</v>
      </c>
      <c r="AV754" s="15" t="s">
        <v>86</v>
      </c>
      <c r="AW754" s="15" t="s">
        <v>34</v>
      </c>
      <c r="AX754" s="15" t="s">
        <v>78</v>
      </c>
      <c r="AY754" s="277" t="s">
        <v>182</v>
      </c>
    </row>
    <row r="755" spans="1:51" s="13" customFormat="1" ht="12">
      <c r="A755" s="13"/>
      <c r="B755" s="234"/>
      <c r="C755" s="235"/>
      <c r="D755" s="236" t="s">
        <v>191</v>
      </c>
      <c r="E755" s="237" t="s">
        <v>1</v>
      </c>
      <c r="F755" s="238" t="s">
        <v>2007</v>
      </c>
      <c r="G755" s="235"/>
      <c r="H755" s="239">
        <v>14.45</v>
      </c>
      <c r="I755" s="240"/>
      <c r="J755" s="235"/>
      <c r="K755" s="235"/>
      <c r="L755" s="241"/>
      <c r="M755" s="242"/>
      <c r="N755" s="243"/>
      <c r="O755" s="243"/>
      <c r="P755" s="243"/>
      <c r="Q755" s="243"/>
      <c r="R755" s="243"/>
      <c r="S755" s="243"/>
      <c r="T755" s="244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5" t="s">
        <v>191</v>
      </c>
      <c r="AU755" s="245" t="s">
        <v>88</v>
      </c>
      <c r="AV755" s="13" t="s">
        <v>88</v>
      </c>
      <c r="AW755" s="13" t="s">
        <v>34</v>
      </c>
      <c r="AX755" s="13" t="s">
        <v>78</v>
      </c>
      <c r="AY755" s="245" t="s">
        <v>182</v>
      </c>
    </row>
    <row r="756" spans="1:51" s="13" customFormat="1" ht="12">
      <c r="A756" s="13"/>
      <c r="B756" s="234"/>
      <c r="C756" s="235"/>
      <c r="D756" s="236" t="s">
        <v>191</v>
      </c>
      <c r="E756" s="237" t="s">
        <v>1</v>
      </c>
      <c r="F756" s="238" t="s">
        <v>2008</v>
      </c>
      <c r="G756" s="235"/>
      <c r="H756" s="239">
        <v>16.25</v>
      </c>
      <c r="I756" s="240"/>
      <c r="J756" s="235"/>
      <c r="K756" s="235"/>
      <c r="L756" s="241"/>
      <c r="M756" s="242"/>
      <c r="N756" s="243"/>
      <c r="O756" s="243"/>
      <c r="P756" s="243"/>
      <c r="Q756" s="243"/>
      <c r="R756" s="243"/>
      <c r="S756" s="243"/>
      <c r="T756" s="244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5" t="s">
        <v>191</v>
      </c>
      <c r="AU756" s="245" t="s">
        <v>88</v>
      </c>
      <c r="AV756" s="13" t="s">
        <v>88</v>
      </c>
      <c r="AW756" s="13" t="s">
        <v>34</v>
      </c>
      <c r="AX756" s="13" t="s">
        <v>78</v>
      </c>
      <c r="AY756" s="245" t="s">
        <v>182</v>
      </c>
    </row>
    <row r="757" spans="1:51" s="15" customFormat="1" ht="12">
      <c r="A757" s="15"/>
      <c r="B757" s="268"/>
      <c r="C757" s="269"/>
      <c r="D757" s="236" t="s">
        <v>191</v>
      </c>
      <c r="E757" s="270" t="s">
        <v>1</v>
      </c>
      <c r="F757" s="271" t="s">
        <v>1116</v>
      </c>
      <c r="G757" s="269"/>
      <c r="H757" s="270" t="s">
        <v>1</v>
      </c>
      <c r="I757" s="272"/>
      <c r="J757" s="269"/>
      <c r="K757" s="269"/>
      <c r="L757" s="273"/>
      <c r="M757" s="274"/>
      <c r="N757" s="275"/>
      <c r="O757" s="275"/>
      <c r="P757" s="275"/>
      <c r="Q757" s="275"/>
      <c r="R757" s="275"/>
      <c r="S757" s="275"/>
      <c r="T757" s="276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277" t="s">
        <v>191</v>
      </c>
      <c r="AU757" s="277" t="s">
        <v>88</v>
      </c>
      <c r="AV757" s="15" t="s">
        <v>86</v>
      </c>
      <c r="AW757" s="15" t="s">
        <v>34</v>
      </c>
      <c r="AX757" s="15" t="s">
        <v>78</v>
      </c>
      <c r="AY757" s="277" t="s">
        <v>182</v>
      </c>
    </row>
    <row r="758" spans="1:51" s="13" customFormat="1" ht="12">
      <c r="A758" s="13"/>
      <c r="B758" s="234"/>
      <c r="C758" s="235"/>
      <c r="D758" s="236" t="s">
        <v>191</v>
      </c>
      <c r="E758" s="237" t="s">
        <v>1</v>
      </c>
      <c r="F758" s="238" t="s">
        <v>2009</v>
      </c>
      <c r="G758" s="235"/>
      <c r="H758" s="239">
        <v>21.4</v>
      </c>
      <c r="I758" s="240"/>
      <c r="J758" s="235"/>
      <c r="K758" s="235"/>
      <c r="L758" s="241"/>
      <c r="M758" s="242"/>
      <c r="N758" s="243"/>
      <c r="O758" s="243"/>
      <c r="P758" s="243"/>
      <c r="Q758" s="243"/>
      <c r="R758" s="243"/>
      <c r="S758" s="243"/>
      <c r="T758" s="244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5" t="s">
        <v>191</v>
      </c>
      <c r="AU758" s="245" t="s">
        <v>88</v>
      </c>
      <c r="AV758" s="13" t="s">
        <v>88</v>
      </c>
      <c r="AW758" s="13" t="s">
        <v>34</v>
      </c>
      <c r="AX758" s="13" t="s">
        <v>78</v>
      </c>
      <c r="AY758" s="245" t="s">
        <v>182</v>
      </c>
    </row>
    <row r="759" spans="1:51" s="14" customFormat="1" ht="12">
      <c r="A759" s="14"/>
      <c r="B759" s="246"/>
      <c r="C759" s="247"/>
      <c r="D759" s="236" t="s">
        <v>191</v>
      </c>
      <c r="E759" s="248" t="s">
        <v>1</v>
      </c>
      <c r="F759" s="249" t="s">
        <v>195</v>
      </c>
      <c r="G759" s="247"/>
      <c r="H759" s="250">
        <v>52.099999999999994</v>
      </c>
      <c r="I759" s="251"/>
      <c r="J759" s="247"/>
      <c r="K759" s="247"/>
      <c r="L759" s="252"/>
      <c r="M759" s="253"/>
      <c r="N759" s="254"/>
      <c r="O759" s="254"/>
      <c r="P759" s="254"/>
      <c r="Q759" s="254"/>
      <c r="R759" s="254"/>
      <c r="S759" s="254"/>
      <c r="T759" s="255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6" t="s">
        <v>191</v>
      </c>
      <c r="AU759" s="256" t="s">
        <v>88</v>
      </c>
      <c r="AV759" s="14" t="s">
        <v>189</v>
      </c>
      <c r="AW759" s="14" t="s">
        <v>34</v>
      </c>
      <c r="AX759" s="14" t="s">
        <v>86</v>
      </c>
      <c r="AY759" s="256" t="s">
        <v>182</v>
      </c>
    </row>
    <row r="760" spans="1:65" s="2" customFormat="1" ht="16.5" customHeight="1">
      <c r="A760" s="39"/>
      <c r="B760" s="40"/>
      <c r="C760" s="220" t="s">
        <v>1053</v>
      </c>
      <c r="D760" s="220" t="s">
        <v>185</v>
      </c>
      <c r="E760" s="221" t="s">
        <v>2010</v>
      </c>
      <c r="F760" s="222" t="s">
        <v>2011</v>
      </c>
      <c r="G760" s="223" t="s">
        <v>320</v>
      </c>
      <c r="H760" s="224">
        <v>24.6</v>
      </c>
      <c r="I760" s="225"/>
      <c r="J760" s="226">
        <f>ROUND(I760*H760,2)</f>
        <v>0</v>
      </c>
      <c r="K760" s="227"/>
      <c r="L760" s="45"/>
      <c r="M760" s="228" t="s">
        <v>1</v>
      </c>
      <c r="N760" s="229" t="s">
        <v>43</v>
      </c>
      <c r="O760" s="92"/>
      <c r="P760" s="230">
        <f>O760*H760</f>
        <v>0</v>
      </c>
      <c r="Q760" s="230">
        <v>0</v>
      </c>
      <c r="R760" s="230">
        <f>Q760*H760</f>
        <v>0</v>
      </c>
      <c r="S760" s="230">
        <v>0.00394</v>
      </c>
      <c r="T760" s="231">
        <f>S760*H760</f>
        <v>0.09692400000000001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32" t="s">
        <v>351</v>
      </c>
      <c r="AT760" s="232" t="s">
        <v>185</v>
      </c>
      <c r="AU760" s="232" t="s">
        <v>88</v>
      </c>
      <c r="AY760" s="18" t="s">
        <v>182</v>
      </c>
      <c r="BE760" s="233">
        <f>IF(N760="základní",J760,0)</f>
        <v>0</v>
      </c>
      <c r="BF760" s="233">
        <f>IF(N760="snížená",J760,0)</f>
        <v>0</v>
      </c>
      <c r="BG760" s="233">
        <f>IF(N760="zákl. přenesená",J760,0)</f>
        <v>0</v>
      </c>
      <c r="BH760" s="233">
        <f>IF(N760="sníž. přenesená",J760,0)</f>
        <v>0</v>
      </c>
      <c r="BI760" s="233">
        <f>IF(N760="nulová",J760,0)</f>
        <v>0</v>
      </c>
      <c r="BJ760" s="18" t="s">
        <v>86</v>
      </c>
      <c r="BK760" s="233">
        <f>ROUND(I760*H760,2)</f>
        <v>0</v>
      </c>
      <c r="BL760" s="18" t="s">
        <v>351</v>
      </c>
      <c r="BM760" s="232" t="s">
        <v>2012</v>
      </c>
    </row>
    <row r="761" spans="1:51" s="13" customFormat="1" ht="12">
      <c r="A761" s="13"/>
      <c r="B761" s="234"/>
      <c r="C761" s="235"/>
      <c r="D761" s="236" t="s">
        <v>191</v>
      </c>
      <c r="E761" s="237" t="s">
        <v>1</v>
      </c>
      <c r="F761" s="238" t="s">
        <v>2013</v>
      </c>
      <c r="G761" s="235"/>
      <c r="H761" s="239">
        <v>20</v>
      </c>
      <c r="I761" s="240"/>
      <c r="J761" s="235"/>
      <c r="K761" s="235"/>
      <c r="L761" s="241"/>
      <c r="M761" s="242"/>
      <c r="N761" s="243"/>
      <c r="O761" s="243"/>
      <c r="P761" s="243"/>
      <c r="Q761" s="243"/>
      <c r="R761" s="243"/>
      <c r="S761" s="243"/>
      <c r="T761" s="244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5" t="s">
        <v>191</v>
      </c>
      <c r="AU761" s="245" t="s">
        <v>88</v>
      </c>
      <c r="AV761" s="13" t="s">
        <v>88</v>
      </c>
      <c r="AW761" s="13" t="s">
        <v>34</v>
      </c>
      <c r="AX761" s="13" t="s">
        <v>78</v>
      </c>
      <c r="AY761" s="245" t="s">
        <v>182</v>
      </c>
    </row>
    <row r="762" spans="1:51" s="15" customFormat="1" ht="12">
      <c r="A762" s="15"/>
      <c r="B762" s="268"/>
      <c r="C762" s="269"/>
      <c r="D762" s="236" t="s">
        <v>191</v>
      </c>
      <c r="E762" s="270" t="s">
        <v>1</v>
      </c>
      <c r="F762" s="271" t="s">
        <v>1116</v>
      </c>
      <c r="G762" s="269"/>
      <c r="H762" s="270" t="s">
        <v>1</v>
      </c>
      <c r="I762" s="272"/>
      <c r="J762" s="269"/>
      <c r="K762" s="269"/>
      <c r="L762" s="273"/>
      <c r="M762" s="274"/>
      <c r="N762" s="275"/>
      <c r="O762" s="275"/>
      <c r="P762" s="275"/>
      <c r="Q762" s="275"/>
      <c r="R762" s="275"/>
      <c r="S762" s="275"/>
      <c r="T762" s="276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T762" s="277" t="s">
        <v>191</v>
      </c>
      <c r="AU762" s="277" t="s">
        <v>88</v>
      </c>
      <c r="AV762" s="15" t="s">
        <v>86</v>
      </c>
      <c r="AW762" s="15" t="s">
        <v>34</v>
      </c>
      <c r="AX762" s="15" t="s">
        <v>78</v>
      </c>
      <c r="AY762" s="277" t="s">
        <v>182</v>
      </c>
    </row>
    <row r="763" spans="1:51" s="13" customFormat="1" ht="12">
      <c r="A763" s="13"/>
      <c r="B763" s="234"/>
      <c r="C763" s="235"/>
      <c r="D763" s="236" t="s">
        <v>191</v>
      </c>
      <c r="E763" s="237" t="s">
        <v>1</v>
      </c>
      <c r="F763" s="238" t="s">
        <v>2014</v>
      </c>
      <c r="G763" s="235"/>
      <c r="H763" s="239">
        <v>4.6</v>
      </c>
      <c r="I763" s="240"/>
      <c r="J763" s="235"/>
      <c r="K763" s="235"/>
      <c r="L763" s="241"/>
      <c r="M763" s="242"/>
      <c r="N763" s="243"/>
      <c r="O763" s="243"/>
      <c r="P763" s="243"/>
      <c r="Q763" s="243"/>
      <c r="R763" s="243"/>
      <c r="S763" s="243"/>
      <c r="T763" s="244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5" t="s">
        <v>191</v>
      </c>
      <c r="AU763" s="245" t="s">
        <v>88</v>
      </c>
      <c r="AV763" s="13" t="s">
        <v>88</v>
      </c>
      <c r="AW763" s="13" t="s">
        <v>34</v>
      </c>
      <c r="AX763" s="13" t="s">
        <v>78</v>
      </c>
      <c r="AY763" s="245" t="s">
        <v>182</v>
      </c>
    </row>
    <row r="764" spans="1:51" s="14" customFormat="1" ht="12">
      <c r="A764" s="14"/>
      <c r="B764" s="246"/>
      <c r="C764" s="247"/>
      <c r="D764" s="236" t="s">
        <v>191</v>
      </c>
      <c r="E764" s="248" t="s">
        <v>1</v>
      </c>
      <c r="F764" s="249" t="s">
        <v>195</v>
      </c>
      <c r="G764" s="247"/>
      <c r="H764" s="250">
        <v>24.6</v>
      </c>
      <c r="I764" s="251"/>
      <c r="J764" s="247"/>
      <c r="K764" s="247"/>
      <c r="L764" s="252"/>
      <c r="M764" s="253"/>
      <c r="N764" s="254"/>
      <c r="O764" s="254"/>
      <c r="P764" s="254"/>
      <c r="Q764" s="254"/>
      <c r="R764" s="254"/>
      <c r="S764" s="254"/>
      <c r="T764" s="255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6" t="s">
        <v>191</v>
      </c>
      <c r="AU764" s="256" t="s">
        <v>88</v>
      </c>
      <c r="AV764" s="14" t="s">
        <v>189</v>
      </c>
      <c r="AW764" s="14" t="s">
        <v>34</v>
      </c>
      <c r="AX764" s="14" t="s">
        <v>86</v>
      </c>
      <c r="AY764" s="256" t="s">
        <v>182</v>
      </c>
    </row>
    <row r="765" spans="1:65" s="2" customFormat="1" ht="33" customHeight="1">
      <c r="A765" s="39"/>
      <c r="B765" s="40"/>
      <c r="C765" s="220" t="s">
        <v>1064</v>
      </c>
      <c r="D765" s="220" t="s">
        <v>185</v>
      </c>
      <c r="E765" s="221" t="s">
        <v>2015</v>
      </c>
      <c r="F765" s="222" t="s">
        <v>2016</v>
      </c>
      <c r="G765" s="223" t="s">
        <v>188</v>
      </c>
      <c r="H765" s="224">
        <v>375.5</v>
      </c>
      <c r="I765" s="225"/>
      <c r="J765" s="226">
        <f>ROUND(I765*H765,2)</f>
        <v>0</v>
      </c>
      <c r="K765" s="227"/>
      <c r="L765" s="45"/>
      <c r="M765" s="228" t="s">
        <v>1</v>
      </c>
      <c r="N765" s="229" t="s">
        <v>43</v>
      </c>
      <c r="O765" s="92"/>
      <c r="P765" s="230">
        <f>O765*H765</f>
        <v>0</v>
      </c>
      <c r="Q765" s="230">
        <v>0.0066</v>
      </c>
      <c r="R765" s="230">
        <f>Q765*H765</f>
        <v>2.4783</v>
      </c>
      <c r="S765" s="230">
        <v>0</v>
      </c>
      <c r="T765" s="231">
        <f>S765*H765</f>
        <v>0</v>
      </c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R765" s="232" t="s">
        <v>351</v>
      </c>
      <c r="AT765" s="232" t="s">
        <v>185</v>
      </c>
      <c r="AU765" s="232" t="s">
        <v>88</v>
      </c>
      <c r="AY765" s="18" t="s">
        <v>182</v>
      </c>
      <c r="BE765" s="233">
        <f>IF(N765="základní",J765,0)</f>
        <v>0</v>
      </c>
      <c r="BF765" s="233">
        <f>IF(N765="snížená",J765,0)</f>
        <v>0</v>
      </c>
      <c r="BG765" s="233">
        <f>IF(N765="zákl. přenesená",J765,0)</f>
        <v>0</v>
      </c>
      <c r="BH765" s="233">
        <f>IF(N765="sníž. přenesená",J765,0)</f>
        <v>0</v>
      </c>
      <c r="BI765" s="233">
        <f>IF(N765="nulová",J765,0)</f>
        <v>0</v>
      </c>
      <c r="BJ765" s="18" t="s">
        <v>86</v>
      </c>
      <c r="BK765" s="233">
        <f>ROUND(I765*H765,2)</f>
        <v>0</v>
      </c>
      <c r="BL765" s="18" t="s">
        <v>351</v>
      </c>
      <c r="BM765" s="232" t="s">
        <v>2017</v>
      </c>
    </row>
    <row r="766" spans="1:51" s="13" customFormat="1" ht="12">
      <c r="A766" s="13"/>
      <c r="B766" s="234"/>
      <c r="C766" s="235"/>
      <c r="D766" s="236" t="s">
        <v>191</v>
      </c>
      <c r="E766" s="237" t="s">
        <v>1</v>
      </c>
      <c r="F766" s="238" t="s">
        <v>2018</v>
      </c>
      <c r="G766" s="235"/>
      <c r="H766" s="239">
        <v>375.5</v>
      </c>
      <c r="I766" s="240"/>
      <c r="J766" s="235"/>
      <c r="K766" s="235"/>
      <c r="L766" s="241"/>
      <c r="M766" s="242"/>
      <c r="N766" s="243"/>
      <c r="O766" s="243"/>
      <c r="P766" s="243"/>
      <c r="Q766" s="243"/>
      <c r="R766" s="243"/>
      <c r="S766" s="243"/>
      <c r="T766" s="244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5" t="s">
        <v>191</v>
      </c>
      <c r="AU766" s="245" t="s">
        <v>88</v>
      </c>
      <c r="AV766" s="13" t="s">
        <v>88</v>
      </c>
      <c r="AW766" s="13" t="s">
        <v>34</v>
      </c>
      <c r="AX766" s="13" t="s">
        <v>78</v>
      </c>
      <c r="AY766" s="245" t="s">
        <v>182</v>
      </c>
    </row>
    <row r="767" spans="1:51" s="14" customFormat="1" ht="12">
      <c r="A767" s="14"/>
      <c r="B767" s="246"/>
      <c r="C767" s="247"/>
      <c r="D767" s="236" t="s">
        <v>191</v>
      </c>
      <c r="E767" s="248" t="s">
        <v>1</v>
      </c>
      <c r="F767" s="249" t="s">
        <v>195</v>
      </c>
      <c r="G767" s="247"/>
      <c r="H767" s="250">
        <v>375.5</v>
      </c>
      <c r="I767" s="251"/>
      <c r="J767" s="247"/>
      <c r="K767" s="247"/>
      <c r="L767" s="252"/>
      <c r="M767" s="253"/>
      <c r="N767" s="254"/>
      <c r="O767" s="254"/>
      <c r="P767" s="254"/>
      <c r="Q767" s="254"/>
      <c r="R767" s="254"/>
      <c r="S767" s="254"/>
      <c r="T767" s="255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6" t="s">
        <v>191</v>
      </c>
      <c r="AU767" s="256" t="s">
        <v>88</v>
      </c>
      <c r="AV767" s="14" t="s">
        <v>189</v>
      </c>
      <c r="AW767" s="14" t="s">
        <v>34</v>
      </c>
      <c r="AX767" s="14" t="s">
        <v>86</v>
      </c>
      <c r="AY767" s="256" t="s">
        <v>182</v>
      </c>
    </row>
    <row r="768" spans="1:65" s="2" customFormat="1" ht="24.15" customHeight="1">
      <c r="A768" s="39"/>
      <c r="B768" s="40"/>
      <c r="C768" s="220" t="s">
        <v>1069</v>
      </c>
      <c r="D768" s="220" t="s">
        <v>185</v>
      </c>
      <c r="E768" s="221" t="s">
        <v>2019</v>
      </c>
      <c r="F768" s="222" t="s">
        <v>2020</v>
      </c>
      <c r="G768" s="223" t="s">
        <v>320</v>
      </c>
      <c r="H768" s="224">
        <v>2.4</v>
      </c>
      <c r="I768" s="225"/>
      <c r="J768" s="226">
        <f>ROUND(I768*H768,2)</f>
        <v>0</v>
      </c>
      <c r="K768" s="227"/>
      <c r="L768" s="45"/>
      <c r="M768" s="228" t="s">
        <v>1</v>
      </c>
      <c r="N768" s="229" t="s">
        <v>43</v>
      </c>
      <c r="O768" s="92"/>
      <c r="P768" s="230">
        <f>O768*H768</f>
        <v>0</v>
      </c>
      <c r="Q768" s="230">
        <v>0.00434</v>
      </c>
      <c r="R768" s="230">
        <f>Q768*H768</f>
        <v>0.010416</v>
      </c>
      <c r="S768" s="230">
        <v>0</v>
      </c>
      <c r="T768" s="231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32" t="s">
        <v>351</v>
      </c>
      <c r="AT768" s="232" t="s">
        <v>185</v>
      </c>
      <c r="AU768" s="232" t="s">
        <v>88</v>
      </c>
      <c r="AY768" s="18" t="s">
        <v>182</v>
      </c>
      <c r="BE768" s="233">
        <f>IF(N768="základní",J768,0)</f>
        <v>0</v>
      </c>
      <c r="BF768" s="233">
        <f>IF(N768="snížená",J768,0)</f>
        <v>0</v>
      </c>
      <c r="BG768" s="233">
        <f>IF(N768="zákl. přenesená",J768,0)</f>
        <v>0</v>
      </c>
      <c r="BH768" s="233">
        <f>IF(N768="sníž. přenesená",J768,0)</f>
        <v>0</v>
      </c>
      <c r="BI768" s="233">
        <f>IF(N768="nulová",J768,0)</f>
        <v>0</v>
      </c>
      <c r="BJ768" s="18" t="s">
        <v>86</v>
      </c>
      <c r="BK768" s="233">
        <f>ROUND(I768*H768,2)</f>
        <v>0</v>
      </c>
      <c r="BL768" s="18" t="s">
        <v>351</v>
      </c>
      <c r="BM768" s="232" t="s">
        <v>2021</v>
      </c>
    </row>
    <row r="769" spans="1:51" s="15" customFormat="1" ht="12">
      <c r="A769" s="15"/>
      <c r="B769" s="268"/>
      <c r="C769" s="269"/>
      <c r="D769" s="236" t="s">
        <v>191</v>
      </c>
      <c r="E769" s="270" t="s">
        <v>1</v>
      </c>
      <c r="F769" s="271" t="s">
        <v>2022</v>
      </c>
      <c r="G769" s="269"/>
      <c r="H769" s="270" t="s">
        <v>1</v>
      </c>
      <c r="I769" s="272"/>
      <c r="J769" s="269"/>
      <c r="K769" s="269"/>
      <c r="L769" s="273"/>
      <c r="M769" s="274"/>
      <c r="N769" s="275"/>
      <c r="O769" s="275"/>
      <c r="P769" s="275"/>
      <c r="Q769" s="275"/>
      <c r="R769" s="275"/>
      <c r="S769" s="275"/>
      <c r="T769" s="276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T769" s="277" t="s">
        <v>191</v>
      </c>
      <c r="AU769" s="277" t="s">
        <v>88</v>
      </c>
      <c r="AV769" s="15" t="s">
        <v>86</v>
      </c>
      <c r="AW769" s="15" t="s">
        <v>34</v>
      </c>
      <c r="AX769" s="15" t="s">
        <v>78</v>
      </c>
      <c r="AY769" s="277" t="s">
        <v>182</v>
      </c>
    </row>
    <row r="770" spans="1:51" s="13" customFormat="1" ht="12">
      <c r="A770" s="13"/>
      <c r="B770" s="234"/>
      <c r="C770" s="235"/>
      <c r="D770" s="236" t="s">
        <v>191</v>
      </c>
      <c r="E770" s="237" t="s">
        <v>1</v>
      </c>
      <c r="F770" s="238" t="s">
        <v>2023</v>
      </c>
      <c r="G770" s="235"/>
      <c r="H770" s="239">
        <v>2.4</v>
      </c>
      <c r="I770" s="240"/>
      <c r="J770" s="235"/>
      <c r="K770" s="235"/>
      <c r="L770" s="241"/>
      <c r="M770" s="242"/>
      <c r="N770" s="243"/>
      <c r="O770" s="243"/>
      <c r="P770" s="243"/>
      <c r="Q770" s="243"/>
      <c r="R770" s="243"/>
      <c r="S770" s="243"/>
      <c r="T770" s="244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5" t="s">
        <v>191</v>
      </c>
      <c r="AU770" s="245" t="s">
        <v>88</v>
      </c>
      <c r="AV770" s="13" t="s">
        <v>88</v>
      </c>
      <c r="AW770" s="13" t="s">
        <v>34</v>
      </c>
      <c r="AX770" s="13" t="s">
        <v>78</v>
      </c>
      <c r="AY770" s="245" t="s">
        <v>182</v>
      </c>
    </row>
    <row r="771" spans="1:51" s="14" customFormat="1" ht="12">
      <c r="A771" s="14"/>
      <c r="B771" s="246"/>
      <c r="C771" s="247"/>
      <c r="D771" s="236" t="s">
        <v>191</v>
      </c>
      <c r="E771" s="248" t="s">
        <v>1</v>
      </c>
      <c r="F771" s="249" t="s">
        <v>195</v>
      </c>
      <c r="G771" s="247"/>
      <c r="H771" s="250">
        <v>2.4</v>
      </c>
      <c r="I771" s="251"/>
      <c r="J771" s="247"/>
      <c r="K771" s="247"/>
      <c r="L771" s="252"/>
      <c r="M771" s="253"/>
      <c r="N771" s="254"/>
      <c r="O771" s="254"/>
      <c r="P771" s="254"/>
      <c r="Q771" s="254"/>
      <c r="R771" s="254"/>
      <c r="S771" s="254"/>
      <c r="T771" s="255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6" t="s">
        <v>191</v>
      </c>
      <c r="AU771" s="256" t="s">
        <v>88</v>
      </c>
      <c r="AV771" s="14" t="s">
        <v>189</v>
      </c>
      <c r="AW771" s="14" t="s">
        <v>34</v>
      </c>
      <c r="AX771" s="14" t="s">
        <v>86</v>
      </c>
      <c r="AY771" s="256" t="s">
        <v>182</v>
      </c>
    </row>
    <row r="772" spans="1:65" s="2" customFormat="1" ht="24.15" customHeight="1">
      <c r="A772" s="39"/>
      <c r="B772" s="40"/>
      <c r="C772" s="220" t="s">
        <v>1078</v>
      </c>
      <c r="D772" s="220" t="s">
        <v>185</v>
      </c>
      <c r="E772" s="221" t="s">
        <v>2024</v>
      </c>
      <c r="F772" s="222" t="s">
        <v>2025</v>
      </c>
      <c r="G772" s="223" t="s">
        <v>320</v>
      </c>
      <c r="H772" s="224">
        <v>27.5</v>
      </c>
      <c r="I772" s="225"/>
      <c r="J772" s="226">
        <f>ROUND(I772*H772,2)</f>
        <v>0</v>
      </c>
      <c r="K772" s="227"/>
      <c r="L772" s="45"/>
      <c r="M772" s="228" t="s">
        <v>1</v>
      </c>
      <c r="N772" s="229" t="s">
        <v>43</v>
      </c>
      <c r="O772" s="92"/>
      <c r="P772" s="230">
        <f>O772*H772</f>
        <v>0</v>
      </c>
      <c r="Q772" s="230">
        <v>0.00287</v>
      </c>
      <c r="R772" s="230">
        <f>Q772*H772</f>
        <v>0.07892500000000001</v>
      </c>
      <c r="S772" s="230">
        <v>0</v>
      </c>
      <c r="T772" s="231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32" t="s">
        <v>351</v>
      </c>
      <c r="AT772" s="232" t="s">
        <v>185</v>
      </c>
      <c r="AU772" s="232" t="s">
        <v>88</v>
      </c>
      <c r="AY772" s="18" t="s">
        <v>182</v>
      </c>
      <c r="BE772" s="233">
        <f>IF(N772="základní",J772,0)</f>
        <v>0</v>
      </c>
      <c r="BF772" s="233">
        <f>IF(N772="snížená",J772,0)</f>
        <v>0</v>
      </c>
      <c r="BG772" s="233">
        <f>IF(N772="zákl. přenesená",J772,0)</f>
        <v>0</v>
      </c>
      <c r="BH772" s="233">
        <f>IF(N772="sníž. přenesená",J772,0)</f>
        <v>0</v>
      </c>
      <c r="BI772" s="233">
        <f>IF(N772="nulová",J772,0)</f>
        <v>0</v>
      </c>
      <c r="BJ772" s="18" t="s">
        <v>86</v>
      </c>
      <c r="BK772" s="233">
        <f>ROUND(I772*H772,2)</f>
        <v>0</v>
      </c>
      <c r="BL772" s="18" t="s">
        <v>351</v>
      </c>
      <c r="BM772" s="232" t="s">
        <v>2026</v>
      </c>
    </row>
    <row r="773" spans="1:51" s="13" customFormat="1" ht="12">
      <c r="A773" s="13"/>
      <c r="B773" s="234"/>
      <c r="C773" s="235"/>
      <c r="D773" s="236" t="s">
        <v>191</v>
      </c>
      <c r="E773" s="237" t="s">
        <v>1</v>
      </c>
      <c r="F773" s="238" t="s">
        <v>2027</v>
      </c>
      <c r="G773" s="235"/>
      <c r="H773" s="239">
        <v>27.5</v>
      </c>
      <c r="I773" s="240"/>
      <c r="J773" s="235"/>
      <c r="K773" s="235"/>
      <c r="L773" s="241"/>
      <c r="M773" s="242"/>
      <c r="N773" s="243"/>
      <c r="O773" s="243"/>
      <c r="P773" s="243"/>
      <c r="Q773" s="243"/>
      <c r="R773" s="243"/>
      <c r="S773" s="243"/>
      <c r="T773" s="24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5" t="s">
        <v>191</v>
      </c>
      <c r="AU773" s="245" t="s">
        <v>88</v>
      </c>
      <c r="AV773" s="13" t="s">
        <v>88</v>
      </c>
      <c r="AW773" s="13" t="s">
        <v>34</v>
      </c>
      <c r="AX773" s="13" t="s">
        <v>78</v>
      </c>
      <c r="AY773" s="245" t="s">
        <v>182</v>
      </c>
    </row>
    <row r="774" spans="1:51" s="14" customFormat="1" ht="12">
      <c r="A774" s="14"/>
      <c r="B774" s="246"/>
      <c r="C774" s="247"/>
      <c r="D774" s="236" t="s">
        <v>191</v>
      </c>
      <c r="E774" s="248" t="s">
        <v>1</v>
      </c>
      <c r="F774" s="249" t="s">
        <v>195</v>
      </c>
      <c r="G774" s="247"/>
      <c r="H774" s="250">
        <v>27.5</v>
      </c>
      <c r="I774" s="251"/>
      <c r="J774" s="247"/>
      <c r="K774" s="247"/>
      <c r="L774" s="252"/>
      <c r="M774" s="253"/>
      <c r="N774" s="254"/>
      <c r="O774" s="254"/>
      <c r="P774" s="254"/>
      <c r="Q774" s="254"/>
      <c r="R774" s="254"/>
      <c r="S774" s="254"/>
      <c r="T774" s="255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6" t="s">
        <v>191</v>
      </c>
      <c r="AU774" s="256" t="s">
        <v>88</v>
      </c>
      <c r="AV774" s="14" t="s">
        <v>189</v>
      </c>
      <c r="AW774" s="14" t="s">
        <v>34</v>
      </c>
      <c r="AX774" s="14" t="s">
        <v>86</v>
      </c>
      <c r="AY774" s="256" t="s">
        <v>182</v>
      </c>
    </row>
    <row r="775" spans="1:65" s="2" customFormat="1" ht="24.15" customHeight="1">
      <c r="A775" s="39"/>
      <c r="B775" s="40"/>
      <c r="C775" s="220" t="s">
        <v>1084</v>
      </c>
      <c r="D775" s="220" t="s">
        <v>185</v>
      </c>
      <c r="E775" s="221" t="s">
        <v>2028</v>
      </c>
      <c r="F775" s="222" t="s">
        <v>2029</v>
      </c>
      <c r="G775" s="223" t="s">
        <v>320</v>
      </c>
      <c r="H775" s="224">
        <v>65.7</v>
      </c>
      <c r="I775" s="225"/>
      <c r="J775" s="226">
        <f>ROUND(I775*H775,2)</f>
        <v>0</v>
      </c>
      <c r="K775" s="227"/>
      <c r="L775" s="45"/>
      <c r="M775" s="228" t="s">
        <v>1</v>
      </c>
      <c r="N775" s="229" t="s">
        <v>43</v>
      </c>
      <c r="O775" s="92"/>
      <c r="P775" s="230">
        <f>O775*H775</f>
        <v>0</v>
      </c>
      <c r="Q775" s="230">
        <v>0.00347</v>
      </c>
      <c r="R775" s="230">
        <f>Q775*H775</f>
        <v>0.22797900000000001</v>
      </c>
      <c r="S775" s="230">
        <v>0</v>
      </c>
      <c r="T775" s="231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32" t="s">
        <v>351</v>
      </c>
      <c r="AT775" s="232" t="s">
        <v>185</v>
      </c>
      <c r="AU775" s="232" t="s">
        <v>88</v>
      </c>
      <c r="AY775" s="18" t="s">
        <v>182</v>
      </c>
      <c r="BE775" s="233">
        <f>IF(N775="základní",J775,0)</f>
        <v>0</v>
      </c>
      <c r="BF775" s="233">
        <f>IF(N775="snížená",J775,0)</f>
        <v>0</v>
      </c>
      <c r="BG775" s="233">
        <f>IF(N775="zákl. přenesená",J775,0)</f>
        <v>0</v>
      </c>
      <c r="BH775" s="233">
        <f>IF(N775="sníž. přenesená",J775,0)</f>
        <v>0</v>
      </c>
      <c r="BI775" s="233">
        <f>IF(N775="nulová",J775,0)</f>
        <v>0</v>
      </c>
      <c r="BJ775" s="18" t="s">
        <v>86</v>
      </c>
      <c r="BK775" s="233">
        <f>ROUND(I775*H775,2)</f>
        <v>0</v>
      </c>
      <c r="BL775" s="18" t="s">
        <v>351</v>
      </c>
      <c r="BM775" s="232" t="s">
        <v>2030</v>
      </c>
    </row>
    <row r="776" spans="1:51" s="13" customFormat="1" ht="12">
      <c r="A776" s="13"/>
      <c r="B776" s="234"/>
      <c r="C776" s="235"/>
      <c r="D776" s="236" t="s">
        <v>191</v>
      </c>
      <c r="E776" s="237" t="s">
        <v>1</v>
      </c>
      <c r="F776" s="238" t="s">
        <v>2031</v>
      </c>
      <c r="G776" s="235"/>
      <c r="H776" s="239">
        <v>65.7</v>
      </c>
      <c r="I776" s="240"/>
      <c r="J776" s="235"/>
      <c r="K776" s="235"/>
      <c r="L776" s="241"/>
      <c r="M776" s="242"/>
      <c r="N776" s="243"/>
      <c r="O776" s="243"/>
      <c r="P776" s="243"/>
      <c r="Q776" s="243"/>
      <c r="R776" s="243"/>
      <c r="S776" s="243"/>
      <c r="T776" s="244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5" t="s">
        <v>191</v>
      </c>
      <c r="AU776" s="245" t="s">
        <v>88</v>
      </c>
      <c r="AV776" s="13" t="s">
        <v>88</v>
      </c>
      <c r="AW776" s="13" t="s">
        <v>34</v>
      </c>
      <c r="AX776" s="13" t="s">
        <v>78</v>
      </c>
      <c r="AY776" s="245" t="s">
        <v>182</v>
      </c>
    </row>
    <row r="777" spans="1:51" s="14" customFormat="1" ht="12">
      <c r="A777" s="14"/>
      <c r="B777" s="246"/>
      <c r="C777" s="247"/>
      <c r="D777" s="236" t="s">
        <v>191</v>
      </c>
      <c r="E777" s="248" t="s">
        <v>1</v>
      </c>
      <c r="F777" s="249" t="s">
        <v>195</v>
      </c>
      <c r="G777" s="247"/>
      <c r="H777" s="250">
        <v>65.7</v>
      </c>
      <c r="I777" s="251"/>
      <c r="J777" s="247"/>
      <c r="K777" s="247"/>
      <c r="L777" s="252"/>
      <c r="M777" s="253"/>
      <c r="N777" s="254"/>
      <c r="O777" s="254"/>
      <c r="P777" s="254"/>
      <c r="Q777" s="254"/>
      <c r="R777" s="254"/>
      <c r="S777" s="254"/>
      <c r="T777" s="255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6" t="s">
        <v>191</v>
      </c>
      <c r="AU777" s="256" t="s">
        <v>88</v>
      </c>
      <c r="AV777" s="14" t="s">
        <v>189</v>
      </c>
      <c r="AW777" s="14" t="s">
        <v>34</v>
      </c>
      <c r="AX777" s="14" t="s">
        <v>86</v>
      </c>
      <c r="AY777" s="256" t="s">
        <v>182</v>
      </c>
    </row>
    <row r="778" spans="1:65" s="2" customFormat="1" ht="24.15" customHeight="1">
      <c r="A778" s="39"/>
      <c r="B778" s="40"/>
      <c r="C778" s="220" t="s">
        <v>1089</v>
      </c>
      <c r="D778" s="220" t="s">
        <v>185</v>
      </c>
      <c r="E778" s="221" t="s">
        <v>2032</v>
      </c>
      <c r="F778" s="222" t="s">
        <v>2033</v>
      </c>
      <c r="G778" s="223" t="s">
        <v>320</v>
      </c>
      <c r="H778" s="224">
        <v>70.28</v>
      </c>
      <c r="I778" s="225"/>
      <c r="J778" s="226">
        <f>ROUND(I778*H778,2)</f>
        <v>0</v>
      </c>
      <c r="K778" s="227"/>
      <c r="L778" s="45"/>
      <c r="M778" s="228" t="s">
        <v>1</v>
      </c>
      <c r="N778" s="229" t="s">
        <v>43</v>
      </c>
      <c r="O778" s="92"/>
      <c r="P778" s="230">
        <f>O778*H778</f>
        <v>0</v>
      </c>
      <c r="Q778" s="230">
        <v>0.00185</v>
      </c>
      <c r="R778" s="230">
        <f>Q778*H778</f>
        <v>0.130018</v>
      </c>
      <c r="S778" s="230">
        <v>0</v>
      </c>
      <c r="T778" s="231">
        <f>S778*H778</f>
        <v>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R778" s="232" t="s">
        <v>351</v>
      </c>
      <c r="AT778" s="232" t="s">
        <v>185</v>
      </c>
      <c r="AU778" s="232" t="s">
        <v>88</v>
      </c>
      <c r="AY778" s="18" t="s">
        <v>182</v>
      </c>
      <c r="BE778" s="233">
        <f>IF(N778="základní",J778,0)</f>
        <v>0</v>
      </c>
      <c r="BF778" s="233">
        <f>IF(N778="snížená",J778,0)</f>
        <v>0</v>
      </c>
      <c r="BG778" s="233">
        <f>IF(N778="zákl. přenesená",J778,0)</f>
        <v>0</v>
      </c>
      <c r="BH778" s="233">
        <f>IF(N778="sníž. přenesená",J778,0)</f>
        <v>0</v>
      </c>
      <c r="BI778" s="233">
        <f>IF(N778="nulová",J778,0)</f>
        <v>0</v>
      </c>
      <c r="BJ778" s="18" t="s">
        <v>86</v>
      </c>
      <c r="BK778" s="233">
        <f>ROUND(I778*H778,2)</f>
        <v>0</v>
      </c>
      <c r="BL778" s="18" t="s">
        <v>351</v>
      </c>
      <c r="BM778" s="232" t="s">
        <v>2034</v>
      </c>
    </row>
    <row r="779" spans="1:51" s="13" customFormat="1" ht="12">
      <c r="A779" s="13"/>
      <c r="B779" s="234"/>
      <c r="C779" s="235"/>
      <c r="D779" s="236" t="s">
        <v>191</v>
      </c>
      <c r="E779" s="237" t="s">
        <v>1</v>
      </c>
      <c r="F779" s="238" t="s">
        <v>2035</v>
      </c>
      <c r="G779" s="235"/>
      <c r="H779" s="239">
        <v>18.28</v>
      </c>
      <c r="I779" s="240"/>
      <c r="J779" s="235"/>
      <c r="K779" s="235"/>
      <c r="L779" s="241"/>
      <c r="M779" s="242"/>
      <c r="N779" s="243"/>
      <c r="O779" s="243"/>
      <c r="P779" s="243"/>
      <c r="Q779" s="243"/>
      <c r="R779" s="243"/>
      <c r="S779" s="243"/>
      <c r="T779" s="244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5" t="s">
        <v>191</v>
      </c>
      <c r="AU779" s="245" t="s">
        <v>88</v>
      </c>
      <c r="AV779" s="13" t="s">
        <v>88</v>
      </c>
      <c r="AW779" s="13" t="s">
        <v>34</v>
      </c>
      <c r="AX779" s="13" t="s">
        <v>78</v>
      </c>
      <c r="AY779" s="245" t="s">
        <v>182</v>
      </c>
    </row>
    <row r="780" spans="1:51" s="13" customFormat="1" ht="12">
      <c r="A780" s="13"/>
      <c r="B780" s="234"/>
      <c r="C780" s="235"/>
      <c r="D780" s="236" t="s">
        <v>191</v>
      </c>
      <c r="E780" s="237" t="s">
        <v>1</v>
      </c>
      <c r="F780" s="238" t="s">
        <v>2036</v>
      </c>
      <c r="G780" s="235"/>
      <c r="H780" s="239">
        <v>52</v>
      </c>
      <c r="I780" s="240"/>
      <c r="J780" s="235"/>
      <c r="K780" s="235"/>
      <c r="L780" s="241"/>
      <c r="M780" s="242"/>
      <c r="N780" s="243"/>
      <c r="O780" s="243"/>
      <c r="P780" s="243"/>
      <c r="Q780" s="243"/>
      <c r="R780" s="243"/>
      <c r="S780" s="243"/>
      <c r="T780" s="244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5" t="s">
        <v>191</v>
      </c>
      <c r="AU780" s="245" t="s">
        <v>88</v>
      </c>
      <c r="AV780" s="13" t="s">
        <v>88</v>
      </c>
      <c r="AW780" s="13" t="s">
        <v>34</v>
      </c>
      <c r="AX780" s="13" t="s">
        <v>78</v>
      </c>
      <c r="AY780" s="245" t="s">
        <v>182</v>
      </c>
    </row>
    <row r="781" spans="1:51" s="14" customFormat="1" ht="12">
      <c r="A781" s="14"/>
      <c r="B781" s="246"/>
      <c r="C781" s="247"/>
      <c r="D781" s="236" t="s">
        <v>191</v>
      </c>
      <c r="E781" s="248" t="s">
        <v>1</v>
      </c>
      <c r="F781" s="249" t="s">
        <v>195</v>
      </c>
      <c r="G781" s="247"/>
      <c r="H781" s="250">
        <v>70.28</v>
      </c>
      <c r="I781" s="251"/>
      <c r="J781" s="247"/>
      <c r="K781" s="247"/>
      <c r="L781" s="252"/>
      <c r="M781" s="253"/>
      <c r="N781" s="254"/>
      <c r="O781" s="254"/>
      <c r="P781" s="254"/>
      <c r="Q781" s="254"/>
      <c r="R781" s="254"/>
      <c r="S781" s="254"/>
      <c r="T781" s="255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6" t="s">
        <v>191</v>
      </c>
      <c r="AU781" s="256" t="s">
        <v>88</v>
      </c>
      <c r="AV781" s="14" t="s">
        <v>189</v>
      </c>
      <c r="AW781" s="14" t="s">
        <v>34</v>
      </c>
      <c r="AX781" s="14" t="s">
        <v>86</v>
      </c>
      <c r="AY781" s="256" t="s">
        <v>182</v>
      </c>
    </row>
    <row r="782" spans="1:65" s="2" customFormat="1" ht="24.15" customHeight="1">
      <c r="A782" s="39"/>
      <c r="B782" s="40"/>
      <c r="C782" s="220" t="s">
        <v>1095</v>
      </c>
      <c r="D782" s="220" t="s">
        <v>185</v>
      </c>
      <c r="E782" s="221" t="s">
        <v>2037</v>
      </c>
      <c r="F782" s="222" t="s">
        <v>2038</v>
      </c>
      <c r="G782" s="223" t="s">
        <v>320</v>
      </c>
      <c r="H782" s="224">
        <v>50.4</v>
      </c>
      <c r="I782" s="225"/>
      <c r="J782" s="226">
        <f>ROUND(I782*H782,2)</f>
        <v>0</v>
      </c>
      <c r="K782" s="227"/>
      <c r="L782" s="45"/>
      <c r="M782" s="228" t="s">
        <v>1</v>
      </c>
      <c r="N782" s="229" t="s">
        <v>43</v>
      </c>
      <c r="O782" s="92"/>
      <c r="P782" s="230">
        <f>O782*H782</f>
        <v>0</v>
      </c>
      <c r="Q782" s="230">
        <v>0.00045</v>
      </c>
      <c r="R782" s="230">
        <f>Q782*H782</f>
        <v>0.02268</v>
      </c>
      <c r="S782" s="230">
        <v>0</v>
      </c>
      <c r="T782" s="231">
        <f>S782*H782</f>
        <v>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32" t="s">
        <v>351</v>
      </c>
      <c r="AT782" s="232" t="s">
        <v>185</v>
      </c>
      <c r="AU782" s="232" t="s">
        <v>88</v>
      </c>
      <c r="AY782" s="18" t="s">
        <v>182</v>
      </c>
      <c r="BE782" s="233">
        <f>IF(N782="základní",J782,0)</f>
        <v>0</v>
      </c>
      <c r="BF782" s="233">
        <f>IF(N782="snížená",J782,0)</f>
        <v>0</v>
      </c>
      <c r="BG782" s="233">
        <f>IF(N782="zákl. přenesená",J782,0)</f>
        <v>0</v>
      </c>
      <c r="BH782" s="233">
        <f>IF(N782="sníž. přenesená",J782,0)</f>
        <v>0</v>
      </c>
      <c r="BI782" s="233">
        <f>IF(N782="nulová",J782,0)</f>
        <v>0</v>
      </c>
      <c r="BJ782" s="18" t="s">
        <v>86</v>
      </c>
      <c r="BK782" s="233">
        <f>ROUND(I782*H782,2)</f>
        <v>0</v>
      </c>
      <c r="BL782" s="18" t="s">
        <v>351</v>
      </c>
      <c r="BM782" s="232" t="s">
        <v>2039</v>
      </c>
    </row>
    <row r="783" spans="1:51" s="15" customFormat="1" ht="12">
      <c r="A783" s="15"/>
      <c r="B783" s="268"/>
      <c r="C783" s="269"/>
      <c r="D783" s="236" t="s">
        <v>191</v>
      </c>
      <c r="E783" s="270" t="s">
        <v>1</v>
      </c>
      <c r="F783" s="271" t="s">
        <v>235</v>
      </c>
      <c r="G783" s="269"/>
      <c r="H783" s="270" t="s">
        <v>1</v>
      </c>
      <c r="I783" s="272"/>
      <c r="J783" s="269"/>
      <c r="K783" s="269"/>
      <c r="L783" s="273"/>
      <c r="M783" s="274"/>
      <c r="N783" s="275"/>
      <c r="O783" s="275"/>
      <c r="P783" s="275"/>
      <c r="Q783" s="275"/>
      <c r="R783" s="275"/>
      <c r="S783" s="275"/>
      <c r="T783" s="276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T783" s="277" t="s">
        <v>191</v>
      </c>
      <c r="AU783" s="277" t="s">
        <v>88</v>
      </c>
      <c r="AV783" s="15" t="s">
        <v>86</v>
      </c>
      <c r="AW783" s="15" t="s">
        <v>34</v>
      </c>
      <c r="AX783" s="15" t="s">
        <v>78</v>
      </c>
      <c r="AY783" s="277" t="s">
        <v>182</v>
      </c>
    </row>
    <row r="784" spans="1:51" s="13" customFormat="1" ht="12">
      <c r="A784" s="13"/>
      <c r="B784" s="234"/>
      <c r="C784" s="235"/>
      <c r="D784" s="236" t="s">
        <v>191</v>
      </c>
      <c r="E784" s="237" t="s">
        <v>1</v>
      </c>
      <c r="F784" s="238" t="s">
        <v>2040</v>
      </c>
      <c r="G784" s="235"/>
      <c r="H784" s="239">
        <v>50.4</v>
      </c>
      <c r="I784" s="240"/>
      <c r="J784" s="235"/>
      <c r="K784" s="235"/>
      <c r="L784" s="241"/>
      <c r="M784" s="242"/>
      <c r="N784" s="243"/>
      <c r="O784" s="243"/>
      <c r="P784" s="243"/>
      <c r="Q784" s="243"/>
      <c r="R784" s="243"/>
      <c r="S784" s="243"/>
      <c r="T784" s="244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5" t="s">
        <v>191</v>
      </c>
      <c r="AU784" s="245" t="s">
        <v>88</v>
      </c>
      <c r="AV784" s="13" t="s">
        <v>88</v>
      </c>
      <c r="AW784" s="13" t="s">
        <v>34</v>
      </c>
      <c r="AX784" s="13" t="s">
        <v>78</v>
      </c>
      <c r="AY784" s="245" t="s">
        <v>182</v>
      </c>
    </row>
    <row r="785" spans="1:51" s="14" customFormat="1" ht="12">
      <c r="A785" s="14"/>
      <c r="B785" s="246"/>
      <c r="C785" s="247"/>
      <c r="D785" s="236" t="s">
        <v>191</v>
      </c>
      <c r="E785" s="248" t="s">
        <v>1</v>
      </c>
      <c r="F785" s="249" t="s">
        <v>195</v>
      </c>
      <c r="G785" s="247"/>
      <c r="H785" s="250">
        <v>50.4</v>
      </c>
      <c r="I785" s="251"/>
      <c r="J785" s="247"/>
      <c r="K785" s="247"/>
      <c r="L785" s="252"/>
      <c r="M785" s="253"/>
      <c r="N785" s="254"/>
      <c r="O785" s="254"/>
      <c r="P785" s="254"/>
      <c r="Q785" s="254"/>
      <c r="R785" s="254"/>
      <c r="S785" s="254"/>
      <c r="T785" s="255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56" t="s">
        <v>191</v>
      </c>
      <c r="AU785" s="256" t="s">
        <v>88</v>
      </c>
      <c r="AV785" s="14" t="s">
        <v>189</v>
      </c>
      <c r="AW785" s="14" t="s">
        <v>34</v>
      </c>
      <c r="AX785" s="14" t="s">
        <v>86</v>
      </c>
      <c r="AY785" s="256" t="s">
        <v>182</v>
      </c>
    </row>
    <row r="786" spans="1:65" s="2" customFormat="1" ht="33" customHeight="1">
      <c r="A786" s="39"/>
      <c r="B786" s="40"/>
      <c r="C786" s="220" t="s">
        <v>1111</v>
      </c>
      <c r="D786" s="220" t="s">
        <v>185</v>
      </c>
      <c r="E786" s="221" t="s">
        <v>2041</v>
      </c>
      <c r="F786" s="222" t="s">
        <v>2042</v>
      </c>
      <c r="G786" s="223" t="s">
        <v>1272</v>
      </c>
      <c r="H786" s="224">
        <v>348</v>
      </c>
      <c r="I786" s="225"/>
      <c r="J786" s="226">
        <f>ROUND(I786*H786,2)</f>
        <v>0</v>
      </c>
      <c r="K786" s="227"/>
      <c r="L786" s="45"/>
      <c r="M786" s="228" t="s">
        <v>1</v>
      </c>
      <c r="N786" s="229" t="s">
        <v>43</v>
      </c>
      <c r="O786" s="92"/>
      <c r="P786" s="230">
        <f>O786*H786</f>
        <v>0</v>
      </c>
      <c r="Q786" s="230">
        <v>0</v>
      </c>
      <c r="R786" s="230">
        <f>Q786*H786</f>
        <v>0</v>
      </c>
      <c r="S786" s="230">
        <v>0</v>
      </c>
      <c r="T786" s="231">
        <f>S786*H786</f>
        <v>0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32" t="s">
        <v>351</v>
      </c>
      <c r="AT786" s="232" t="s">
        <v>185</v>
      </c>
      <c r="AU786" s="232" t="s">
        <v>88</v>
      </c>
      <c r="AY786" s="18" t="s">
        <v>182</v>
      </c>
      <c r="BE786" s="233">
        <f>IF(N786="základní",J786,0)</f>
        <v>0</v>
      </c>
      <c r="BF786" s="233">
        <f>IF(N786="snížená",J786,0)</f>
        <v>0</v>
      </c>
      <c r="BG786" s="233">
        <f>IF(N786="zákl. přenesená",J786,0)</f>
        <v>0</v>
      </c>
      <c r="BH786" s="233">
        <f>IF(N786="sníž. přenesená",J786,0)</f>
        <v>0</v>
      </c>
      <c r="BI786" s="233">
        <f>IF(N786="nulová",J786,0)</f>
        <v>0</v>
      </c>
      <c r="BJ786" s="18" t="s">
        <v>86</v>
      </c>
      <c r="BK786" s="233">
        <f>ROUND(I786*H786,2)</f>
        <v>0</v>
      </c>
      <c r="BL786" s="18" t="s">
        <v>351</v>
      </c>
      <c r="BM786" s="232" t="s">
        <v>2043</v>
      </c>
    </row>
    <row r="787" spans="1:51" s="13" customFormat="1" ht="12">
      <c r="A787" s="13"/>
      <c r="B787" s="234"/>
      <c r="C787" s="235"/>
      <c r="D787" s="236" t="s">
        <v>191</v>
      </c>
      <c r="E787" s="237" t="s">
        <v>1</v>
      </c>
      <c r="F787" s="238" t="s">
        <v>2044</v>
      </c>
      <c r="G787" s="235"/>
      <c r="H787" s="239">
        <v>348</v>
      </c>
      <c r="I787" s="240"/>
      <c r="J787" s="235"/>
      <c r="K787" s="235"/>
      <c r="L787" s="241"/>
      <c r="M787" s="242"/>
      <c r="N787" s="243"/>
      <c r="O787" s="243"/>
      <c r="P787" s="243"/>
      <c r="Q787" s="243"/>
      <c r="R787" s="243"/>
      <c r="S787" s="243"/>
      <c r="T787" s="244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5" t="s">
        <v>191</v>
      </c>
      <c r="AU787" s="245" t="s">
        <v>88</v>
      </c>
      <c r="AV787" s="13" t="s">
        <v>88</v>
      </c>
      <c r="AW787" s="13" t="s">
        <v>34</v>
      </c>
      <c r="AX787" s="13" t="s">
        <v>78</v>
      </c>
      <c r="AY787" s="245" t="s">
        <v>182</v>
      </c>
    </row>
    <row r="788" spans="1:51" s="14" customFormat="1" ht="12">
      <c r="A788" s="14"/>
      <c r="B788" s="246"/>
      <c r="C788" s="247"/>
      <c r="D788" s="236" t="s">
        <v>191</v>
      </c>
      <c r="E788" s="248" t="s">
        <v>1</v>
      </c>
      <c r="F788" s="249" t="s">
        <v>195</v>
      </c>
      <c r="G788" s="247"/>
      <c r="H788" s="250">
        <v>348</v>
      </c>
      <c r="I788" s="251"/>
      <c r="J788" s="247"/>
      <c r="K788" s="247"/>
      <c r="L788" s="252"/>
      <c r="M788" s="253"/>
      <c r="N788" s="254"/>
      <c r="O788" s="254"/>
      <c r="P788" s="254"/>
      <c r="Q788" s="254"/>
      <c r="R788" s="254"/>
      <c r="S788" s="254"/>
      <c r="T788" s="255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56" t="s">
        <v>191</v>
      </c>
      <c r="AU788" s="256" t="s">
        <v>88</v>
      </c>
      <c r="AV788" s="14" t="s">
        <v>189</v>
      </c>
      <c r="AW788" s="14" t="s">
        <v>34</v>
      </c>
      <c r="AX788" s="14" t="s">
        <v>86</v>
      </c>
      <c r="AY788" s="256" t="s">
        <v>182</v>
      </c>
    </row>
    <row r="789" spans="1:65" s="2" customFormat="1" ht="37.8" customHeight="1">
      <c r="A789" s="39"/>
      <c r="B789" s="40"/>
      <c r="C789" s="220" t="s">
        <v>1118</v>
      </c>
      <c r="D789" s="220" t="s">
        <v>185</v>
      </c>
      <c r="E789" s="221" t="s">
        <v>2045</v>
      </c>
      <c r="F789" s="222" t="s">
        <v>2046</v>
      </c>
      <c r="G789" s="223" t="s">
        <v>1272</v>
      </c>
      <c r="H789" s="224">
        <v>3</v>
      </c>
      <c r="I789" s="225"/>
      <c r="J789" s="226">
        <f>ROUND(I789*H789,2)</f>
        <v>0</v>
      </c>
      <c r="K789" s="227"/>
      <c r="L789" s="45"/>
      <c r="M789" s="228" t="s">
        <v>1</v>
      </c>
      <c r="N789" s="229" t="s">
        <v>43</v>
      </c>
      <c r="O789" s="92"/>
      <c r="P789" s="230">
        <f>O789*H789</f>
        <v>0</v>
      </c>
      <c r="Q789" s="230">
        <v>0.00045</v>
      </c>
      <c r="R789" s="230">
        <f>Q789*H789</f>
        <v>0.00135</v>
      </c>
      <c r="S789" s="230">
        <v>0</v>
      </c>
      <c r="T789" s="231">
        <f>S789*H789</f>
        <v>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32" t="s">
        <v>351</v>
      </c>
      <c r="AT789" s="232" t="s">
        <v>185</v>
      </c>
      <c r="AU789" s="232" t="s">
        <v>88</v>
      </c>
      <c r="AY789" s="18" t="s">
        <v>182</v>
      </c>
      <c r="BE789" s="233">
        <f>IF(N789="základní",J789,0)</f>
        <v>0</v>
      </c>
      <c r="BF789" s="233">
        <f>IF(N789="snížená",J789,0)</f>
        <v>0</v>
      </c>
      <c r="BG789" s="233">
        <f>IF(N789="zákl. přenesená",J789,0)</f>
        <v>0</v>
      </c>
      <c r="BH789" s="233">
        <f>IF(N789="sníž. přenesená",J789,0)</f>
        <v>0</v>
      </c>
      <c r="BI789" s="233">
        <f>IF(N789="nulová",J789,0)</f>
        <v>0</v>
      </c>
      <c r="BJ789" s="18" t="s">
        <v>86</v>
      </c>
      <c r="BK789" s="233">
        <f>ROUND(I789*H789,2)</f>
        <v>0</v>
      </c>
      <c r="BL789" s="18" t="s">
        <v>351</v>
      </c>
      <c r="BM789" s="232" t="s">
        <v>2047</v>
      </c>
    </row>
    <row r="790" spans="1:51" s="13" customFormat="1" ht="12">
      <c r="A790" s="13"/>
      <c r="B790" s="234"/>
      <c r="C790" s="235"/>
      <c r="D790" s="236" t="s">
        <v>191</v>
      </c>
      <c r="E790" s="237" t="s">
        <v>1</v>
      </c>
      <c r="F790" s="238" t="s">
        <v>2048</v>
      </c>
      <c r="G790" s="235"/>
      <c r="H790" s="239">
        <v>3</v>
      </c>
      <c r="I790" s="240"/>
      <c r="J790" s="235"/>
      <c r="K790" s="235"/>
      <c r="L790" s="241"/>
      <c r="M790" s="242"/>
      <c r="N790" s="243"/>
      <c r="O790" s="243"/>
      <c r="P790" s="243"/>
      <c r="Q790" s="243"/>
      <c r="R790" s="243"/>
      <c r="S790" s="243"/>
      <c r="T790" s="244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5" t="s">
        <v>191</v>
      </c>
      <c r="AU790" s="245" t="s">
        <v>88</v>
      </c>
      <c r="AV790" s="13" t="s">
        <v>88</v>
      </c>
      <c r="AW790" s="13" t="s">
        <v>34</v>
      </c>
      <c r="AX790" s="13" t="s">
        <v>78</v>
      </c>
      <c r="AY790" s="245" t="s">
        <v>182</v>
      </c>
    </row>
    <row r="791" spans="1:51" s="14" customFormat="1" ht="12">
      <c r="A791" s="14"/>
      <c r="B791" s="246"/>
      <c r="C791" s="247"/>
      <c r="D791" s="236" t="s">
        <v>191</v>
      </c>
      <c r="E791" s="248" t="s">
        <v>1</v>
      </c>
      <c r="F791" s="249" t="s">
        <v>195</v>
      </c>
      <c r="G791" s="247"/>
      <c r="H791" s="250">
        <v>3</v>
      </c>
      <c r="I791" s="251"/>
      <c r="J791" s="247"/>
      <c r="K791" s="247"/>
      <c r="L791" s="252"/>
      <c r="M791" s="253"/>
      <c r="N791" s="254"/>
      <c r="O791" s="254"/>
      <c r="P791" s="254"/>
      <c r="Q791" s="254"/>
      <c r="R791" s="254"/>
      <c r="S791" s="254"/>
      <c r="T791" s="255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6" t="s">
        <v>191</v>
      </c>
      <c r="AU791" s="256" t="s">
        <v>88</v>
      </c>
      <c r="AV791" s="14" t="s">
        <v>189</v>
      </c>
      <c r="AW791" s="14" t="s">
        <v>34</v>
      </c>
      <c r="AX791" s="14" t="s">
        <v>86</v>
      </c>
      <c r="AY791" s="256" t="s">
        <v>182</v>
      </c>
    </row>
    <row r="792" spans="1:65" s="2" customFormat="1" ht="37.8" customHeight="1">
      <c r="A792" s="39"/>
      <c r="B792" s="40"/>
      <c r="C792" s="220" t="s">
        <v>1123</v>
      </c>
      <c r="D792" s="220" t="s">
        <v>185</v>
      </c>
      <c r="E792" s="221" t="s">
        <v>2049</v>
      </c>
      <c r="F792" s="222" t="s">
        <v>2050</v>
      </c>
      <c r="G792" s="223" t="s">
        <v>1272</v>
      </c>
      <c r="H792" s="224">
        <v>1</v>
      </c>
      <c r="I792" s="225"/>
      <c r="J792" s="226">
        <f>ROUND(I792*H792,2)</f>
        <v>0</v>
      </c>
      <c r="K792" s="227"/>
      <c r="L792" s="45"/>
      <c r="M792" s="228" t="s">
        <v>1</v>
      </c>
      <c r="N792" s="229" t="s">
        <v>43</v>
      </c>
      <c r="O792" s="92"/>
      <c r="P792" s="230">
        <f>O792*H792</f>
        <v>0</v>
      </c>
      <c r="Q792" s="230">
        <v>0.00045</v>
      </c>
      <c r="R792" s="230">
        <f>Q792*H792</f>
        <v>0.00045</v>
      </c>
      <c r="S792" s="230">
        <v>0</v>
      </c>
      <c r="T792" s="231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32" t="s">
        <v>351</v>
      </c>
      <c r="AT792" s="232" t="s">
        <v>185</v>
      </c>
      <c r="AU792" s="232" t="s">
        <v>88</v>
      </c>
      <c r="AY792" s="18" t="s">
        <v>182</v>
      </c>
      <c r="BE792" s="233">
        <f>IF(N792="základní",J792,0)</f>
        <v>0</v>
      </c>
      <c r="BF792" s="233">
        <f>IF(N792="snížená",J792,0)</f>
        <v>0</v>
      </c>
      <c r="BG792" s="233">
        <f>IF(N792="zákl. přenesená",J792,0)</f>
        <v>0</v>
      </c>
      <c r="BH792" s="233">
        <f>IF(N792="sníž. přenesená",J792,0)</f>
        <v>0</v>
      </c>
      <c r="BI792" s="233">
        <f>IF(N792="nulová",J792,0)</f>
        <v>0</v>
      </c>
      <c r="BJ792" s="18" t="s">
        <v>86</v>
      </c>
      <c r="BK792" s="233">
        <f>ROUND(I792*H792,2)</f>
        <v>0</v>
      </c>
      <c r="BL792" s="18" t="s">
        <v>351</v>
      </c>
      <c r="BM792" s="232" t="s">
        <v>2051</v>
      </c>
    </row>
    <row r="793" spans="1:51" s="13" customFormat="1" ht="12">
      <c r="A793" s="13"/>
      <c r="B793" s="234"/>
      <c r="C793" s="235"/>
      <c r="D793" s="236" t="s">
        <v>191</v>
      </c>
      <c r="E793" s="237" t="s">
        <v>1</v>
      </c>
      <c r="F793" s="238" t="s">
        <v>2052</v>
      </c>
      <c r="G793" s="235"/>
      <c r="H793" s="239">
        <v>1</v>
      </c>
      <c r="I793" s="240"/>
      <c r="J793" s="235"/>
      <c r="K793" s="235"/>
      <c r="L793" s="241"/>
      <c r="M793" s="242"/>
      <c r="N793" s="243"/>
      <c r="O793" s="243"/>
      <c r="P793" s="243"/>
      <c r="Q793" s="243"/>
      <c r="R793" s="243"/>
      <c r="S793" s="243"/>
      <c r="T793" s="244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5" t="s">
        <v>191</v>
      </c>
      <c r="AU793" s="245" t="s">
        <v>88</v>
      </c>
      <c r="AV793" s="13" t="s">
        <v>88</v>
      </c>
      <c r="AW793" s="13" t="s">
        <v>34</v>
      </c>
      <c r="AX793" s="13" t="s">
        <v>78</v>
      </c>
      <c r="AY793" s="245" t="s">
        <v>182</v>
      </c>
    </row>
    <row r="794" spans="1:51" s="14" customFormat="1" ht="12">
      <c r="A794" s="14"/>
      <c r="B794" s="246"/>
      <c r="C794" s="247"/>
      <c r="D794" s="236" t="s">
        <v>191</v>
      </c>
      <c r="E794" s="248" t="s">
        <v>1</v>
      </c>
      <c r="F794" s="249" t="s">
        <v>195</v>
      </c>
      <c r="G794" s="247"/>
      <c r="H794" s="250">
        <v>1</v>
      </c>
      <c r="I794" s="251"/>
      <c r="J794" s="247"/>
      <c r="K794" s="247"/>
      <c r="L794" s="252"/>
      <c r="M794" s="253"/>
      <c r="N794" s="254"/>
      <c r="O794" s="254"/>
      <c r="P794" s="254"/>
      <c r="Q794" s="254"/>
      <c r="R794" s="254"/>
      <c r="S794" s="254"/>
      <c r="T794" s="255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6" t="s">
        <v>191</v>
      </c>
      <c r="AU794" s="256" t="s">
        <v>88</v>
      </c>
      <c r="AV794" s="14" t="s">
        <v>189</v>
      </c>
      <c r="AW794" s="14" t="s">
        <v>34</v>
      </c>
      <c r="AX794" s="14" t="s">
        <v>86</v>
      </c>
      <c r="AY794" s="256" t="s">
        <v>182</v>
      </c>
    </row>
    <row r="795" spans="1:65" s="2" customFormat="1" ht="37.8" customHeight="1">
      <c r="A795" s="39"/>
      <c r="B795" s="40"/>
      <c r="C795" s="220" t="s">
        <v>1128</v>
      </c>
      <c r="D795" s="220" t="s">
        <v>185</v>
      </c>
      <c r="E795" s="221" t="s">
        <v>2053</v>
      </c>
      <c r="F795" s="222" t="s">
        <v>2054</v>
      </c>
      <c r="G795" s="223" t="s">
        <v>1272</v>
      </c>
      <c r="H795" s="224">
        <v>2</v>
      </c>
      <c r="I795" s="225"/>
      <c r="J795" s="226">
        <f>ROUND(I795*H795,2)</f>
        <v>0</v>
      </c>
      <c r="K795" s="227"/>
      <c r="L795" s="45"/>
      <c r="M795" s="228" t="s">
        <v>1</v>
      </c>
      <c r="N795" s="229" t="s">
        <v>43</v>
      </c>
      <c r="O795" s="92"/>
      <c r="P795" s="230">
        <f>O795*H795</f>
        <v>0</v>
      </c>
      <c r="Q795" s="230">
        <v>0.00045</v>
      </c>
      <c r="R795" s="230">
        <f>Q795*H795</f>
        <v>0.0009</v>
      </c>
      <c r="S795" s="230">
        <v>0</v>
      </c>
      <c r="T795" s="231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32" t="s">
        <v>351</v>
      </c>
      <c r="AT795" s="232" t="s">
        <v>185</v>
      </c>
      <c r="AU795" s="232" t="s">
        <v>88</v>
      </c>
      <c r="AY795" s="18" t="s">
        <v>182</v>
      </c>
      <c r="BE795" s="233">
        <f>IF(N795="základní",J795,0)</f>
        <v>0</v>
      </c>
      <c r="BF795" s="233">
        <f>IF(N795="snížená",J795,0)</f>
        <v>0</v>
      </c>
      <c r="BG795" s="233">
        <f>IF(N795="zákl. přenesená",J795,0)</f>
        <v>0</v>
      </c>
      <c r="BH795" s="233">
        <f>IF(N795="sníž. přenesená",J795,0)</f>
        <v>0</v>
      </c>
      <c r="BI795" s="233">
        <f>IF(N795="nulová",J795,0)</f>
        <v>0</v>
      </c>
      <c r="BJ795" s="18" t="s">
        <v>86</v>
      </c>
      <c r="BK795" s="233">
        <f>ROUND(I795*H795,2)</f>
        <v>0</v>
      </c>
      <c r="BL795" s="18" t="s">
        <v>351</v>
      </c>
      <c r="BM795" s="232" t="s">
        <v>2055</v>
      </c>
    </row>
    <row r="796" spans="1:51" s="13" customFormat="1" ht="12">
      <c r="A796" s="13"/>
      <c r="B796" s="234"/>
      <c r="C796" s="235"/>
      <c r="D796" s="236" t="s">
        <v>191</v>
      </c>
      <c r="E796" s="237" t="s">
        <v>1</v>
      </c>
      <c r="F796" s="238" t="s">
        <v>2056</v>
      </c>
      <c r="G796" s="235"/>
      <c r="H796" s="239">
        <v>2</v>
      </c>
      <c r="I796" s="240"/>
      <c r="J796" s="235"/>
      <c r="K796" s="235"/>
      <c r="L796" s="241"/>
      <c r="M796" s="242"/>
      <c r="N796" s="243"/>
      <c r="O796" s="243"/>
      <c r="P796" s="243"/>
      <c r="Q796" s="243"/>
      <c r="R796" s="243"/>
      <c r="S796" s="243"/>
      <c r="T796" s="244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5" t="s">
        <v>191</v>
      </c>
      <c r="AU796" s="245" t="s">
        <v>88</v>
      </c>
      <c r="AV796" s="13" t="s">
        <v>88</v>
      </c>
      <c r="AW796" s="13" t="s">
        <v>34</v>
      </c>
      <c r="AX796" s="13" t="s">
        <v>78</v>
      </c>
      <c r="AY796" s="245" t="s">
        <v>182</v>
      </c>
    </row>
    <row r="797" spans="1:51" s="14" customFormat="1" ht="12">
      <c r="A797" s="14"/>
      <c r="B797" s="246"/>
      <c r="C797" s="247"/>
      <c r="D797" s="236" t="s">
        <v>191</v>
      </c>
      <c r="E797" s="248" t="s">
        <v>1</v>
      </c>
      <c r="F797" s="249" t="s">
        <v>195</v>
      </c>
      <c r="G797" s="247"/>
      <c r="H797" s="250">
        <v>2</v>
      </c>
      <c r="I797" s="251"/>
      <c r="J797" s="247"/>
      <c r="K797" s="247"/>
      <c r="L797" s="252"/>
      <c r="M797" s="253"/>
      <c r="N797" s="254"/>
      <c r="O797" s="254"/>
      <c r="P797" s="254"/>
      <c r="Q797" s="254"/>
      <c r="R797" s="254"/>
      <c r="S797" s="254"/>
      <c r="T797" s="255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6" t="s">
        <v>191</v>
      </c>
      <c r="AU797" s="256" t="s">
        <v>88</v>
      </c>
      <c r="AV797" s="14" t="s">
        <v>189</v>
      </c>
      <c r="AW797" s="14" t="s">
        <v>34</v>
      </c>
      <c r="AX797" s="14" t="s">
        <v>86</v>
      </c>
      <c r="AY797" s="256" t="s">
        <v>182</v>
      </c>
    </row>
    <row r="798" spans="1:65" s="2" customFormat="1" ht="24.15" customHeight="1">
      <c r="A798" s="39"/>
      <c r="B798" s="40"/>
      <c r="C798" s="220" t="s">
        <v>1140</v>
      </c>
      <c r="D798" s="220" t="s">
        <v>185</v>
      </c>
      <c r="E798" s="221" t="s">
        <v>2057</v>
      </c>
      <c r="F798" s="222" t="s">
        <v>2058</v>
      </c>
      <c r="G798" s="223" t="s">
        <v>320</v>
      </c>
      <c r="H798" s="224">
        <v>182</v>
      </c>
      <c r="I798" s="225"/>
      <c r="J798" s="226">
        <f>ROUND(I798*H798,2)</f>
        <v>0</v>
      </c>
      <c r="K798" s="227"/>
      <c r="L798" s="45"/>
      <c r="M798" s="228" t="s">
        <v>1</v>
      </c>
      <c r="N798" s="229" t="s">
        <v>43</v>
      </c>
      <c r="O798" s="92"/>
      <c r="P798" s="230">
        <f>O798*H798</f>
        <v>0</v>
      </c>
      <c r="Q798" s="230">
        <v>0.00169</v>
      </c>
      <c r="R798" s="230">
        <f>Q798*H798</f>
        <v>0.30758</v>
      </c>
      <c r="S798" s="230">
        <v>0</v>
      </c>
      <c r="T798" s="231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32" t="s">
        <v>351</v>
      </c>
      <c r="AT798" s="232" t="s">
        <v>185</v>
      </c>
      <c r="AU798" s="232" t="s">
        <v>88</v>
      </c>
      <c r="AY798" s="18" t="s">
        <v>182</v>
      </c>
      <c r="BE798" s="233">
        <f>IF(N798="základní",J798,0)</f>
        <v>0</v>
      </c>
      <c r="BF798" s="233">
        <f>IF(N798="snížená",J798,0)</f>
        <v>0</v>
      </c>
      <c r="BG798" s="233">
        <f>IF(N798="zákl. přenesená",J798,0)</f>
        <v>0</v>
      </c>
      <c r="BH798" s="233">
        <f>IF(N798="sníž. přenesená",J798,0)</f>
        <v>0</v>
      </c>
      <c r="BI798" s="233">
        <f>IF(N798="nulová",J798,0)</f>
        <v>0</v>
      </c>
      <c r="BJ798" s="18" t="s">
        <v>86</v>
      </c>
      <c r="BK798" s="233">
        <f>ROUND(I798*H798,2)</f>
        <v>0</v>
      </c>
      <c r="BL798" s="18" t="s">
        <v>351</v>
      </c>
      <c r="BM798" s="232" t="s">
        <v>2059</v>
      </c>
    </row>
    <row r="799" spans="1:51" s="13" customFormat="1" ht="12">
      <c r="A799" s="13"/>
      <c r="B799" s="234"/>
      <c r="C799" s="235"/>
      <c r="D799" s="236" t="s">
        <v>191</v>
      </c>
      <c r="E799" s="237" t="s">
        <v>1</v>
      </c>
      <c r="F799" s="238" t="s">
        <v>2060</v>
      </c>
      <c r="G799" s="235"/>
      <c r="H799" s="239">
        <v>182</v>
      </c>
      <c r="I799" s="240"/>
      <c r="J799" s="235"/>
      <c r="K799" s="235"/>
      <c r="L799" s="241"/>
      <c r="M799" s="242"/>
      <c r="N799" s="243"/>
      <c r="O799" s="243"/>
      <c r="P799" s="243"/>
      <c r="Q799" s="243"/>
      <c r="R799" s="243"/>
      <c r="S799" s="243"/>
      <c r="T799" s="244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5" t="s">
        <v>191</v>
      </c>
      <c r="AU799" s="245" t="s">
        <v>88</v>
      </c>
      <c r="AV799" s="13" t="s">
        <v>88</v>
      </c>
      <c r="AW799" s="13" t="s">
        <v>34</v>
      </c>
      <c r="AX799" s="13" t="s">
        <v>78</v>
      </c>
      <c r="AY799" s="245" t="s">
        <v>182</v>
      </c>
    </row>
    <row r="800" spans="1:51" s="14" customFormat="1" ht="12">
      <c r="A800" s="14"/>
      <c r="B800" s="246"/>
      <c r="C800" s="247"/>
      <c r="D800" s="236" t="s">
        <v>191</v>
      </c>
      <c r="E800" s="248" t="s">
        <v>1</v>
      </c>
      <c r="F800" s="249" t="s">
        <v>195</v>
      </c>
      <c r="G800" s="247"/>
      <c r="H800" s="250">
        <v>182</v>
      </c>
      <c r="I800" s="251"/>
      <c r="J800" s="247"/>
      <c r="K800" s="247"/>
      <c r="L800" s="252"/>
      <c r="M800" s="253"/>
      <c r="N800" s="254"/>
      <c r="O800" s="254"/>
      <c r="P800" s="254"/>
      <c r="Q800" s="254"/>
      <c r="R800" s="254"/>
      <c r="S800" s="254"/>
      <c r="T800" s="255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6" t="s">
        <v>191</v>
      </c>
      <c r="AU800" s="256" t="s">
        <v>88</v>
      </c>
      <c r="AV800" s="14" t="s">
        <v>189</v>
      </c>
      <c r="AW800" s="14" t="s">
        <v>34</v>
      </c>
      <c r="AX800" s="14" t="s">
        <v>86</v>
      </c>
      <c r="AY800" s="256" t="s">
        <v>182</v>
      </c>
    </row>
    <row r="801" spans="1:65" s="2" customFormat="1" ht="33" customHeight="1">
      <c r="A801" s="39"/>
      <c r="B801" s="40"/>
      <c r="C801" s="220" t="s">
        <v>1145</v>
      </c>
      <c r="D801" s="220" t="s">
        <v>185</v>
      </c>
      <c r="E801" s="221" t="s">
        <v>2061</v>
      </c>
      <c r="F801" s="222" t="s">
        <v>2062</v>
      </c>
      <c r="G801" s="223" t="s">
        <v>1272</v>
      </c>
      <c r="H801" s="224">
        <v>10</v>
      </c>
      <c r="I801" s="225"/>
      <c r="J801" s="226">
        <f>ROUND(I801*H801,2)</f>
        <v>0</v>
      </c>
      <c r="K801" s="227"/>
      <c r="L801" s="45"/>
      <c r="M801" s="228" t="s">
        <v>1</v>
      </c>
      <c r="N801" s="229" t="s">
        <v>43</v>
      </c>
      <c r="O801" s="92"/>
      <c r="P801" s="230">
        <f>O801*H801</f>
        <v>0</v>
      </c>
      <c r="Q801" s="230">
        <v>0.00036</v>
      </c>
      <c r="R801" s="230">
        <f>Q801*H801</f>
        <v>0.0036000000000000003</v>
      </c>
      <c r="S801" s="230">
        <v>0</v>
      </c>
      <c r="T801" s="231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32" t="s">
        <v>351</v>
      </c>
      <c r="AT801" s="232" t="s">
        <v>185</v>
      </c>
      <c r="AU801" s="232" t="s">
        <v>88</v>
      </c>
      <c r="AY801" s="18" t="s">
        <v>182</v>
      </c>
      <c r="BE801" s="233">
        <f>IF(N801="základní",J801,0)</f>
        <v>0</v>
      </c>
      <c r="BF801" s="233">
        <f>IF(N801="snížená",J801,0)</f>
        <v>0</v>
      </c>
      <c r="BG801" s="233">
        <f>IF(N801="zákl. přenesená",J801,0)</f>
        <v>0</v>
      </c>
      <c r="BH801" s="233">
        <f>IF(N801="sníž. přenesená",J801,0)</f>
        <v>0</v>
      </c>
      <c r="BI801" s="233">
        <f>IF(N801="nulová",J801,0)</f>
        <v>0</v>
      </c>
      <c r="BJ801" s="18" t="s">
        <v>86</v>
      </c>
      <c r="BK801" s="233">
        <f>ROUND(I801*H801,2)</f>
        <v>0</v>
      </c>
      <c r="BL801" s="18" t="s">
        <v>351</v>
      </c>
      <c r="BM801" s="232" t="s">
        <v>2063</v>
      </c>
    </row>
    <row r="802" spans="1:51" s="13" customFormat="1" ht="12">
      <c r="A802" s="13"/>
      <c r="B802" s="234"/>
      <c r="C802" s="235"/>
      <c r="D802" s="236" t="s">
        <v>191</v>
      </c>
      <c r="E802" s="237" t="s">
        <v>1</v>
      </c>
      <c r="F802" s="238" t="s">
        <v>2064</v>
      </c>
      <c r="G802" s="235"/>
      <c r="H802" s="239">
        <v>10</v>
      </c>
      <c r="I802" s="240"/>
      <c r="J802" s="235"/>
      <c r="K802" s="235"/>
      <c r="L802" s="241"/>
      <c r="M802" s="242"/>
      <c r="N802" s="243"/>
      <c r="O802" s="243"/>
      <c r="P802" s="243"/>
      <c r="Q802" s="243"/>
      <c r="R802" s="243"/>
      <c r="S802" s="243"/>
      <c r="T802" s="244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5" t="s">
        <v>191</v>
      </c>
      <c r="AU802" s="245" t="s">
        <v>88</v>
      </c>
      <c r="AV802" s="13" t="s">
        <v>88</v>
      </c>
      <c r="AW802" s="13" t="s">
        <v>34</v>
      </c>
      <c r="AX802" s="13" t="s">
        <v>78</v>
      </c>
      <c r="AY802" s="245" t="s">
        <v>182</v>
      </c>
    </row>
    <row r="803" spans="1:51" s="14" customFormat="1" ht="12">
      <c r="A803" s="14"/>
      <c r="B803" s="246"/>
      <c r="C803" s="247"/>
      <c r="D803" s="236" t="s">
        <v>191</v>
      </c>
      <c r="E803" s="248" t="s">
        <v>1</v>
      </c>
      <c r="F803" s="249" t="s">
        <v>195</v>
      </c>
      <c r="G803" s="247"/>
      <c r="H803" s="250">
        <v>10</v>
      </c>
      <c r="I803" s="251"/>
      <c r="J803" s="247"/>
      <c r="K803" s="247"/>
      <c r="L803" s="252"/>
      <c r="M803" s="253"/>
      <c r="N803" s="254"/>
      <c r="O803" s="254"/>
      <c r="P803" s="254"/>
      <c r="Q803" s="254"/>
      <c r="R803" s="254"/>
      <c r="S803" s="254"/>
      <c r="T803" s="255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6" t="s">
        <v>191</v>
      </c>
      <c r="AU803" s="256" t="s">
        <v>88</v>
      </c>
      <c r="AV803" s="14" t="s">
        <v>189</v>
      </c>
      <c r="AW803" s="14" t="s">
        <v>34</v>
      </c>
      <c r="AX803" s="14" t="s">
        <v>86</v>
      </c>
      <c r="AY803" s="256" t="s">
        <v>182</v>
      </c>
    </row>
    <row r="804" spans="1:65" s="2" customFormat="1" ht="24.15" customHeight="1">
      <c r="A804" s="39"/>
      <c r="B804" s="40"/>
      <c r="C804" s="220" t="s">
        <v>1155</v>
      </c>
      <c r="D804" s="220" t="s">
        <v>185</v>
      </c>
      <c r="E804" s="221" t="s">
        <v>2065</v>
      </c>
      <c r="F804" s="222" t="s">
        <v>2066</v>
      </c>
      <c r="G804" s="223" t="s">
        <v>1272</v>
      </c>
      <c r="H804" s="224">
        <v>2</v>
      </c>
      <c r="I804" s="225"/>
      <c r="J804" s="226">
        <f>ROUND(I804*H804,2)</f>
        <v>0</v>
      </c>
      <c r="K804" s="227"/>
      <c r="L804" s="45"/>
      <c r="M804" s="228" t="s">
        <v>1</v>
      </c>
      <c r="N804" s="229" t="s">
        <v>43</v>
      </c>
      <c r="O804" s="92"/>
      <c r="P804" s="230">
        <f>O804*H804</f>
        <v>0</v>
      </c>
      <c r="Q804" s="230">
        <v>0.00025</v>
      </c>
      <c r="R804" s="230">
        <f>Q804*H804</f>
        <v>0.0005</v>
      </c>
      <c r="S804" s="230">
        <v>0</v>
      </c>
      <c r="T804" s="231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32" t="s">
        <v>351</v>
      </c>
      <c r="AT804" s="232" t="s">
        <v>185</v>
      </c>
      <c r="AU804" s="232" t="s">
        <v>88</v>
      </c>
      <c r="AY804" s="18" t="s">
        <v>182</v>
      </c>
      <c r="BE804" s="233">
        <f>IF(N804="základní",J804,0)</f>
        <v>0</v>
      </c>
      <c r="BF804" s="233">
        <f>IF(N804="snížená",J804,0)</f>
        <v>0</v>
      </c>
      <c r="BG804" s="233">
        <f>IF(N804="zákl. přenesená",J804,0)</f>
        <v>0</v>
      </c>
      <c r="BH804" s="233">
        <f>IF(N804="sníž. přenesená",J804,0)</f>
        <v>0</v>
      </c>
      <c r="BI804" s="233">
        <f>IF(N804="nulová",J804,0)</f>
        <v>0</v>
      </c>
      <c r="BJ804" s="18" t="s">
        <v>86</v>
      </c>
      <c r="BK804" s="233">
        <f>ROUND(I804*H804,2)</f>
        <v>0</v>
      </c>
      <c r="BL804" s="18" t="s">
        <v>351</v>
      </c>
      <c r="BM804" s="232" t="s">
        <v>2067</v>
      </c>
    </row>
    <row r="805" spans="1:51" s="13" customFormat="1" ht="12">
      <c r="A805" s="13"/>
      <c r="B805" s="234"/>
      <c r="C805" s="235"/>
      <c r="D805" s="236" t="s">
        <v>191</v>
      </c>
      <c r="E805" s="237" t="s">
        <v>1</v>
      </c>
      <c r="F805" s="238" t="s">
        <v>2068</v>
      </c>
      <c r="G805" s="235"/>
      <c r="H805" s="239">
        <v>2</v>
      </c>
      <c r="I805" s="240"/>
      <c r="J805" s="235"/>
      <c r="K805" s="235"/>
      <c r="L805" s="241"/>
      <c r="M805" s="242"/>
      <c r="N805" s="243"/>
      <c r="O805" s="243"/>
      <c r="P805" s="243"/>
      <c r="Q805" s="243"/>
      <c r="R805" s="243"/>
      <c r="S805" s="243"/>
      <c r="T805" s="244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5" t="s">
        <v>191</v>
      </c>
      <c r="AU805" s="245" t="s">
        <v>88</v>
      </c>
      <c r="AV805" s="13" t="s">
        <v>88</v>
      </c>
      <c r="AW805" s="13" t="s">
        <v>34</v>
      </c>
      <c r="AX805" s="13" t="s">
        <v>78</v>
      </c>
      <c r="AY805" s="245" t="s">
        <v>182</v>
      </c>
    </row>
    <row r="806" spans="1:51" s="14" customFormat="1" ht="12">
      <c r="A806" s="14"/>
      <c r="B806" s="246"/>
      <c r="C806" s="247"/>
      <c r="D806" s="236" t="s">
        <v>191</v>
      </c>
      <c r="E806" s="248" t="s">
        <v>1</v>
      </c>
      <c r="F806" s="249" t="s">
        <v>195</v>
      </c>
      <c r="G806" s="247"/>
      <c r="H806" s="250">
        <v>2</v>
      </c>
      <c r="I806" s="251"/>
      <c r="J806" s="247"/>
      <c r="K806" s="247"/>
      <c r="L806" s="252"/>
      <c r="M806" s="253"/>
      <c r="N806" s="254"/>
      <c r="O806" s="254"/>
      <c r="P806" s="254"/>
      <c r="Q806" s="254"/>
      <c r="R806" s="254"/>
      <c r="S806" s="254"/>
      <c r="T806" s="255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56" t="s">
        <v>191</v>
      </c>
      <c r="AU806" s="256" t="s">
        <v>88</v>
      </c>
      <c r="AV806" s="14" t="s">
        <v>189</v>
      </c>
      <c r="AW806" s="14" t="s">
        <v>34</v>
      </c>
      <c r="AX806" s="14" t="s">
        <v>86</v>
      </c>
      <c r="AY806" s="256" t="s">
        <v>182</v>
      </c>
    </row>
    <row r="807" spans="1:65" s="2" customFormat="1" ht="33" customHeight="1">
      <c r="A807" s="39"/>
      <c r="B807" s="40"/>
      <c r="C807" s="220" t="s">
        <v>1161</v>
      </c>
      <c r="D807" s="220" t="s">
        <v>185</v>
      </c>
      <c r="E807" s="221" t="s">
        <v>2069</v>
      </c>
      <c r="F807" s="222" t="s">
        <v>2070</v>
      </c>
      <c r="G807" s="223" t="s">
        <v>320</v>
      </c>
      <c r="H807" s="224">
        <v>71.5</v>
      </c>
      <c r="I807" s="225"/>
      <c r="J807" s="226">
        <f>ROUND(I807*H807,2)</f>
        <v>0</v>
      </c>
      <c r="K807" s="227"/>
      <c r="L807" s="45"/>
      <c r="M807" s="228" t="s">
        <v>1</v>
      </c>
      <c r="N807" s="229" t="s">
        <v>43</v>
      </c>
      <c r="O807" s="92"/>
      <c r="P807" s="230">
        <f>O807*H807</f>
        <v>0</v>
      </c>
      <c r="Q807" s="230">
        <v>0.0021</v>
      </c>
      <c r="R807" s="230">
        <f>Q807*H807</f>
        <v>0.15014999999999998</v>
      </c>
      <c r="S807" s="230">
        <v>0</v>
      </c>
      <c r="T807" s="231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32" t="s">
        <v>351</v>
      </c>
      <c r="AT807" s="232" t="s">
        <v>185</v>
      </c>
      <c r="AU807" s="232" t="s">
        <v>88</v>
      </c>
      <c r="AY807" s="18" t="s">
        <v>182</v>
      </c>
      <c r="BE807" s="233">
        <f>IF(N807="základní",J807,0)</f>
        <v>0</v>
      </c>
      <c r="BF807" s="233">
        <f>IF(N807="snížená",J807,0)</f>
        <v>0</v>
      </c>
      <c r="BG807" s="233">
        <f>IF(N807="zákl. přenesená",J807,0)</f>
        <v>0</v>
      </c>
      <c r="BH807" s="233">
        <f>IF(N807="sníž. přenesená",J807,0)</f>
        <v>0</v>
      </c>
      <c r="BI807" s="233">
        <f>IF(N807="nulová",J807,0)</f>
        <v>0</v>
      </c>
      <c r="BJ807" s="18" t="s">
        <v>86</v>
      </c>
      <c r="BK807" s="233">
        <f>ROUND(I807*H807,2)</f>
        <v>0</v>
      </c>
      <c r="BL807" s="18" t="s">
        <v>351</v>
      </c>
      <c r="BM807" s="232" t="s">
        <v>2071</v>
      </c>
    </row>
    <row r="808" spans="1:51" s="13" customFormat="1" ht="12">
      <c r="A808" s="13"/>
      <c r="B808" s="234"/>
      <c r="C808" s="235"/>
      <c r="D808" s="236" t="s">
        <v>191</v>
      </c>
      <c r="E808" s="237" t="s">
        <v>1</v>
      </c>
      <c r="F808" s="238" t="s">
        <v>2072</v>
      </c>
      <c r="G808" s="235"/>
      <c r="H808" s="239">
        <v>71.5</v>
      </c>
      <c r="I808" s="240"/>
      <c r="J808" s="235"/>
      <c r="K808" s="235"/>
      <c r="L808" s="241"/>
      <c r="M808" s="242"/>
      <c r="N808" s="243"/>
      <c r="O808" s="243"/>
      <c r="P808" s="243"/>
      <c r="Q808" s="243"/>
      <c r="R808" s="243"/>
      <c r="S808" s="243"/>
      <c r="T808" s="244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5" t="s">
        <v>191</v>
      </c>
      <c r="AU808" s="245" t="s">
        <v>88</v>
      </c>
      <c r="AV808" s="13" t="s">
        <v>88</v>
      </c>
      <c r="AW808" s="13" t="s">
        <v>34</v>
      </c>
      <c r="AX808" s="13" t="s">
        <v>78</v>
      </c>
      <c r="AY808" s="245" t="s">
        <v>182</v>
      </c>
    </row>
    <row r="809" spans="1:51" s="14" customFormat="1" ht="12">
      <c r="A809" s="14"/>
      <c r="B809" s="246"/>
      <c r="C809" s="247"/>
      <c r="D809" s="236" t="s">
        <v>191</v>
      </c>
      <c r="E809" s="248" t="s">
        <v>1</v>
      </c>
      <c r="F809" s="249" t="s">
        <v>195</v>
      </c>
      <c r="G809" s="247"/>
      <c r="H809" s="250">
        <v>71.5</v>
      </c>
      <c r="I809" s="251"/>
      <c r="J809" s="247"/>
      <c r="K809" s="247"/>
      <c r="L809" s="252"/>
      <c r="M809" s="253"/>
      <c r="N809" s="254"/>
      <c r="O809" s="254"/>
      <c r="P809" s="254"/>
      <c r="Q809" s="254"/>
      <c r="R809" s="254"/>
      <c r="S809" s="254"/>
      <c r="T809" s="255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6" t="s">
        <v>191</v>
      </c>
      <c r="AU809" s="256" t="s">
        <v>88</v>
      </c>
      <c r="AV809" s="14" t="s">
        <v>189</v>
      </c>
      <c r="AW809" s="14" t="s">
        <v>34</v>
      </c>
      <c r="AX809" s="14" t="s">
        <v>86</v>
      </c>
      <c r="AY809" s="256" t="s">
        <v>182</v>
      </c>
    </row>
    <row r="810" spans="1:65" s="2" customFormat="1" ht="24.15" customHeight="1">
      <c r="A810" s="39"/>
      <c r="B810" s="40"/>
      <c r="C810" s="220" t="s">
        <v>1166</v>
      </c>
      <c r="D810" s="220" t="s">
        <v>185</v>
      </c>
      <c r="E810" s="221" t="s">
        <v>1156</v>
      </c>
      <c r="F810" s="222" t="s">
        <v>1157</v>
      </c>
      <c r="G810" s="223" t="s">
        <v>570</v>
      </c>
      <c r="H810" s="224">
        <v>3.413</v>
      </c>
      <c r="I810" s="225"/>
      <c r="J810" s="226">
        <f>ROUND(I810*H810,2)</f>
        <v>0</v>
      </c>
      <c r="K810" s="227"/>
      <c r="L810" s="45"/>
      <c r="M810" s="228" t="s">
        <v>1</v>
      </c>
      <c r="N810" s="229" t="s">
        <v>43</v>
      </c>
      <c r="O810" s="92"/>
      <c r="P810" s="230">
        <f>O810*H810</f>
        <v>0</v>
      </c>
      <c r="Q810" s="230">
        <v>0</v>
      </c>
      <c r="R810" s="230">
        <f>Q810*H810</f>
        <v>0</v>
      </c>
      <c r="S810" s="230">
        <v>0</v>
      </c>
      <c r="T810" s="231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32" t="s">
        <v>351</v>
      </c>
      <c r="AT810" s="232" t="s">
        <v>185</v>
      </c>
      <c r="AU810" s="232" t="s">
        <v>88</v>
      </c>
      <c r="AY810" s="18" t="s">
        <v>182</v>
      </c>
      <c r="BE810" s="233">
        <f>IF(N810="základní",J810,0)</f>
        <v>0</v>
      </c>
      <c r="BF810" s="233">
        <f>IF(N810="snížená",J810,0)</f>
        <v>0</v>
      </c>
      <c r="BG810" s="233">
        <f>IF(N810="zákl. přenesená",J810,0)</f>
        <v>0</v>
      </c>
      <c r="BH810" s="233">
        <f>IF(N810="sníž. přenesená",J810,0)</f>
        <v>0</v>
      </c>
      <c r="BI810" s="233">
        <f>IF(N810="nulová",J810,0)</f>
        <v>0</v>
      </c>
      <c r="BJ810" s="18" t="s">
        <v>86</v>
      </c>
      <c r="BK810" s="233">
        <f>ROUND(I810*H810,2)</f>
        <v>0</v>
      </c>
      <c r="BL810" s="18" t="s">
        <v>351</v>
      </c>
      <c r="BM810" s="232" t="s">
        <v>2073</v>
      </c>
    </row>
    <row r="811" spans="1:63" s="12" customFormat="1" ht="22.8" customHeight="1">
      <c r="A811" s="12"/>
      <c r="B811" s="204"/>
      <c r="C811" s="205"/>
      <c r="D811" s="206" t="s">
        <v>77</v>
      </c>
      <c r="E811" s="218" t="s">
        <v>2074</v>
      </c>
      <c r="F811" s="218" t="s">
        <v>2075</v>
      </c>
      <c r="G811" s="205"/>
      <c r="H811" s="205"/>
      <c r="I811" s="208"/>
      <c r="J811" s="219">
        <f>BK811</f>
        <v>0</v>
      </c>
      <c r="K811" s="205"/>
      <c r="L811" s="210"/>
      <c r="M811" s="211"/>
      <c r="N811" s="212"/>
      <c r="O811" s="212"/>
      <c r="P811" s="213">
        <f>SUM(P812:P827)</f>
        <v>0</v>
      </c>
      <c r="Q811" s="212"/>
      <c r="R811" s="213">
        <f>SUM(R812:R827)</f>
        <v>0.5149216</v>
      </c>
      <c r="S811" s="212"/>
      <c r="T811" s="214">
        <f>SUM(T812:T827)</f>
        <v>1.8475759999999999</v>
      </c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R811" s="215" t="s">
        <v>88</v>
      </c>
      <c r="AT811" s="216" t="s">
        <v>77</v>
      </c>
      <c r="AU811" s="216" t="s">
        <v>86</v>
      </c>
      <c r="AY811" s="215" t="s">
        <v>182</v>
      </c>
      <c r="BK811" s="217">
        <f>SUM(BK812:BK827)</f>
        <v>0</v>
      </c>
    </row>
    <row r="812" spans="1:65" s="2" customFormat="1" ht="24.15" customHeight="1">
      <c r="A812" s="39"/>
      <c r="B812" s="40"/>
      <c r="C812" s="220" t="s">
        <v>1180</v>
      </c>
      <c r="D812" s="220" t="s">
        <v>185</v>
      </c>
      <c r="E812" s="221" t="s">
        <v>2076</v>
      </c>
      <c r="F812" s="222" t="s">
        <v>2077</v>
      </c>
      <c r="G812" s="223" t="s">
        <v>188</v>
      </c>
      <c r="H812" s="224">
        <v>40.436</v>
      </c>
      <c r="I812" s="225"/>
      <c r="J812" s="226">
        <f>ROUND(I812*H812,2)</f>
        <v>0</v>
      </c>
      <c r="K812" s="227"/>
      <c r="L812" s="45"/>
      <c r="M812" s="228" t="s">
        <v>1</v>
      </c>
      <c r="N812" s="229" t="s">
        <v>43</v>
      </c>
      <c r="O812" s="92"/>
      <c r="P812" s="230">
        <f>O812*H812</f>
        <v>0</v>
      </c>
      <c r="Q812" s="230">
        <v>0</v>
      </c>
      <c r="R812" s="230">
        <f>Q812*H812</f>
        <v>0</v>
      </c>
      <c r="S812" s="230">
        <v>0.0445</v>
      </c>
      <c r="T812" s="231">
        <f>S812*H812</f>
        <v>1.799402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32" t="s">
        <v>351</v>
      </c>
      <c r="AT812" s="232" t="s">
        <v>185</v>
      </c>
      <c r="AU812" s="232" t="s">
        <v>88</v>
      </c>
      <c r="AY812" s="18" t="s">
        <v>182</v>
      </c>
      <c r="BE812" s="233">
        <f>IF(N812="základní",J812,0)</f>
        <v>0</v>
      </c>
      <c r="BF812" s="233">
        <f>IF(N812="snížená",J812,0)</f>
        <v>0</v>
      </c>
      <c r="BG812" s="233">
        <f>IF(N812="zákl. přenesená",J812,0)</f>
        <v>0</v>
      </c>
      <c r="BH812" s="233">
        <f>IF(N812="sníž. přenesená",J812,0)</f>
        <v>0</v>
      </c>
      <c r="BI812" s="233">
        <f>IF(N812="nulová",J812,0)</f>
        <v>0</v>
      </c>
      <c r="BJ812" s="18" t="s">
        <v>86</v>
      </c>
      <c r="BK812" s="233">
        <f>ROUND(I812*H812,2)</f>
        <v>0</v>
      </c>
      <c r="BL812" s="18" t="s">
        <v>351</v>
      </c>
      <c r="BM812" s="232" t="s">
        <v>2078</v>
      </c>
    </row>
    <row r="813" spans="1:51" s="15" customFormat="1" ht="12">
      <c r="A813" s="15"/>
      <c r="B813" s="268"/>
      <c r="C813" s="269"/>
      <c r="D813" s="236" t="s">
        <v>191</v>
      </c>
      <c r="E813" s="270" t="s">
        <v>1</v>
      </c>
      <c r="F813" s="271" t="s">
        <v>1116</v>
      </c>
      <c r="G813" s="269"/>
      <c r="H813" s="270" t="s">
        <v>1</v>
      </c>
      <c r="I813" s="272"/>
      <c r="J813" s="269"/>
      <c r="K813" s="269"/>
      <c r="L813" s="273"/>
      <c r="M813" s="274"/>
      <c r="N813" s="275"/>
      <c r="O813" s="275"/>
      <c r="P813" s="275"/>
      <c r="Q813" s="275"/>
      <c r="R813" s="275"/>
      <c r="S813" s="275"/>
      <c r="T813" s="276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T813" s="277" t="s">
        <v>191</v>
      </c>
      <c r="AU813" s="277" t="s">
        <v>88</v>
      </c>
      <c r="AV813" s="15" t="s">
        <v>86</v>
      </c>
      <c r="AW813" s="15" t="s">
        <v>34</v>
      </c>
      <c r="AX813" s="15" t="s">
        <v>78</v>
      </c>
      <c r="AY813" s="277" t="s">
        <v>182</v>
      </c>
    </row>
    <row r="814" spans="1:51" s="13" customFormat="1" ht="12">
      <c r="A814" s="13"/>
      <c r="B814" s="234"/>
      <c r="C814" s="235"/>
      <c r="D814" s="236" t="s">
        <v>191</v>
      </c>
      <c r="E814" s="237" t="s">
        <v>1</v>
      </c>
      <c r="F814" s="238" t="s">
        <v>2079</v>
      </c>
      <c r="G814" s="235"/>
      <c r="H814" s="239">
        <v>27.2</v>
      </c>
      <c r="I814" s="240"/>
      <c r="J814" s="235"/>
      <c r="K814" s="235"/>
      <c r="L814" s="241"/>
      <c r="M814" s="242"/>
      <c r="N814" s="243"/>
      <c r="O814" s="243"/>
      <c r="P814" s="243"/>
      <c r="Q814" s="243"/>
      <c r="R814" s="243"/>
      <c r="S814" s="243"/>
      <c r="T814" s="244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5" t="s">
        <v>191</v>
      </c>
      <c r="AU814" s="245" t="s">
        <v>88</v>
      </c>
      <c r="AV814" s="13" t="s">
        <v>88</v>
      </c>
      <c r="AW814" s="13" t="s">
        <v>34</v>
      </c>
      <c r="AX814" s="13" t="s">
        <v>78</v>
      </c>
      <c r="AY814" s="245" t="s">
        <v>182</v>
      </c>
    </row>
    <row r="815" spans="1:51" s="13" customFormat="1" ht="12">
      <c r="A815" s="13"/>
      <c r="B815" s="234"/>
      <c r="C815" s="235"/>
      <c r="D815" s="236" t="s">
        <v>191</v>
      </c>
      <c r="E815" s="237" t="s">
        <v>1</v>
      </c>
      <c r="F815" s="238" t="s">
        <v>1903</v>
      </c>
      <c r="G815" s="235"/>
      <c r="H815" s="239">
        <v>11.22</v>
      </c>
      <c r="I815" s="240"/>
      <c r="J815" s="235"/>
      <c r="K815" s="235"/>
      <c r="L815" s="241"/>
      <c r="M815" s="242"/>
      <c r="N815" s="243"/>
      <c r="O815" s="243"/>
      <c r="P815" s="243"/>
      <c r="Q815" s="243"/>
      <c r="R815" s="243"/>
      <c r="S815" s="243"/>
      <c r="T815" s="244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5" t="s">
        <v>191</v>
      </c>
      <c r="AU815" s="245" t="s">
        <v>88</v>
      </c>
      <c r="AV815" s="13" t="s">
        <v>88</v>
      </c>
      <c r="AW815" s="13" t="s">
        <v>34</v>
      </c>
      <c r="AX815" s="13" t="s">
        <v>78</v>
      </c>
      <c r="AY815" s="245" t="s">
        <v>182</v>
      </c>
    </row>
    <row r="816" spans="1:51" s="13" customFormat="1" ht="12">
      <c r="A816" s="13"/>
      <c r="B816" s="234"/>
      <c r="C816" s="235"/>
      <c r="D816" s="236" t="s">
        <v>191</v>
      </c>
      <c r="E816" s="237" t="s">
        <v>1</v>
      </c>
      <c r="F816" s="238" t="s">
        <v>2080</v>
      </c>
      <c r="G816" s="235"/>
      <c r="H816" s="239">
        <v>2.016</v>
      </c>
      <c r="I816" s="240"/>
      <c r="J816" s="235"/>
      <c r="K816" s="235"/>
      <c r="L816" s="241"/>
      <c r="M816" s="242"/>
      <c r="N816" s="243"/>
      <c r="O816" s="243"/>
      <c r="P816" s="243"/>
      <c r="Q816" s="243"/>
      <c r="R816" s="243"/>
      <c r="S816" s="243"/>
      <c r="T816" s="244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5" t="s">
        <v>191</v>
      </c>
      <c r="AU816" s="245" t="s">
        <v>88</v>
      </c>
      <c r="AV816" s="13" t="s">
        <v>88</v>
      </c>
      <c r="AW816" s="13" t="s">
        <v>34</v>
      </c>
      <c r="AX816" s="13" t="s">
        <v>78</v>
      </c>
      <c r="AY816" s="245" t="s">
        <v>182</v>
      </c>
    </row>
    <row r="817" spans="1:51" s="14" customFormat="1" ht="12">
      <c r="A817" s="14"/>
      <c r="B817" s="246"/>
      <c r="C817" s="247"/>
      <c r="D817" s="236" t="s">
        <v>191</v>
      </c>
      <c r="E817" s="248" t="s">
        <v>1</v>
      </c>
      <c r="F817" s="249" t="s">
        <v>195</v>
      </c>
      <c r="G817" s="247"/>
      <c r="H817" s="250">
        <v>40.436</v>
      </c>
      <c r="I817" s="251"/>
      <c r="J817" s="247"/>
      <c r="K817" s="247"/>
      <c r="L817" s="252"/>
      <c r="M817" s="253"/>
      <c r="N817" s="254"/>
      <c r="O817" s="254"/>
      <c r="P817" s="254"/>
      <c r="Q817" s="254"/>
      <c r="R817" s="254"/>
      <c r="S817" s="254"/>
      <c r="T817" s="255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56" t="s">
        <v>191</v>
      </c>
      <c r="AU817" s="256" t="s">
        <v>88</v>
      </c>
      <c r="AV817" s="14" t="s">
        <v>189</v>
      </c>
      <c r="AW817" s="14" t="s">
        <v>34</v>
      </c>
      <c r="AX817" s="14" t="s">
        <v>86</v>
      </c>
      <c r="AY817" s="256" t="s">
        <v>182</v>
      </c>
    </row>
    <row r="818" spans="1:65" s="2" customFormat="1" ht="24.15" customHeight="1">
      <c r="A818" s="39"/>
      <c r="B818" s="40"/>
      <c r="C818" s="220" t="s">
        <v>1194</v>
      </c>
      <c r="D818" s="220" t="s">
        <v>185</v>
      </c>
      <c r="E818" s="221" t="s">
        <v>2081</v>
      </c>
      <c r="F818" s="222" t="s">
        <v>2082</v>
      </c>
      <c r="G818" s="223" t="s">
        <v>320</v>
      </c>
      <c r="H818" s="224">
        <v>4.2</v>
      </c>
      <c r="I818" s="225"/>
      <c r="J818" s="226">
        <f>ROUND(I818*H818,2)</f>
        <v>0</v>
      </c>
      <c r="K818" s="227"/>
      <c r="L818" s="45"/>
      <c r="M818" s="228" t="s">
        <v>1</v>
      </c>
      <c r="N818" s="229" t="s">
        <v>43</v>
      </c>
      <c r="O818" s="92"/>
      <c r="P818" s="230">
        <f>O818*H818</f>
        <v>0</v>
      </c>
      <c r="Q818" s="230">
        <v>0</v>
      </c>
      <c r="R818" s="230">
        <f>Q818*H818</f>
        <v>0</v>
      </c>
      <c r="S818" s="230">
        <v>0.01147</v>
      </c>
      <c r="T818" s="231">
        <f>S818*H818</f>
        <v>0.048174</v>
      </c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R818" s="232" t="s">
        <v>351</v>
      </c>
      <c r="AT818" s="232" t="s">
        <v>185</v>
      </c>
      <c r="AU818" s="232" t="s">
        <v>88</v>
      </c>
      <c r="AY818" s="18" t="s">
        <v>182</v>
      </c>
      <c r="BE818" s="233">
        <f>IF(N818="základní",J818,0)</f>
        <v>0</v>
      </c>
      <c r="BF818" s="233">
        <f>IF(N818="snížená",J818,0)</f>
        <v>0</v>
      </c>
      <c r="BG818" s="233">
        <f>IF(N818="zákl. přenesená",J818,0)</f>
        <v>0</v>
      </c>
      <c r="BH818" s="233">
        <f>IF(N818="sníž. přenesená",J818,0)</f>
        <v>0</v>
      </c>
      <c r="BI818" s="233">
        <f>IF(N818="nulová",J818,0)</f>
        <v>0</v>
      </c>
      <c r="BJ818" s="18" t="s">
        <v>86</v>
      </c>
      <c r="BK818" s="233">
        <f>ROUND(I818*H818,2)</f>
        <v>0</v>
      </c>
      <c r="BL818" s="18" t="s">
        <v>351</v>
      </c>
      <c r="BM818" s="232" t="s">
        <v>2083</v>
      </c>
    </row>
    <row r="819" spans="1:51" s="15" customFormat="1" ht="12">
      <c r="A819" s="15"/>
      <c r="B819" s="268"/>
      <c r="C819" s="269"/>
      <c r="D819" s="236" t="s">
        <v>191</v>
      </c>
      <c r="E819" s="270" t="s">
        <v>1</v>
      </c>
      <c r="F819" s="271" t="s">
        <v>1116</v>
      </c>
      <c r="G819" s="269"/>
      <c r="H819" s="270" t="s">
        <v>1</v>
      </c>
      <c r="I819" s="272"/>
      <c r="J819" s="269"/>
      <c r="K819" s="269"/>
      <c r="L819" s="273"/>
      <c r="M819" s="274"/>
      <c r="N819" s="275"/>
      <c r="O819" s="275"/>
      <c r="P819" s="275"/>
      <c r="Q819" s="275"/>
      <c r="R819" s="275"/>
      <c r="S819" s="275"/>
      <c r="T819" s="276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77" t="s">
        <v>191</v>
      </c>
      <c r="AU819" s="277" t="s">
        <v>88</v>
      </c>
      <c r="AV819" s="15" t="s">
        <v>86</v>
      </c>
      <c r="AW819" s="15" t="s">
        <v>34</v>
      </c>
      <c r="AX819" s="15" t="s">
        <v>78</v>
      </c>
      <c r="AY819" s="277" t="s">
        <v>182</v>
      </c>
    </row>
    <row r="820" spans="1:51" s="13" customFormat="1" ht="12">
      <c r="A820" s="13"/>
      <c r="B820" s="234"/>
      <c r="C820" s="235"/>
      <c r="D820" s="236" t="s">
        <v>191</v>
      </c>
      <c r="E820" s="237" t="s">
        <v>1</v>
      </c>
      <c r="F820" s="238" t="s">
        <v>2084</v>
      </c>
      <c r="G820" s="235"/>
      <c r="H820" s="239">
        <v>4.2</v>
      </c>
      <c r="I820" s="240"/>
      <c r="J820" s="235"/>
      <c r="K820" s="235"/>
      <c r="L820" s="241"/>
      <c r="M820" s="242"/>
      <c r="N820" s="243"/>
      <c r="O820" s="243"/>
      <c r="P820" s="243"/>
      <c r="Q820" s="243"/>
      <c r="R820" s="243"/>
      <c r="S820" s="243"/>
      <c r="T820" s="244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5" t="s">
        <v>191</v>
      </c>
      <c r="AU820" s="245" t="s">
        <v>88</v>
      </c>
      <c r="AV820" s="13" t="s">
        <v>88</v>
      </c>
      <c r="AW820" s="13" t="s">
        <v>34</v>
      </c>
      <c r="AX820" s="13" t="s">
        <v>78</v>
      </c>
      <c r="AY820" s="245" t="s">
        <v>182</v>
      </c>
    </row>
    <row r="821" spans="1:51" s="14" customFormat="1" ht="12">
      <c r="A821" s="14"/>
      <c r="B821" s="246"/>
      <c r="C821" s="247"/>
      <c r="D821" s="236" t="s">
        <v>191</v>
      </c>
      <c r="E821" s="248" t="s">
        <v>1</v>
      </c>
      <c r="F821" s="249" t="s">
        <v>195</v>
      </c>
      <c r="G821" s="247"/>
      <c r="H821" s="250">
        <v>4.2</v>
      </c>
      <c r="I821" s="251"/>
      <c r="J821" s="247"/>
      <c r="K821" s="247"/>
      <c r="L821" s="252"/>
      <c r="M821" s="253"/>
      <c r="N821" s="254"/>
      <c r="O821" s="254"/>
      <c r="P821" s="254"/>
      <c r="Q821" s="254"/>
      <c r="R821" s="254"/>
      <c r="S821" s="254"/>
      <c r="T821" s="255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56" t="s">
        <v>191</v>
      </c>
      <c r="AU821" s="256" t="s">
        <v>88</v>
      </c>
      <c r="AV821" s="14" t="s">
        <v>189</v>
      </c>
      <c r="AW821" s="14" t="s">
        <v>34</v>
      </c>
      <c r="AX821" s="14" t="s">
        <v>86</v>
      </c>
      <c r="AY821" s="256" t="s">
        <v>182</v>
      </c>
    </row>
    <row r="822" spans="1:65" s="2" customFormat="1" ht="24.15" customHeight="1">
      <c r="A822" s="39"/>
      <c r="B822" s="40"/>
      <c r="C822" s="220" t="s">
        <v>1209</v>
      </c>
      <c r="D822" s="220" t="s">
        <v>185</v>
      </c>
      <c r="E822" s="221" t="s">
        <v>2085</v>
      </c>
      <c r="F822" s="222" t="s">
        <v>2086</v>
      </c>
      <c r="G822" s="223" t="s">
        <v>188</v>
      </c>
      <c r="H822" s="224">
        <v>11.84</v>
      </c>
      <c r="I822" s="225"/>
      <c r="J822" s="226">
        <f>ROUND(I822*H822,2)</f>
        <v>0</v>
      </c>
      <c r="K822" s="227"/>
      <c r="L822" s="45"/>
      <c r="M822" s="228" t="s">
        <v>1</v>
      </c>
      <c r="N822" s="229" t="s">
        <v>43</v>
      </c>
      <c r="O822" s="92"/>
      <c r="P822" s="230">
        <f>O822*H822</f>
        <v>0</v>
      </c>
      <c r="Q822" s="230">
        <v>0.04349</v>
      </c>
      <c r="R822" s="230">
        <f>Q822*H822</f>
        <v>0.5149216</v>
      </c>
      <c r="S822" s="230">
        <v>0</v>
      </c>
      <c r="T822" s="231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32" t="s">
        <v>351</v>
      </c>
      <c r="AT822" s="232" t="s">
        <v>185</v>
      </c>
      <c r="AU822" s="232" t="s">
        <v>88</v>
      </c>
      <c r="AY822" s="18" t="s">
        <v>182</v>
      </c>
      <c r="BE822" s="233">
        <f>IF(N822="základní",J822,0)</f>
        <v>0</v>
      </c>
      <c r="BF822" s="233">
        <f>IF(N822="snížená",J822,0)</f>
        <v>0</v>
      </c>
      <c r="BG822" s="233">
        <f>IF(N822="zákl. přenesená",J822,0)</f>
        <v>0</v>
      </c>
      <c r="BH822" s="233">
        <f>IF(N822="sníž. přenesená",J822,0)</f>
        <v>0</v>
      </c>
      <c r="BI822" s="233">
        <f>IF(N822="nulová",J822,0)</f>
        <v>0</v>
      </c>
      <c r="BJ822" s="18" t="s">
        <v>86</v>
      </c>
      <c r="BK822" s="233">
        <f>ROUND(I822*H822,2)</f>
        <v>0</v>
      </c>
      <c r="BL822" s="18" t="s">
        <v>351</v>
      </c>
      <c r="BM822" s="232" t="s">
        <v>2087</v>
      </c>
    </row>
    <row r="823" spans="1:51" s="15" customFormat="1" ht="12">
      <c r="A823" s="15"/>
      <c r="B823" s="268"/>
      <c r="C823" s="269"/>
      <c r="D823" s="236" t="s">
        <v>191</v>
      </c>
      <c r="E823" s="270" t="s">
        <v>1</v>
      </c>
      <c r="F823" s="271" t="s">
        <v>2088</v>
      </c>
      <c r="G823" s="269"/>
      <c r="H823" s="270" t="s">
        <v>1</v>
      </c>
      <c r="I823" s="272"/>
      <c r="J823" s="269"/>
      <c r="K823" s="269"/>
      <c r="L823" s="273"/>
      <c r="M823" s="274"/>
      <c r="N823" s="275"/>
      <c r="O823" s="275"/>
      <c r="P823" s="275"/>
      <c r="Q823" s="275"/>
      <c r="R823" s="275"/>
      <c r="S823" s="275"/>
      <c r="T823" s="276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T823" s="277" t="s">
        <v>191</v>
      </c>
      <c r="AU823" s="277" t="s">
        <v>88</v>
      </c>
      <c r="AV823" s="15" t="s">
        <v>86</v>
      </c>
      <c r="AW823" s="15" t="s">
        <v>34</v>
      </c>
      <c r="AX823" s="15" t="s">
        <v>78</v>
      </c>
      <c r="AY823" s="277" t="s">
        <v>182</v>
      </c>
    </row>
    <row r="824" spans="1:51" s="13" customFormat="1" ht="12">
      <c r="A824" s="13"/>
      <c r="B824" s="234"/>
      <c r="C824" s="235"/>
      <c r="D824" s="236" t="s">
        <v>191</v>
      </c>
      <c r="E824" s="237" t="s">
        <v>1</v>
      </c>
      <c r="F824" s="238" t="s">
        <v>2089</v>
      </c>
      <c r="G824" s="235"/>
      <c r="H824" s="239">
        <v>10.88</v>
      </c>
      <c r="I824" s="240"/>
      <c r="J824" s="235"/>
      <c r="K824" s="235"/>
      <c r="L824" s="241"/>
      <c r="M824" s="242"/>
      <c r="N824" s="243"/>
      <c r="O824" s="243"/>
      <c r="P824" s="243"/>
      <c r="Q824" s="243"/>
      <c r="R824" s="243"/>
      <c r="S824" s="243"/>
      <c r="T824" s="244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5" t="s">
        <v>191</v>
      </c>
      <c r="AU824" s="245" t="s">
        <v>88</v>
      </c>
      <c r="AV824" s="13" t="s">
        <v>88</v>
      </c>
      <c r="AW824" s="13" t="s">
        <v>34</v>
      </c>
      <c r="AX824" s="13" t="s">
        <v>78</v>
      </c>
      <c r="AY824" s="245" t="s">
        <v>182</v>
      </c>
    </row>
    <row r="825" spans="1:51" s="13" customFormat="1" ht="12">
      <c r="A825" s="13"/>
      <c r="B825" s="234"/>
      <c r="C825" s="235"/>
      <c r="D825" s="236" t="s">
        <v>191</v>
      </c>
      <c r="E825" s="237" t="s">
        <v>1</v>
      </c>
      <c r="F825" s="238" t="s">
        <v>2090</v>
      </c>
      <c r="G825" s="235"/>
      <c r="H825" s="239">
        <v>0.96</v>
      </c>
      <c r="I825" s="240"/>
      <c r="J825" s="235"/>
      <c r="K825" s="235"/>
      <c r="L825" s="241"/>
      <c r="M825" s="242"/>
      <c r="N825" s="243"/>
      <c r="O825" s="243"/>
      <c r="P825" s="243"/>
      <c r="Q825" s="243"/>
      <c r="R825" s="243"/>
      <c r="S825" s="243"/>
      <c r="T825" s="244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5" t="s">
        <v>191</v>
      </c>
      <c r="AU825" s="245" t="s">
        <v>88</v>
      </c>
      <c r="AV825" s="13" t="s">
        <v>88</v>
      </c>
      <c r="AW825" s="13" t="s">
        <v>34</v>
      </c>
      <c r="AX825" s="13" t="s">
        <v>78</v>
      </c>
      <c r="AY825" s="245" t="s">
        <v>182</v>
      </c>
    </row>
    <row r="826" spans="1:51" s="14" customFormat="1" ht="12">
      <c r="A826" s="14"/>
      <c r="B826" s="246"/>
      <c r="C826" s="247"/>
      <c r="D826" s="236" t="s">
        <v>191</v>
      </c>
      <c r="E826" s="248" t="s">
        <v>1</v>
      </c>
      <c r="F826" s="249" t="s">
        <v>195</v>
      </c>
      <c r="G826" s="247"/>
      <c r="H826" s="250">
        <v>11.84</v>
      </c>
      <c r="I826" s="251"/>
      <c r="J826" s="247"/>
      <c r="K826" s="247"/>
      <c r="L826" s="252"/>
      <c r="M826" s="253"/>
      <c r="N826" s="254"/>
      <c r="O826" s="254"/>
      <c r="P826" s="254"/>
      <c r="Q826" s="254"/>
      <c r="R826" s="254"/>
      <c r="S826" s="254"/>
      <c r="T826" s="255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6" t="s">
        <v>191</v>
      </c>
      <c r="AU826" s="256" t="s">
        <v>88</v>
      </c>
      <c r="AV826" s="14" t="s">
        <v>189</v>
      </c>
      <c r="AW826" s="14" t="s">
        <v>34</v>
      </c>
      <c r="AX826" s="14" t="s">
        <v>86</v>
      </c>
      <c r="AY826" s="256" t="s">
        <v>182</v>
      </c>
    </row>
    <row r="827" spans="1:65" s="2" customFormat="1" ht="24.15" customHeight="1">
      <c r="A827" s="39"/>
      <c r="B827" s="40"/>
      <c r="C827" s="220" t="s">
        <v>1215</v>
      </c>
      <c r="D827" s="220" t="s">
        <v>185</v>
      </c>
      <c r="E827" s="221" t="s">
        <v>2091</v>
      </c>
      <c r="F827" s="222" t="s">
        <v>2092</v>
      </c>
      <c r="G827" s="223" t="s">
        <v>570</v>
      </c>
      <c r="H827" s="224">
        <v>0.515</v>
      </c>
      <c r="I827" s="225"/>
      <c r="J827" s="226">
        <f>ROUND(I827*H827,2)</f>
        <v>0</v>
      </c>
      <c r="K827" s="227"/>
      <c r="L827" s="45"/>
      <c r="M827" s="228" t="s">
        <v>1</v>
      </c>
      <c r="N827" s="229" t="s">
        <v>43</v>
      </c>
      <c r="O827" s="92"/>
      <c r="P827" s="230">
        <f>O827*H827</f>
        <v>0</v>
      </c>
      <c r="Q827" s="230">
        <v>0</v>
      </c>
      <c r="R827" s="230">
        <f>Q827*H827</f>
        <v>0</v>
      </c>
      <c r="S827" s="230">
        <v>0</v>
      </c>
      <c r="T827" s="231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32" t="s">
        <v>351</v>
      </c>
      <c r="AT827" s="232" t="s">
        <v>185</v>
      </c>
      <c r="AU827" s="232" t="s">
        <v>88</v>
      </c>
      <c r="AY827" s="18" t="s">
        <v>182</v>
      </c>
      <c r="BE827" s="233">
        <f>IF(N827="základní",J827,0)</f>
        <v>0</v>
      </c>
      <c r="BF827" s="233">
        <f>IF(N827="snížená",J827,0)</f>
        <v>0</v>
      </c>
      <c r="BG827" s="233">
        <f>IF(N827="zákl. přenesená",J827,0)</f>
        <v>0</v>
      </c>
      <c r="BH827" s="233">
        <f>IF(N827="sníž. přenesená",J827,0)</f>
        <v>0</v>
      </c>
      <c r="BI827" s="233">
        <f>IF(N827="nulová",J827,0)</f>
        <v>0</v>
      </c>
      <c r="BJ827" s="18" t="s">
        <v>86</v>
      </c>
      <c r="BK827" s="233">
        <f>ROUND(I827*H827,2)</f>
        <v>0</v>
      </c>
      <c r="BL827" s="18" t="s">
        <v>351</v>
      </c>
      <c r="BM827" s="232" t="s">
        <v>2093</v>
      </c>
    </row>
    <row r="828" spans="1:63" s="12" customFormat="1" ht="22.8" customHeight="1">
      <c r="A828" s="12"/>
      <c r="B828" s="204"/>
      <c r="C828" s="205"/>
      <c r="D828" s="206" t="s">
        <v>77</v>
      </c>
      <c r="E828" s="218" t="s">
        <v>1159</v>
      </c>
      <c r="F828" s="218" t="s">
        <v>1160</v>
      </c>
      <c r="G828" s="205"/>
      <c r="H828" s="205"/>
      <c r="I828" s="208"/>
      <c r="J828" s="219">
        <f>BK828</f>
        <v>0</v>
      </c>
      <c r="K828" s="205"/>
      <c r="L828" s="210"/>
      <c r="M828" s="211"/>
      <c r="N828" s="212"/>
      <c r="O828" s="212"/>
      <c r="P828" s="213">
        <f>SUM(P829:P873)</f>
        <v>0</v>
      </c>
      <c r="Q828" s="212"/>
      <c r="R828" s="213">
        <f>SUM(R829:R873)</f>
        <v>0.44969820000000005</v>
      </c>
      <c r="S828" s="212"/>
      <c r="T828" s="214">
        <f>SUM(T829:T873)</f>
        <v>0.28545919999999997</v>
      </c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R828" s="215" t="s">
        <v>88</v>
      </c>
      <c r="AT828" s="216" t="s">
        <v>77</v>
      </c>
      <c r="AU828" s="216" t="s">
        <v>86</v>
      </c>
      <c r="AY828" s="215" t="s">
        <v>182</v>
      </c>
      <c r="BK828" s="217">
        <f>SUM(BK829:BK873)</f>
        <v>0</v>
      </c>
    </row>
    <row r="829" spans="1:65" s="2" customFormat="1" ht="24.15" customHeight="1">
      <c r="A829" s="39"/>
      <c r="B829" s="40"/>
      <c r="C829" s="220" t="s">
        <v>1221</v>
      </c>
      <c r="D829" s="220" t="s">
        <v>185</v>
      </c>
      <c r="E829" s="221" t="s">
        <v>2094</v>
      </c>
      <c r="F829" s="222" t="s">
        <v>2095</v>
      </c>
      <c r="G829" s="223" t="s">
        <v>188</v>
      </c>
      <c r="H829" s="224">
        <v>21.93</v>
      </c>
      <c r="I829" s="225"/>
      <c r="J829" s="226">
        <f>ROUND(I829*H829,2)</f>
        <v>0</v>
      </c>
      <c r="K829" s="227"/>
      <c r="L829" s="45"/>
      <c r="M829" s="228" t="s">
        <v>1</v>
      </c>
      <c r="N829" s="229" t="s">
        <v>43</v>
      </c>
      <c r="O829" s="92"/>
      <c r="P829" s="230">
        <f>O829*H829</f>
        <v>0</v>
      </c>
      <c r="Q829" s="230">
        <v>0</v>
      </c>
      <c r="R829" s="230">
        <f>Q829*H829</f>
        <v>0</v>
      </c>
      <c r="S829" s="230">
        <v>0</v>
      </c>
      <c r="T829" s="231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32" t="s">
        <v>351</v>
      </c>
      <c r="AT829" s="232" t="s">
        <v>185</v>
      </c>
      <c r="AU829" s="232" t="s">
        <v>88</v>
      </c>
      <c r="AY829" s="18" t="s">
        <v>182</v>
      </c>
      <c r="BE829" s="233">
        <f>IF(N829="základní",J829,0)</f>
        <v>0</v>
      </c>
      <c r="BF829" s="233">
        <f>IF(N829="snížená",J829,0)</f>
        <v>0</v>
      </c>
      <c r="BG829" s="233">
        <f>IF(N829="zákl. přenesená",J829,0)</f>
        <v>0</v>
      </c>
      <c r="BH829" s="233">
        <f>IF(N829="sníž. přenesená",J829,0)</f>
        <v>0</v>
      </c>
      <c r="BI829" s="233">
        <f>IF(N829="nulová",J829,0)</f>
        <v>0</v>
      </c>
      <c r="BJ829" s="18" t="s">
        <v>86</v>
      </c>
      <c r="BK829" s="233">
        <f>ROUND(I829*H829,2)</f>
        <v>0</v>
      </c>
      <c r="BL829" s="18" t="s">
        <v>351</v>
      </c>
      <c r="BM829" s="232" t="s">
        <v>2096</v>
      </c>
    </row>
    <row r="830" spans="1:51" s="15" customFormat="1" ht="12">
      <c r="A830" s="15"/>
      <c r="B830" s="268"/>
      <c r="C830" s="269"/>
      <c r="D830" s="236" t="s">
        <v>191</v>
      </c>
      <c r="E830" s="270" t="s">
        <v>1</v>
      </c>
      <c r="F830" s="271" t="s">
        <v>2097</v>
      </c>
      <c r="G830" s="269"/>
      <c r="H830" s="270" t="s">
        <v>1</v>
      </c>
      <c r="I830" s="272"/>
      <c r="J830" s="269"/>
      <c r="K830" s="269"/>
      <c r="L830" s="273"/>
      <c r="M830" s="274"/>
      <c r="N830" s="275"/>
      <c r="O830" s="275"/>
      <c r="P830" s="275"/>
      <c r="Q830" s="275"/>
      <c r="R830" s="275"/>
      <c r="S830" s="275"/>
      <c r="T830" s="276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277" t="s">
        <v>191</v>
      </c>
      <c r="AU830" s="277" t="s">
        <v>88</v>
      </c>
      <c r="AV830" s="15" t="s">
        <v>86</v>
      </c>
      <c r="AW830" s="15" t="s">
        <v>34</v>
      </c>
      <c r="AX830" s="15" t="s">
        <v>78</v>
      </c>
      <c r="AY830" s="277" t="s">
        <v>182</v>
      </c>
    </row>
    <row r="831" spans="1:51" s="13" customFormat="1" ht="12">
      <c r="A831" s="13"/>
      <c r="B831" s="234"/>
      <c r="C831" s="235"/>
      <c r="D831" s="236" t="s">
        <v>191</v>
      </c>
      <c r="E831" s="237" t="s">
        <v>1</v>
      </c>
      <c r="F831" s="238" t="s">
        <v>2098</v>
      </c>
      <c r="G831" s="235"/>
      <c r="H831" s="239">
        <v>16.75</v>
      </c>
      <c r="I831" s="240"/>
      <c r="J831" s="235"/>
      <c r="K831" s="235"/>
      <c r="L831" s="241"/>
      <c r="M831" s="242"/>
      <c r="N831" s="243"/>
      <c r="O831" s="243"/>
      <c r="P831" s="243"/>
      <c r="Q831" s="243"/>
      <c r="R831" s="243"/>
      <c r="S831" s="243"/>
      <c r="T831" s="244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5" t="s">
        <v>191</v>
      </c>
      <c r="AU831" s="245" t="s">
        <v>88</v>
      </c>
      <c r="AV831" s="13" t="s">
        <v>88</v>
      </c>
      <c r="AW831" s="13" t="s">
        <v>34</v>
      </c>
      <c r="AX831" s="13" t="s">
        <v>78</v>
      </c>
      <c r="AY831" s="245" t="s">
        <v>182</v>
      </c>
    </row>
    <row r="832" spans="1:51" s="13" customFormat="1" ht="12">
      <c r="A832" s="13"/>
      <c r="B832" s="234"/>
      <c r="C832" s="235"/>
      <c r="D832" s="236" t="s">
        <v>191</v>
      </c>
      <c r="E832" s="237" t="s">
        <v>1</v>
      </c>
      <c r="F832" s="238" t="s">
        <v>2099</v>
      </c>
      <c r="G832" s="235"/>
      <c r="H832" s="239">
        <v>5.18</v>
      </c>
      <c r="I832" s="240"/>
      <c r="J832" s="235"/>
      <c r="K832" s="235"/>
      <c r="L832" s="241"/>
      <c r="M832" s="242"/>
      <c r="N832" s="243"/>
      <c r="O832" s="243"/>
      <c r="P832" s="243"/>
      <c r="Q832" s="243"/>
      <c r="R832" s="243"/>
      <c r="S832" s="243"/>
      <c r="T832" s="244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5" t="s">
        <v>191</v>
      </c>
      <c r="AU832" s="245" t="s">
        <v>88</v>
      </c>
      <c r="AV832" s="13" t="s">
        <v>88</v>
      </c>
      <c r="AW832" s="13" t="s">
        <v>34</v>
      </c>
      <c r="AX832" s="13" t="s">
        <v>78</v>
      </c>
      <c r="AY832" s="245" t="s">
        <v>182</v>
      </c>
    </row>
    <row r="833" spans="1:51" s="14" customFormat="1" ht="12">
      <c r="A833" s="14"/>
      <c r="B833" s="246"/>
      <c r="C833" s="247"/>
      <c r="D833" s="236" t="s">
        <v>191</v>
      </c>
      <c r="E833" s="248" t="s">
        <v>1</v>
      </c>
      <c r="F833" s="249" t="s">
        <v>195</v>
      </c>
      <c r="G833" s="247"/>
      <c r="H833" s="250">
        <v>21.93</v>
      </c>
      <c r="I833" s="251"/>
      <c r="J833" s="247"/>
      <c r="K833" s="247"/>
      <c r="L833" s="252"/>
      <c r="M833" s="253"/>
      <c r="N833" s="254"/>
      <c r="O833" s="254"/>
      <c r="P833" s="254"/>
      <c r="Q833" s="254"/>
      <c r="R833" s="254"/>
      <c r="S833" s="254"/>
      <c r="T833" s="255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6" t="s">
        <v>191</v>
      </c>
      <c r="AU833" s="256" t="s">
        <v>88</v>
      </c>
      <c r="AV833" s="14" t="s">
        <v>189</v>
      </c>
      <c r="AW833" s="14" t="s">
        <v>34</v>
      </c>
      <c r="AX833" s="14" t="s">
        <v>86</v>
      </c>
      <c r="AY833" s="256" t="s">
        <v>182</v>
      </c>
    </row>
    <row r="834" spans="1:65" s="2" customFormat="1" ht="24.15" customHeight="1">
      <c r="A834" s="39"/>
      <c r="B834" s="40"/>
      <c r="C834" s="257" t="s">
        <v>1225</v>
      </c>
      <c r="D834" s="257" t="s">
        <v>204</v>
      </c>
      <c r="E834" s="258" t="s">
        <v>2100</v>
      </c>
      <c r="F834" s="259" t="s">
        <v>2101</v>
      </c>
      <c r="G834" s="260" t="s">
        <v>188</v>
      </c>
      <c r="H834" s="261">
        <v>25.22</v>
      </c>
      <c r="I834" s="262"/>
      <c r="J834" s="263">
        <f>ROUND(I834*H834,2)</f>
        <v>0</v>
      </c>
      <c r="K834" s="264"/>
      <c r="L834" s="265"/>
      <c r="M834" s="266" t="s">
        <v>1</v>
      </c>
      <c r="N834" s="267" t="s">
        <v>43</v>
      </c>
      <c r="O834" s="92"/>
      <c r="P834" s="230">
        <f>O834*H834</f>
        <v>0</v>
      </c>
      <c r="Q834" s="230">
        <v>0.00931</v>
      </c>
      <c r="R834" s="230">
        <f>Q834*H834</f>
        <v>0.2347982</v>
      </c>
      <c r="S834" s="230">
        <v>0</v>
      </c>
      <c r="T834" s="231">
        <f>S834*H834</f>
        <v>0</v>
      </c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R834" s="232" t="s">
        <v>563</v>
      </c>
      <c r="AT834" s="232" t="s">
        <v>204</v>
      </c>
      <c r="AU834" s="232" t="s">
        <v>88</v>
      </c>
      <c r="AY834" s="18" t="s">
        <v>182</v>
      </c>
      <c r="BE834" s="233">
        <f>IF(N834="základní",J834,0)</f>
        <v>0</v>
      </c>
      <c r="BF834" s="233">
        <f>IF(N834="snížená",J834,0)</f>
        <v>0</v>
      </c>
      <c r="BG834" s="233">
        <f>IF(N834="zákl. přenesená",J834,0)</f>
        <v>0</v>
      </c>
      <c r="BH834" s="233">
        <f>IF(N834="sníž. přenesená",J834,0)</f>
        <v>0</v>
      </c>
      <c r="BI834" s="233">
        <f>IF(N834="nulová",J834,0)</f>
        <v>0</v>
      </c>
      <c r="BJ834" s="18" t="s">
        <v>86</v>
      </c>
      <c r="BK834" s="233">
        <f>ROUND(I834*H834,2)</f>
        <v>0</v>
      </c>
      <c r="BL834" s="18" t="s">
        <v>351</v>
      </c>
      <c r="BM834" s="232" t="s">
        <v>2102</v>
      </c>
    </row>
    <row r="835" spans="1:51" s="13" customFormat="1" ht="12">
      <c r="A835" s="13"/>
      <c r="B835" s="234"/>
      <c r="C835" s="235"/>
      <c r="D835" s="236" t="s">
        <v>191</v>
      </c>
      <c r="E835" s="237" t="s">
        <v>1</v>
      </c>
      <c r="F835" s="238" t="s">
        <v>2103</v>
      </c>
      <c r="G835" s="235"/>
      <c r="H835" s="239">
        <v>25.22</v>
      </c>
      <c r="I835" s="240"/>
      <c r="J835" s="235"/>
      <c r="K835" s="235"/>
      <c r="L835" s="241"/>
      <c r="M835" s="242"/>
      <c r="N835" s="243"/>
      <c r="O835" s="243"/>
      <c r="P835" s="243"/>
      <c r="Q835" s="243"/>
      <c r="R835" s="243"/>
      <c r="S835" s="243"/>
      <c r="T835" s="244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5" t="s">
        <v>191</v>
      </c>
      <c r="AU835" s="245" t="s">
        <v>88</v>
      </c>
      <c r="AV835" s="13" t="s">
        <v>88</v>
      </c>
      <c r="AW835" s="13" t="s">
        <v>34</v>
      </c>
      <c r="AX835" s="13" t="s">
        <v>78</v>
      </c>
      <c r="AY835" s="245" t="s">
        <v>182</v>
      </c>
    </row>
    <row r="836" spans="1:51" s="14" customFormat="1" ht="12">
      <c r="A836" s="14"/>
      <c r="B836" s="246"/>
      <c r="C836" s="247"/>
      <c r="D836" s="236" t="s">
        <v>191</v>
      </c>
      <c r="E836" s="248" t="s">
        <v>1</v>
      </c>
      <c r="F836" s="249" t="s">
        <v>195</v>
      </c>
      <c r="G836" s="247"/>
      <c r="H836" s="250">
        <v>25.22</v>
      </c>
      <c r="I836" s="251"/>
      <c r="J836" s="247"/>
      <c r="K836" s="247"/>
      <c r="L836" s="252"/>
      <c r="M836" s="253"/>
      <c r="N836" s="254"/>
      <c r="O836" s="254"/>
      <c r="P836" s="254"/>
      <c r="Q836" s="254"/>
      <c r="R836" s="254"/>
      <c r="S836" s="254"/>
      <c r="T836" s="255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56" t="s">
        <v>191</v>
      </c>
      <c r="AU836" s="256" t="s">
        <v>88</v>
      </c>
      <c r="AV836" s="14" t="s">
        <v>189</v>
      </c>
      <c r="AW836" s="14" t="s">
        <v>34</v>
      </c>
      <c r="AX836" s="14" t="s">
        <v>86</v>
      </c>
      <c r="AY836" s="256" t="s">
        <v>182</v>
      </c>
    </row>
    <row r="837" spans="1:65" s="2" customFormat="1" ht="21.75" customHeight="1">
      <c r="A837" s="39"/>
      <c r="B837" s="40"/>
      <c r="C837" s="220" t="s">
        <v>1231</v>
      </c>
      <c r="D837" s="220" t="s">
        <v>185</v>
      </c>
      <c r="E837" s="221" t="s">
        <v>2104</v>
      </c>
      <c r="F837" s="222" t="s">
        <v>2105</v>
      </c>
      <c r="G837" s="223" t="s">
        <v>188</v>
      </c>
      <c r="H837" s="224">
        <v>15.04</v>
      </c>
      <c r="I837" s="225"/>
      <c r="J837" s="226">
        <f>ROUND(I837*H837,2)</f>
        <v>0</v>
      </c>
      <c r="K837" s="227"/>
      <c r="L837" s="45"/>
      <c r="M837" s="228" t="s">
        <v>1</v>
      </c>
      <c r="N837" s="229" t="s">
        <v>43</v>
      </c>
      <c r="O837" s="92"/>
      <c r="P837" s="230">
        <f>O837*H837</f>
        <v>0</v>
      </c>
      <c r="Q837" s="230">
        <v>0</v>
      </c>
      <c r="R837" s="230">
        <f>Q837*H837</f>
        <v>0</v>
      </c>
      <c r="S837" s="230">
        <v>0.01098</v>
      </c>
      <c r="T837" s="231">
        <f>S837*H837</f>
        <v>0.16513919999999999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32" t="s">
        <v>351</v>
      </c>
      <c r="AT837" s="232" t="s">
        <v>185</v>
      </c>
      <c r="AU837" s="232" t="s">
        <v>88</v>
      </c>
      <c r="AY837" s="18" t="s">
        <v>182</v>
      </c>
      <c r="BE837" s="233">
        <f>IF(N837="základní",J837,0)</f>
        <v>0</v>
      </c>
      <c r="BF837" s="233">
        <f>IF(N837="snížená",J837,0)</f>
        <v>0</v>
      </c>
      <c r="BG837" s="233">
        <f>IF(N837="zákl. přenesená",J837,0)</f>
        <v>0</v>
      </c>
      <c r="BH837" s="233">
        <f>IF(N837="sníž. přenesená",J837,0)</f>
        <v>0</v>
      </c>
      <c r="BI837" s="233">
        <f>IF(N837="nulová",J837,0)</f>
        <v>0</v>
      </c>
      <c r="BJ837" s="18" t="s">
        <v>86</v>
      </c>
      <c r="BK837" s="233">
        <f>ROUND(I837*H837,2)</f>
        <v>0</v>
      </c>
      <c r="BL837" s="18" t="s">
        <v>351</v>
      </c>
      <c r="BM837" s="232" t="s">
        <v>2106</v>
      </c>
    </row>
    <row r="838" spans="1:51" s="15" customFormat="1" ht="12">
      <c r="A838" s="15"/>
      <c r="B838" s="268"/>
      <c r="C838" s="269"/>
      <c r="D838" s="236" t="s">
        <v>191</v>
      </c>
      <c r="E838" s="270" t="s">
        <v>1</v>
      </c>
      <c r="F838" s="271" t="s">
        <v>1116</v>
      </c>
      <c r="G838" s="269"/>
      <c r="H838" s="270" t="s">
        <v>1</v>
      </c>
      <c r="I838" s="272"/>
      <c r="J838" s="269"/>
      <c r="K838" s="269"/>
      <c r="L838" s="273"/>
      <c r="M838" s="274"/>
      <c r="N838" s="275"/>
      <c r="O838" s="275"/>
      <c r="P838" s="275"/>
      <c r="Q838" s="275"/>
      <c r="R838" s="275"/>
      <c r="S838" s="275"/>
      <c r="T838" s="276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77" t="s">
        <v>191</v>
      </c>
      <c r="AU838" s="277" t="s">
        <v>88</v>
      </c>
      <c r="AV838" s="15" t="s">
        <v>86</v>
      </c>
      <c r="AW838" s="15" t="s">
        <v>34</v>
      </c>
      <c r="AX838" s="15" t="s">
        <v>78</v>
      </c>
      <c r="AY838" s="277" t="s">
        <v>182</v>
      </c>
    </row>
    <row r="839" spans="1:51" s="13" customFormat="1" ht="12">
      <c r="A839" s="13"/>
      <c r="B839" s="234"/>
      <c r="C839" s="235"/>
      <c r="D839" s="236" t="s">
        <v>191</v>
      </c>
      <c r="E839" s="237" t="s">
        <v>1</v>
      </c>
      <c r="F839" s="238" t="s">
        <v>2107</v>
      </c>
      <c r="G839" s="235"/>
      <c r="H839" s="239">
        <v>2.56</v>
      </c>
      <c r="I839" s="240"/>
      <c r="J839" s="235"/>
      <c r="K839" s="235"/>
      <c r="L839" s="241"/>
      <c r="M839" s="242"/>
      <c r="N839" s="243"/>
      <c r="O839" s="243"/>
      <c r="P839" s="243"/>
      <c r="Q839" s="243"/>
      <c r="R839" s="243"/>
      <c r="S839" s="243"/>
      <c r="T839" s="24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5" t="s">
        <v>191</v>
      </c>
      <c r="AU839" s="245" t="s">
        <v>88</v>
      </c>
      <c r="AV839" s="13" t="s">
        <v>88</v>
      </c>
      <c r="AW839" s="13" t="s">
        <v>34</v>
      </c>
      <c r="AX839" s="13" t="s">
        <v>78</v>
      </c>
      <c r="AY839" s="245" t="s">
        <v>182</v>
      </c>
    </row>
    <row r="840" spans="1:51" s="13" customFormat="1" ht="12">
      <c r="A840" s="13"/>
      <c r="B840" s="234"/>
      <c r="C840" s="235"/>
      <c r="D840" s="236" t="s">
        <v>191</v>
      </c>
      <c r="E840" s="237" t="s">
        <v>1</v>
      </c>
      <c r="F840" s="238" t="s">
        <v>2108</v>
      </c>
      <c r="G840" s="235"/>
      <c r="H840" s="239">
        <v>11.04</v>
      </c>
      <c r="I840" s="240"/>
      <c r="J840" s="235"/>
      <c r="K840" s="235"/>
      <c r="L840" s="241"/>
      <c r="M840" s="242"/>
      <c r="N840" s="243"/>
      <c r="O840" s="243"/>
      <c r="P840" s="243"/>
      <c r="Q840" s="243"/>
      <c r="R840" s="243"/>
      <c r="S840" s="243"/>
      <c r="T840" s="244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5" t="s">
        <v>191</v>
      </c>
      <c r="AU840" s="245" t="s">
        <v>88</v>
      </c>
      <c r="AV840" s="13" t="s">
        <v>88</v>
      </c>
      <c r="AW840" s="13" t="s">
        <v>34</v>
      </c>
      <c r="AX840" s="13" t="s">
        <v>78</v>
      </c>
      <c r="AY840" s="245" t="s">
        <v>182</v>
      </c>
    </row>
    <row r="841" spans="1:51" s="13" customFormat="1" ht="12">
      <c r="A841" s="13"/>
      <c r="B841" s="234"/>
      <c r="C841" s="235"/>
      <c r="D841" s="236" t="s">
        <v>191</v>
      </c>
      <c r="E841" s="237" t="s">
        <v>1</v>
      </c>
      <c r="F841" s="238" t="s">
        <v>2109</v>
      </c>
      <c r="G841" s="235"/>
      <c r="H841" s="239">
        <v>1.44</v>
      </c>
      <c r="I841" s="240"/>
      <c r="J841" s="235"/>
      <c r="K841" s="235"/>
      <c r="L841" s="241"/>
      <c r="M841" s="242"/>
      <c r="N841" s="243"/>
      <c r="O841" s="243"/>
      <c r="P841" s="243"/>
      <c r="Q841" s="243"/>
      <c r="R841" s="243"/>
      <c r="S841" s="243"/>
      <c r="T841" s="244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5" t="s">
        <v>191</v>
      </c>
      <c r="AU841" s="245" t="s">
        <v>88</v>
      </c>
      <c r="AV841" s="13" t="s">
        <v>88</v>
      </c>
      <c r="AW841" s="13" t="s">
        <v>34</v>
      </c>
      <c r="AX841" s="13" t="s">
        <v>78</v>
      </c>
      <c r="AY841" s="245" t="s">
        <v>182</v>
      </c>
    </row>
    <row r="842" spans="1:51" s="14" customFormat="1" ht="12">
      <c r="A842" s="14"/>
      <c r="B842" s="246"/>
      <c r="C842" s="247"/>
      <c r="D842" s="236" t="s">
        <v>191</v>
      </c>
      <c r="E842" s="248" t="s">
        <v>1</v>
      </c>
      <c r="F842" s="249" t="s">
        <v>195</v>
      </c>
      <c r="G842" s="247"/>
      <c r="H842" s="250">
        <v>15.04</v>
      </c>
      <c r="I842" s="251"/>
      <c r="J842" s="247"/>
      <c r="K842" s="247"/>
      <c r="L842" s="252"/>
      <c r="M842" s="253"/>
      <c r="N842" s="254"/>
      <c r="O842" s="254"/>
      <c r="P842" s="254"/>
      <c r="Q842" s="254"/>
      <c r="R842" s="254"/>
      <c r="S842" s="254"/>
      <c r="T842" s="255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6" t="s">
        <v>191</v>
      </c>
      <c r="AU842" s="256" t="s">
        <v>88</v>
      </c>
      <c r="AV842" s="14" t="s">
        <v>189</v>
      </c>
      <c r="AW842" s="14" t="s">
        <v>34</v>
      </c>
      <c r="AX842" s="14" t="s">
        <v>86</v>
      </c>
      <c r="AY842" s="256" t="s">
        <v>182</v>
      </c>
    </row>
    <row r="843" spans="1:65" s="2" customFormat="1" ht="24.15" customHeight="1">
      <c r="A843" s="39"/>
      <c r="B843" s="40"/>
      <c r="C843" s="220" t="s">
        <v>1236</v>
      </c>
      <c r="D843" s="220" t="s">
        <v>185</v>
      </c>
      <c r="E843" s="221" t="s">
        <v>2110</v>
      </c>
      <c r="F843" s="222" t="s">
        <v>2111</v>
      </c>
      <c r="G843" s="223" t="s">
        <v>188</v>
      </c>
      <c r="H843" s="224">
        <v>15.04</v>
      </c>
      <c r="I843" s="225"/>
      <c r="J843" s="226">
        <f>ROUND(I843*H843,2)</f>
        <v>0</v>
      </c>
      <c r="K843" s="227"/>
      <c r="L843" s="45"/>
      <c r="M843" s="228" t="s">
        <v>1</v>
      </c>
      <c r="N843" s="229" t="s">
        <v>43</v>
      </c>
      <c r="O843" s="92"/>
      <c r="P843" s="230">
        <f>O843*H843</f>
        <v>0</v>
      </c>
      <c r="Q843" s="230">
        <v>0</v>
      </c>
      <c r="R843" s="230">
        <f>Q843*H843</f>
        <v>0</v>
      </c>
      <c r="S843" s="230">
        <v>0.008</v>
      </c>
      <c r="T843" s="231">
        <f>S843*H843</f>
        <v>0.12032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32" t="s">
        <v>351</v>
      </c>
      <c r="AT843" s="232" t="s">
        <v>185</v>
      </c>
      <c r="AU843" s="232" t="s">
        <v>88</v>
      </c>
      <c r="AY843" s="18" t="s">
        <v>182</v>
      </c>
      <c r="BE843" s="233">
        <f>IF(N843="základní",J843,0)</f>
        <v>0</v>
      </c>
      <c r="BF843" s="233">
        <f>IF(N843="snížená",J843,0)</f>
        <v>0</v>
      </c>
      <c r="BG843" s="233">
        <f>IF(N843="zákl. přenesená",J843,0)</f>
        <v>0</v>
      </c>
      <c r="BH843" s="233">
        <f>IF(N843="sníž. přenesená",J843,0)</f>
        <v>0</v>
      </c>
      <c r="BI843" s="233">
        <f>IF(N843="nulová",J843,0)</f>
        <v>0</v>
      </c>
      <c r="BJ843" s="18" t="s">
        <v>86</v>
      </c>
      <c r="BK843" s="233">
        <f>ROUND(I843*H843,2)</f>
        <v>0</v>
      </c>
      <c r="BL843" s="18" t="s">
        <v>351</v>
      </c>
      <c r="BM843" s="232" t="s">
        <v>2112</v>
      </c>
    </row>
    <row r="844" spans="1:51" s="15" customFormat="1" ht="12">
      <c r="A844" s="15"/>
      <c r="B844" s="268"/>
      <c r="C844" s="269"/>
      <c r="D844" s="236" t="s">
        <v>191</v>
      </c>
      <c r="E844" s="270" t="s">
        <v>1</v>
      </c>
      <c r="F844" s="271" t="s">
        <v>1116</v>
      </c>
      <c r="G844" s="269"/>
      <c r="H844" s="270" t="s">
        <v>1</v>
      </c>
      <c r="I844" s="272"/>
      <c r="J844" s="269"/>
      <c r="K844" s="269"/>
      <c r="L844" s="273"/>
      <c r="M844" s="274"/>
      <c r="N844" s="275"/>
      <c r="O844" s="275"/>
      <c r="P844" s="275"/>
      <c r="Q844" s="275"/>
      <c r="R844" s="275"/>
      <c r="S844" s="275"/>
      <c r="T844" s="276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77" t="s">
        <v>191</v>
      </c>
      <c r="AU844" s="277" t="s">
        <v>88</v>
      </c>
      <c r="AV844" s="15" t="s">
        <v>86</v>
      </c>
      <c r="AW844" s="15" t="s">
        <v>34</v>
      </c>
      <c r="AX844" s="15" t="s">
        <v>78</v>
      </c>
      <c r="AY844" s="277" t="s">
        <v>182</v>
      </c>
    </row>
    <row r="845" spans="1:51" s="13" customFormat="1" ht="12">
      <c r="A845" s="13"/>
      <c r="B845" s="234"/>
      <c r="C845" s="235"/>
      <c r="D845" s="236" t="s">
        <v>191</v>
      </c>
      <c r="E845" s="237" t="s">
        <v>1</v>
      </c>
      <c r="F845" s="238" t="s">
        <v>2107</v>
      </c>
      <c r="G845" s="235"/>
      <c r="H845" s="239">
        <v>2.56</v>
      </c>
      <c r="I845" s="240"/>
      <c r="J845" s="235"/>
      <c r="K845" s="235"/>
      <c r="L845" s="241"/>
      <c r="M845" s="242"/>
      <c r="N845" s="243"/>
      <c r="O845" s="243"/>
      <c r="P845" s="243"/>
      <c r="Q845" s="243"/>
      <c r="R845" s="243"/>
      <c r="S845" s="243"/>
      <c r="T845" s="244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5" t="s">
        <v>191</v>
      </c>
      <c r="AU845" s="245" t="s">
        <v>88</v>
      </c>
      <c r="AV845" s="13" t="s">
        <v>88</v>
      </c>
      <c r="AW845" s="13" t="s">
        <v>34</v>
      </c>
      <c r="AX845" s="13" t="s">
        <v>78</v>
      </c>
      <c r="AY845" s="245" t="s">
        <v>182</v>
      </c>
    </row>
    <row r="846" spans="1:51" s="13" customFormat="1" ht="12">
      <c r="A846" s="13"/>
      <c r="B846" s="234"/>
      <c r="C846" s="235"/>
      <c r="D846" s="236" t="s">
        <v>191</v>
      </c>
      <c r="E846" s="237" t="s">
        <v>1</v>
      </c>
      <c r="F846" s="238" t="s">
        <v>2108</v>
      </c>
      <c r="G846" s="235"/>
      <c r="H846" s="239">
        <v>11.04</v>
      </c>
      <c r="I846" s="240"/>
      <c r="J846" s="235"/>
      <c r="K846" s="235"/>
      <c r="L846" s="241"/>
      <c r="M846" s="242"/>
      <c r="N846" s="243"/>
      <c r="O846" s="243"/>
      <c r="P846" s="243"/>
      <c r="Q846" s="243"/>
      <c r="R846" s="243"/>
      <c r="S846" s="243"/>
      <c r="T846" s="244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5" t="s">
        <v>191</v>
      </c>
      <c r="AU846" s="245" t="s">
        <v>88</v>
      </c>
      <c r="AV846" s="13" t="s">
        <v>88</v>
      </c>
      <c r="AW846" s="13" t="s">
        <v>34</v>
      </c>
      <c r="AX846" s="13" t="s">
        <v>78</v>
      </c>
      <c r="AY846" s="245" t="s">
        <v>182</v>
      </c>
    </row>
    <row r="847" spans="1:51" s="13" customFormat="1" ht="12">
      <c r="A847" s="13"/>
      <c r="B847" s="234"/>
      <c r="C847" s="235"/>
      <c r="D847" s="236" t="s">
        <v>191</v>
      </c>
      <c r="E847" s="237" t="s">
        <v>1</v>
      </c>
      <c r="F847" s="238" t="s">
        <v>2109</v>
      </c>
      <c r="G847" s="235"/>
      <c r="H847" s="239">
        <v>1.44</v>
      </c>
      <c r="I847" s="240"/>
      <c r="J847" s="235"/>
      <c r="K847" s="235"/>
      <c r="L847" s="241"/>
      <c r="M847" s="242"/>
      <c r="N847" s="243"/>
      <c r="O847" s="243"/>
      <c r="P847" s="243"/>
      <c r="Q847" s="243"/>
      <c r="R847" s="243"/>
      <c r="S847" s="243"/>
      <c r="T847" s="244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5" t="s">
        <v>191</v>
      </c>
      <c r="AU847" s="245" t="s">
        <v>88</v>
      </c>
      <c r="AV847" s="13" t="s">
        <v>88</v>
      </c>
      <c r="AW847" s="13" t="s">
        <v>34</v>
      </c>
      <c r="AX847" s="13" t="s">
        <v>78</v>
      </c>
      <c r="AY847" s="245" t="s">
        <v>182</v>
      </c>
    </row>
    <row r="848" spans="1:51" s="14" customFormat="1" ht="12">
      <c r="A848" s="14"/>
      <c r="B848" s="246"/>
      <c r="C848" s="247"/>
      <c r="D848" s="236" t="s">
        <v>191</v>
      </c>
      <c r="E848" s="248" t="s">
        <v>1</v>
      </c>
      <c r="F848" s="249" t="s">
        <v>195</v>
      </c>
      <c r="G848" s="247"/>
      <c r="H848" s="250">
        <v>15.04</v>
      </c>
      <c r="I848" s="251"/>
      <c r="J848" s="247"/>
      <c r="K848" s="247"/>
      <c r="L848" s="252"/>
      <c r="M848" s="253"/>
      <c r="N848" s="254"/>
      <c r="O848" s="254"/>
      <c r="P848" s="254"/>
      <c r="Q848" s="254"/>
      <c r="R848" s="254"/>
      <c r="S848" s="254"/>
      <c r="T848" s="255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6" t="s">
        <v>191</v>
      </c>
      <c r="AU848" s="256" t="s">
        <v>88</v>
      </c>
      <c r="AV848" s="14" t="s">
        <v>189</v>
      </c>
      <c r="AW848" s="14" t="s">
        <v>34</v>
      </c>
      <c r="AX848" s="14" t="s">
        <v>86</v>
      </c>
      <c r="AY848" s="256" t="s">
        <v>182</v>
      </c>
    </row>
    <row r="849" spans="1:65" s="2" customFormat="1" ht="24.15" customHeight="1">
      <c r="A849" s="39"/>
      <c r="B849" s="40"/>
      <c r="C849" s="220" t="s">
        <v>1241</v>
      </c>
      <c r="D849" s="220" t="s">
        <v>185</v>
      </c>
      <c r="E849" s="221" t="s">
        <v>2113</v>
      </c>
      <c r="F849" s="222" t="s">
        <v>2114</v>
      </c>
      <c r="G849" s="223" t="s">
        <v>1272</v>
      </c>
      <c r="H849" s="224">
        <v>1</v>
      </c>
      <c r="I849" s="225"/>
      <c r="J849" s="226">
        <f>ROUND(I849*H849,2)</f>
        <v>0</v>
      </c>
      <c r="K849" s="227"/>
      <c r="L849" s="45"/>
      <c r="M849" s="228" t="s">
        <v>1</v>
      </c>
      <c r="N849" s="229" t="s">
        <v>43</v>
      </c>
      <c r="O849" s="92"/>
      <c r="P849" s="230">
        <f>O849*H849</f>
        <v>0</v>
      </c>
      <c r="Q849" s="230">
        <v>0</v>
      </c>
      <c r="R849" s="230">
        <f>Q849*H849</f>
        <v>0</v>
      </c>
      <c r="S849" s="230">
        <v>0</v>
      </c>
      <c r="T849" s="231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32" t="s">
        <v>351</v>
      </c>
      <c r="AT849" s="232" t="s">
        <v>185</v>
      </c>
      <c r="AU849" s="232" t="s">
        <v>88</v>
      </c>
      <c r="AY849" s="18" t="s">
        <v>182</v>
      </c>
      <c r="BE849" s="233">
        <f>IF(N849="základní",J849,0)</f>
        <v>0</v>
      </c>
      <c r="BF849" s="233">
        <f>IF(N849="snížená",J849,0)</f>
        <v>0</v>
      </c>
      <c r="BG849" s="233">
        <f>IF(N849="zákl. přenesená",J849,0)</f>
        <v>0</v>
      </c>
      <c r="BH849" s="233">
        <f>IF(N849="sníž. přenesená",J849,0)</f>
        <v>0</v>
      </c>
      <c r="BI849" s="233">
        <f>IF(N849="nulová",J849,0)</f>
        <v>0</v>
      </c>
      <c r="BJ849" s="18" t="s">
        <v>86</v>
      </c>
      <c r="BK849" s="233">
        <f>ROUND(I849*H849,2)</f>
        <v>0</v>
      </c>
      <c r="BL849" s="18" t="s">
        <v>351</v>
      </c>
      <c r="BM849" s="232" t="s">
        <v>2115</v>
      </c>
    </row>
    <row r="850" spans="1:51" s="13" customFormat="1" ht="12">
      <c r="A850" s="13"/>
      <c r="B850" s="234"/>
      <c r="C850" s="235"/>
      <c r="D850" s="236" t="s">
        <v>191</v>
      </c>
      <c r="E850" s="237" t="s">
        <v>1</v>
      </c>
      <c r="F850" s="238" t="s">
        <v>2116</v>
      </c>
      <c r="G850" s="235"/>
      <c r="H850" s="239">
        <v>1</v>
      </c>
      <c r="I850" s="240"/>
      <c r="J850" s="235"/>
      <c r="K850" s="235"/>
      <c r="L850" s="241"/>
      <c r="M850" s="242"/>
      <c r="N850" s="243"/>
      <c r="O850" s="243"/>
      <c r="P850" s="243"/>
      <c r="Q850" s="243"/>
      <c r="R850" s="243"/>
      <c r="S850" s="243"/>
      <c r="T850" s="244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5" t="s">
        <v>191</v>
      </c>
      <c r="AU850" s="245" t="s">
        <v>88</v>
      </c>
      <c r="AV850" s="13" t="s">
        <v>88</v>
      </c>
      <c r="AW850" s="13" t="s">
        <v>34</v>
      </c>
      <c r="AX850" s="13" t="s">
        <v>78</v>
      </c>
      <c r="AY850" s="245" t="s">
        <v>182</v>
      </c>
    </row>
    <row r="851" spans="1:51" s="14" customFormat="1" ht="12">
      <c r="A851" s="14"/>
      <c r="B851" s="246"/>
      <c r="C851" s="247"/>
      <c r="D851" s="236" t="s">
        <v>191</v>
      </c>
      <c r="E851" s="248" t="s">
        <v>1</v>
      </c>
      <c r="F851" s="249" t="s">
        <v>195</v>
      </c>
      <c r="G851" s="247"/>
      <c r="H851" s="250">
        <v>1</v>
      </c>
      <c r="I851" s="251"/>
      <c r="J851" s="247"/>
      <c r="K851" s="247"/>
      <c r="L851" s="252"/>
      <c r="M851" s="253"/>
      <c r="N851" s="254"/>
      <c r="O851" s="254"/>
      <c r="P851" s="254"/>
      <c r="Q851" s="254"/>
      <c r="R851" s="254"/>
      <c r="S851" s="254"/>
      <c r="T851" s="255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6" t="s">
        <v>191</v>
      </c>
      <c r="AU851" s="256" t="s">
        <v>88</v>
      </c>
      <c r="AV851" s="14" t="s">
        <v>189</v>
      </c>
      <c r="AW851" s="14" t="s">
        <v>34</v>
      </c>
      <c r="AX851" s="14" t="s">
        <v>86</v>
      </c>
      <c r="AY851" s="256" t="s">
        <v>182</v>
      </c>
    </row>
    <row r="852" spans="1:65" s="2" customFormat="1" ht="24.15" customHeight="1">
      <c r="A852" s="39"/>
      <c r="B852" s="40"/>
      <c r="C852" s="257" t="s">
        <v>1246</v>
      </c>
      <c r="D852" s="257" t="s">
        <v>204</v>
      </c>
      <c r="E852" s="258" t="s">
        <v>2117</v>
      </c>
      <c r="F852" s="259" t="s">
        <v>2118</v>
      </c>
      <c r="G852" s="260" t="s">
        <v>1272</v>
      </c>
      <c r="H852" s="261">
        <v>1</v>
      </c>
      <c r="I852" s="262"/>
      <c r="J852" s="263">
        <f>ROUND(I852*H852,2)</f>
        <v>0</v>
      </c>
      <c r="K852" s="264"/>
      <c r="L852" s="265"/>
      <c r="M852" s="266" t="s">
        <v>1</v>
      </c>
      <c r="N852" s="267" t="s">
        <v>43</v>
      </c>
      <c r="O852" s="92"/>
      <c r="P852" s="230">
        <f>O852*H852</f>
        <v>0</v>
      </c>
      <c r="Q852" s="230">
        <v>0.0145</v>
      </c>
      <c r="R852" s="230">
        <f>Q852*H852</f>
        <v>0.0145</v>
      </c>
      <c r="S852" s="230">
        <v>0</v>
      </c>
      <c r="T852" s="231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32" t="s">
        <v>563</v>
      </c>
      <c r="AT852" s="232" t="s">
        <v>204</v>
      </c>
      <c r="AU852" s="232" t="s">
        <v>88</v>
      </c>
      <c r="AY852" s="18" t="s">
        <v>182</v>
      </c>
      <c r="BE852" s="233">
        <f>IF(N852="základní",J852,0)</f>
        <v>0</v>
      </c>
      <c r="BF852" s="233">
        <f>IF(N852="snížená",J852,0)</f>
        <v>0</v>
      </c>
      <c r="BG852" s="233">
        <f>IF(N852="zákl. přenesená",J852,0)</f>
        <v>0</v>
      </c>
      <c r="BH852" s="233">
        <f>IF(N852="sníž. přenesená",J852,0)</f>
        <v>0</v>
      </c>
      <c r="BI852" s="233">
        <f>IF(N852="nulová",J852,0)</f>
        <v>0</v>
      </c>
      <c r="BJ852" s="18" t="s">
        <v>86</v>
      </c>
      <c r="BK852" s="233">
        <f>ROUND(I852*H852,2)</f>
        <v>0</v>
      </c>
      <c r="BL852" s="18" t="s">
        <v>351</v>
      </c>
      <c r="BM852" s="232" t="s">
        <v>2119</v>
      </c>
    </row>
    <row r="853" spans="1:51" s="13" customFormat="1" ht="12">
      <c r="A853" s="13"/>
      <c r="B853" s="234"/>
      <c r="C853" s="235"/>
      <c r="D853" s="236" t="s">
        <v>191</v>
      </c>
      <c r="E853" s="237" t="s">
        <v>1</v>
      </c>
      <c r="F853" s="238" t="s">
        <v>2116</v>
      </c>
      <c r="G853" s="235"/>
      <c r="H853" s="239">
        <v>1</v>
      </c>
      <c r="I853" s="240"/>
      <c r="J853" s="235"/>
      <c r="K853" s="235"/>
      <c r="L853" s="241"/>
      <c r="M853" s="242"/>
      <c r="N853" s="243"/>
      <c r="O853" s="243"/>
      <c r="P853" s="243"/>
      <c r="Q853" s="243"/>
      <c r="R853" s="243"/>
      <c r="S853" s="243"/>
      <c r="T853" s="244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5" t="s">
        <v>191</v>
      </c>
      <c r="AU853" s="245" t="s">
        <v>88</v>
      </c>
      <c r="AV853" s="13" t="s">
        <v>88</v>
      </c>
      <c r="AW853" s="13" t="s">
        <v>34</v>
      </c>
      <c r="AX853" s="13" t="s">
        <v>78</v>
      </c>
      <c r="AY853" s="245" t="s">
        <v>182</v>
      </c>
    </row>
    <row r="854" spans="1:51" s="14" customFormat="1" ht="12">
      <c r="A854" s="14"/>
      <c r="B854" s="246"/>
      <c r="C854" s="247"/>
      <c r="D854" s="236" t="s">
        <v>191</v>
      </c>
      <c r="E854" s="248" t="s">
        <v>1</v>
      </c>
      <c r="F854" s="249" t="s">
        <v>195</v>
      </c>
      <c r="G854" s="247"/>
      <c r="H854" s="250">
        <v>1</v>
      </c>
      <c r="I854" s="251"/>
      <c r="J854" s="247"/>
      <c r="K854" s="247"/>
      <c r="L854" s="252"/>
      <c r="M854" s="253"/>
      <c r="N854" s="254"/>
      <c r="O854" s="254"/>
      <c r="P854" s="254"/>
      <c r="Q854" s="254"/>
      <c r="R854" s="254"/>
      <c r="S854" s="254"/>
      <c r="T854" s="255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6" t="s">
        <v>191</v>
      </c>
      <c r="AU854" s="256" t="s">
        <v>88</v>
      </c>
      <c r="AV854" s="14" t="s">
        <v>189</v>
      </c>
      <c r="AW854" s="14" t="s">
        <v>34</v>
      </c>
      <c r="AX854" s="14" t="s">
        <v>86</v>
      </c>
      <c r="AY854" s="256" t="s">
        <v>182</v>
      </c>
    </row>
    <row r="855" spans="1:65" s="2" customFormat="1" ht="24.15" customHeight="1">
      <c r="A855" s="39"/>
      <c r="B855" s="40"/>
      <c r="C855" s="220" t="s">
        <v>1249</v>
      </c>
      <c r="D855" s="220" t="s">
        <v>185</v>
      </c>
      <c r="E855" s="221" t="s">
        <v>2120</v>
      </c>
      <c r="F855" s="222" t="s">
        <v>2121</v>
      </c>
      <c r="G855" s="223" t="s">
        <v>1272</v>
      </c>
      <c r="H855" s="224">
        <v>4</v>
      </c>
      <c r="I855" s="225"/>
      <c r="J855" s="226">
        <f>ROUND(I855*H855,2)</f>
        <v>0</v>
      </c>
      <c r="K855" s="227"/>
      <c r="L855" s="45"/>
      <c r="M855" s="228" t="s">
        <v>1</v>
      </c>
      <c r="N855" s="229" t="s">
        <v>43</v>
      </c>
      <c r="O855" s="92"/>
      <c r="P855" s="230">
        <f>O855*H855</f>
        <v>0</v>
      </c>
      <c r="Q855" s="230">
        <v>0</v>
      </c>
      <c r="R855" s="230">
        <f>Q855*H855</f>
        <v>0</v>
      </c>
      <c r="S855" s="230">
        <v>0</v>
      </c>
      <c r="T855" s="231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32" t="s">
        <v>351</v>
      </c>
      <c r="AT855" s="232" t="s">
        <v>185</v>
      </c>
      <c r="AU855" s="232" t="s">
        <v>88</v>
      </c>
      <c r="AY855" s="18" t="s">
        <v>182</v>
      </c>
      <c r="BE855" s="233">
        <f>IF(N855="základní",J855,0)</f>
        <v>0</v>
      </c>
      <c r="BF855" s="233">
        <f>IF(N855="snížená",J855,0)</f>
        <v>0</v>
      </c>
      <c r="BG855" s="233">
        <f>IF(N855="zákl. přenesená",J855,0)</f>
        <v>0</v>
      </c>
      <c r="BH855" s="233">
        <f>IF(N855="sníž. přenesená",J855,0)</f>
        <v>0</v>
      </c>
      <c r="BI855" s="233">
        <f>IF(N855="nulová",J855,0)</f>
        <v>0</v>
      </c>
      <c r="BJ855" s="18" t="s">
        <v>86</v>
      </c>
      <c r="BK855" s="233">
        <f>ROUND(I855*H855,2)</f>
        <v>0</v>
      </c>
      <c r="BL855" s="18" t="s">
        <v>351</v>
      </c>
      <c r="BM855" s="232" t="s">
        <v>2122</v>
      </c>
    </row>
    <row r="856" spans="1:51" s="13" customFormat="1" ht="12">
      <c r="A856" s="13"/>
      <c r="B856" s="234"/>
      <c r="C856" s="235"/>
      <c r="D856" s="236" t="s">
        <v>191</v>
      </c>
      <c r="E856" s="237" t="s">
        <v>1</v>
      </c>
      <c r="F856" s="238" t="s">
        <v>2123</v>
      </c>
      <c r="G856" s="235"/>
      <c r="H856" s="239">
        <v>3</v>
      </c>
      <c r="I856" s="240"/>
      <c r="J856" s="235"/>
      <c r="K856" s="235"/>
      <c r="L856" s="241"/>
      <c r="M856" s="242"/>
      <c r="N856" s="243"/>
      <c r="O856" s="243"/>
      <c r="P856" s="243"/>
      <c r="Q856" s="243"/>
      <c r="R856" s="243"/>
      <c r="S856" s="243"/>
      <c r="T856" s="244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5" t="s">
        <v>191</v>
      </c>
      <c r="AU856" s="245" t="s">
        <v>88</v>
      </c>
      <c r="AV856" s="13" t="s">
        <v>88</v>
      </c>
      <c r="AW856" s="13" t="s">
        <v>34</v>
      </c>
      <c r="AX856" s="13" t="s">
        <v>78</v>
      </c>
      <c r="AY856" s="245" t="s">
        <v>182</v>
      </c>
    </row>
    <row r="857" spans="1:51" s="13" customFormat="1" ht="12">
      <c r="A857" s="13"/>
      <c r="B857" s="234"/>
      <c r="C857" s="235"/>
      <c r="D857" s="236" t="s">
        <v>191</v>
      </c>
      <c r="E857" s="237" t="s">
        <v>1</v>
      </c>
      <c r="F857" s="238" t="s">
        <v>2124</v>
      </c>
      <c r="G857" s="235"/>
      <c r="H857" s="239">
        <v>1</v>
      </c>
      <c r="I857" s="240"/>
      <c r="J857" s="235"/>
      <c r="K857" s="235"/>
      <c r="L857" s="241"/>
      <c r="M857" s="242"/>
      <c r="N857" s="243"/>
      <c r="O857" s="243"/>
      <c r="P857" s="243"/>
      <c r="Q857" s="243"/>
      <c r="R857" s="243"/>
      <c r="S857" s="243"/>
      <c r="T857" s="244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5" t="s">
        <v>191</v>
      </c>
      <c r="AU857" s="245" t="s">
        <v>88</v>
      </c>
      <c r="AV857" s="13" t="s">
        <v>88</v>
      </c>
      <c r="AW857" s="13" t="s">
        <v>34</v>
      </c>
      <c r="AX857" s="13" t="s">
        <v>78</v>
      </c>
      <c r="AY857" s="245" t="s">
        <v>182</v>
      </c>
    </row>
    <row r="858" spans="1:51" s="14" customFormat="1" ht="12">
      <c r="A858" s="14"/>
      <c r="B858" s="246"/>
      <c r="C858" s="247"/>
      <c r="D858" s="236" t="s">
        <v>191</v>
      </c>
      <c r="E858" s="248" t="s">
        <v>1</v>
      </c>
      <c r="F858" s="249" t="s">
        <v>195</v>
      </c>
      <c r="G858" s="247"/>
      <c r="H858" s="250">
        <v>4</v>
      </c>
      <c r="I858" s="251"/>
      <c r="J858" s="247"/>
      <c r="K858" s="247"/>
      <c r="L858" s="252"/>
      <c r="M858" s="253"/>
      <c r="N858" s="254"/>
      <c r="O858" s="254"/>
      <c r="P858" s="254"/>
      <c r="Q858" s="254"/>
      <c r="R858" s="254"/>
      <c r="S858" s="254"/>
      <c r="T858" s="255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6" t="s">
        <v>191</v>
      </c>
      <c r="AU858" s="256" t="s">
        <v>88</v>
      </c>
      <c r="AV858" s="14" t="s">
        <v>189</v>
      </c>
      <c r="AW858" s="14" t="s">
        <v>34</v>
      </c>
      <c r="AX858" s="14" t="s">
        <v>86</v>
      </c>
      <c r="AY858" s="256" t="s">
        <v>182</v>
      </c>
    </row>
    <row r="859" spans="1:65" s="2" customFormat="1" ht="24.15" customHeight="1">
      <c r="A859" s="39"/>
      <c r="B859" s="40"/>
      <c r="C859" s="257" t="s">
        <v>1253</v>
      </c>
      <c r="D859" s="257" t="s">
        <v>204</v>
      </c>
      <c r="E859" s="258" t="s">
        <v>2125</v>
      </c>
      <c r="F859" s="259" t="s">
        <v>2126</v>
      </c>
      <c r="G859" s="260" t="s">
        <v>1272</v>
      </c>
      <c r="H859" s="261">
        <v>4</v>
      </c>
      <c r="I859" s="262"/>
      <c r="J859" s="263">
        <f>ROUND(I859*H859,2)</f>
        <v>0</v>
      </c>
      <c r="K859" s="264"/>
      <c r="L859" s="265"/>
      <c r="M859" s="266" t="s">
        <v>1</v>
      </c>
      <c r="N859" s="267" t="s">
        <v>43</v>
      </c>
      <c r="O859" s="92"/>
      <c r="P859" s="230">
        <f>O859*H859</f>
        <v>0</v>
      </c>
      <c r="Q859" s="230">
        <v>0.017</v>
      </c>
      <c r="R859" s="230">
        <f>Q859*H859</f>
        <v>0.068</v>
      </c>
      <c r="S859" s="230">
        <v>0</v>
      </c>
      <c r="T859" s="231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32" t="s">
        <v>563</v>
      </c>
      <c r="AT859" s="232" t="s">
        <v>204</v>
      </c>
      <c r="AU859" s="232" t="s">
        <v>88</v>
      </c>
      <c r="AY859" s="18" t="s">
        <v>182</v>
      </c>
      <c r="BE859" s="233">
        <f>IF(N859="základní",J859,0)</f>
        <v>0</v>
      </c>
      <c r="BF859" s="233">
        <f>IF(N859="snížená",J859,0)</f>
        <v>0</v>
      </c>
      <c r="BG859" s="233">
        <f>IF(N859="zákl. přenesená",J859,0)</f>
        <v>0</v>
      </c>
      <c r="BH859" s="233">
        <f>IF(N859="sníž. přenesená",J859,0)</f>
        <v>0</v>
      </c>
      <c r="BI859" s="233">
        <f>IF(N859="nulová",J859,0)</f>
        <v>0</v>
      </c>
      <c r="BJ859" s="18" t="s">
        <v>86</v>
      </c>
      <c r="BK859" s="233">
        <f>ROUND(I859*H859,2)</f>
        <v>0</v>
      </c>
      <c r="BL859" s="18" t="s">
        <v>351</v>
      </c>
      <c r="BM859" s="232" t="s">
        <v>2127</v>
      </c>
    </row>
    <row r="860" spans="1:51" s="13" customFormat="1" ht="12">
      <c r="A860" s="13"/>
      <c r="B860" s="234"/>
      <c r="C860" s="235"/>
      <c r="D860" s="236" t="s">
        <v>191</v>
      </c>
      <c r="E860" s="237" t="s">
        <v>1</v>
      </c>
      <c r="F860" s="238" t="s">
        <v>2123</v>
      </c>
      <c r="G860" s="235"/>
      <c r="H860" s="239">
        <v>3</v>
      </c>
      <c r="I860" s="240"/>
      <c r="J860" s="235"/>
      <c r="K860" s="235"/>
      <c r="L860" s="241"/>
      <c r="M860" s="242"/>
      <c r="N860" s="243"/>
      <c r="O860" s="243"/>
      <c r="P860" s="243"/>
      <c r="Q860" s="243"/>
      <c r="R860" s="243"/>
      <c r="S860" s="243"/>
      <c r="T860" s="244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5" t="s">
        <v>191</v>
      </c>
      <c r="AU860" s="245" t="s">
        <v>88</v>
      </c>
      <c r="AV860" s="13" t="s">
        <v>88</v>
      </c>
      <c r="AW860" s="13" t="s">
        <v>34</v>
      </c>
      <c r="AX860" s="13" t="s">
        <v>78</v>
      </c>
      <c r="AY860" s="245" t="s">
        <v>182</v>
      </c>
    </row>
    <row r="861" spans="1:51" s="13" customFormat="1" ht="12">
      <c r="A861" s="13"/>
      <c r="B861" s="234"/>
      <c r="C861" s="235"/>
      <c r="D861" s="236" t="s">
        <v>191</v>
      </c>
      <c r="E861" s="237" t="s">
        <v>1</v>
      </c>
      <c r="F861" s="238" t="s">
        <v>2124</v>
      </c>
      <c r="G861" s="235"/>
      <c r="H861" s="239">
        <v>1</v>
      </c>
      <c r="I861" s="240"/>
      <c r="J861" s="235"/>
      <c r="K861" s="235"/>
      <c r="L861" s="241"/>
      <c r="M861" s="242"/>
      <c r="N861" s="243"/>
      <c r="O861" s="243"/>
      <c r="P861" s="243"/>
      <c r="Q861" s="243"/>
      <c r="R861" s="243"/>
      <c r="S861" s="243"/>
      <c r="T861" s="244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5" t="s">
        <v>191</v>
      </c>
      <c r="AU861" s="245" t="s">
        <v>88</v>
      </c>
      <c r="AV861" s="13" t="s">
        <v>88</v>
      </c>
      <c r="AW861" s="13" t="s">
        <v>34</v>
      </c>
      <c r="AX861" s="13" t="s">
        <v>78</v>
      </c>
      <c r="AY861" s="245" t="s">
        <v>182</v>
      </c>
    </row>
    <row r="862" spans="1:51" s="14" customFormat="1" ht="12">
      <c r="A862" s="14"/>
      <c r="B862" s="246"/>
      <c r="C862" s="247"/>
      <c r="D862" s="236" t="s">
        <v>191</v>
      </c>
      <c r="E862" s="248" t="s">
        <v>1</v>
      </c>
      <c r="F862" s="249" t="s">
        <v>195</v>
      </c>
      <c r="G862" s="247"/>
      <c r="H862" s="250">
        <v>4</v>
      </c>
      <c r="I862" s="251"/>
      <c r="J862" s="247"/>
      <c r="K862" s="247"/>
      <c r="L862" s="252"/>
      <c r="M862" s="253"/>
      <c r="N862" s="254"/>
      <c r="O862" s="254"/>
      <c r="P862" s="254"/>
      <c r="Q862" s="254"/>
      <c r="R862" s="254"/>
      <c r="S862" s="254"/>
      <c r="T862" s="255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6" t="s">
        <v>191</v>
      </c>
      <c r="AU862" s="256" t="s">
        <v>88</v>
      </c>
      <c r="AV862" s="14" t="s">
        <v>189</v>
      </c>
      <c r="AW862" s="14" t="s">
        <v>34</v>
      </c>
      <c r="AX862" s="14" t="s">
        <v>86</v>
      </c>
      <c r="AY862" s="256" t="s">
        <v>182</v>
      </c>
    </row>
    <row r="863" spans="1:65" s="2" customFormat="1" ht="24.15" customHeight="1">
      <c r="A863" s="39"/>
      <c r="B863" s="40"/>
      <c r="C863" s="220" t="s">
        <v>1257</v>
      </c>
      <c r="D863" s="220" t="s">
        <v>185</v>
      </c>
      <c r="E863" s="221" t="s">
        <v>2128</v>
      </c>
      <c r="F863" s="222" t="s">
        <v>2129</v>
      </c>
      <c r="G863" s="223" t="s">
        <v>1272</v>
      </c>
      <c r="H863" s="224">
        <v>5</v>
      </c>
      <c r="I863" s="225"/>
      <c r="J863" s="226">
        <f>ROUND(I863*H863,2)</f>
        <v>0</v>
      </c>
      <c r="K863" s="227"/>
      <c r="L863" s="45"/>
      <c r="M863" s="228" t="s">
        <v>1</v>
      </c>
      <c r="N863" s="229" t="s">
        <v>43</v>
      </c>
      <c r="O863" s="92"/>
      <c r="P863" s="230">
        <f>O863*H863</f>
        <v>0</v>
      </c>
      <c r="Q863" s="230">
        <v>0.00048</v>
      </c>
      <c r="R863" s="230">
        <f>Q863*H863</f>
        <v>0.0024000000000000002</v>
      </c>
      <c r="S863" s="230">
        <v>0</v>
      </c>
      <c r="T863" s="231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32" t="s">
        <v>351</v>
      </c>
      <c r="AT863" s="232" t="s">
        <v>185</v>
      </c>
      <c r="AU863" s="232" t="s">
        <v>88</v>
      </c>
      <c r="AY863" s="18" t="s">
        <v>182</v>
      </c>
      <c r="BE863" s="233">
        <f>IF(N863="základní",J863,0)</f>
        <v>0</v>
      </c>
      <c r="BF863" s="233">
        <f>IF(N863="snížená",J863,0)</f>
        <v>0</v>
      </c>
      <c r="BG863" s="233">
        <f>IF(N863="zákl. přenesená",J863,0)</f>
        <v>0</v>
      </c>
      <c r="BH863" s="233">
        <f>IF(N863="sníž. přenesená",J863,0)</f>
        <v>0</v>
      </c>
      <c r="BI863" s="233">
        <f>IF(N863="nulová",J863,0)</f>
        <v>0</v>
      </c>
      <c r="BJ863" s="18" t="s">
        <v>86</v>
      </c>
      <c r="BK863" s="233">
        <f>ROUND(I863*H863,2)</f>
        <v>0</v>
      </c>
      <c r="BL863" s="18" t="s">
        <v>351</v>
      </c>
      <c r="BM863" s="232" t="s">
        <v>2130</v>
      </c>
    </row>
    <row r="864" spans="1:51" s="13" customFormat="1" ht="12">
      <c r="A864" s="13"/>
      <c r="B864" s="234"/>
      <c r="C864" s="235"/>
      <c r="D864" s="236" t="s">
        <v>191</v>
      </c>
      <c r="E864" s="237" t="s">
        <v>1</v>
      </c>
      <c r="F864" s="238" t="s">
        <v>2116</v>
      </c>
      <c r="G864" s="235"/>
      <c r="H864" s="239">
        <v>1</v>
      </c>
      <c r="I864" s="240"/>
      <c r="J864" s="235"/>
      <c r="K864" s="235"/>
      <c r="L864" s="241"/>
      <c r="M864" s="242"/>
      <c r="N864" s="243"/>
      <c r="O864" s="243"/>
      <c r="P864" s="243"/>
      <c r="Q864" s="243"/>
      <c r="R864" s="243"/>
      <c r="S864" s="243"/>
      <c r="T864" s="244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5" t="s">
        <v>191</v>
      </c>
      <c r="AU864" s="245" t="s">
        <v>88</v>
      </c>
      <c r="AV864" s="13" t="s">
        <v>88</v>
      </c>
      <c r="AW864" s="13" t="s">
        <v>34</v>
      </c>
      <c r="AX864" s="13" t="s">
        <v>78</v>
      </c>
      <c r="AY864" s="245" t="s">
        <v>182</v>
      </c>
    </row>
    <row r="865" spans="1:51" s="13" customFormat="1" ht="12">
      <c r="A865" s="13"/>
      <c r="B865" s="234"/>
      <c r="C865" s="235"/>
      <c r="D865" s="236" t="s">
        <v>191</v>
      </c>
      <c r="E865" s="237" t="s">
        <v>1</v>
      </c>
      <c r="F865" s="238" t="s">
        <v>2123</v>
      </c>
      <c r="G865" s="235"/>
      <c r="H865" s="239">
        <v>3</v>
      </c>
      <c r="I865" s="240"/>
      <c r="J865" s="235"/>
      <c r="K865" s="235"/>
      <c r="L865" s="241"/>
      <c r="M865" s="242"/>
      <c r="N865" s="243"/>
      <c r="O865" s="243"/>
      <c r="P865" s="243"/>
      <c r="Q865" s="243"/>
      <c r="R865" s="243"/>
      <c r="S865" s="243"/>
      <c r="T865" s="244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5" t="s">
        <v>191</v>
      </c>
      <c r="AU865" s="245" t="s">
        <v>88</v>
      </c>
      <c r="AV865" s="13" t="s">
        <v>88</v>
      </c>
      <c r="AW865" s="13" t="s">
        <v>34</v>
      </c>
      <c r="AX865" s="13" t="s">
        <v>78</v>
      </c>
      <c r="AY865" s="245" t="s">
        <v>182</v>
      </c>
    </row>
    <row r="866" spans="1:51" s="13" customFormat="1" ht="12">
      <c r="A866" s="13"/>
      <c r="B866" s="234"/>
      <c r="C866" s="235"/>
      <c r="D866" s="236" t="s">
        <v>191</v>
      </c>
      <c r="E866" s="237" t="s">
        <v>1</v>
      </c>
      <c r="F866" s="238" t="s">
        <v>2124</v>
      </c>
      <c r="G866" s="235"/>
      <c r="H866" s="239">
        <v>1</v>
      </c>
      <c r="I866" s="240"/>
      <c r="J866" s="235"/>
      <c r="K866" s="235"/>
      <c r="L866" s="241"/>
      <c r="M866" s="242"/>
      <c r="N866" s="243"/>
      <c r="O866" s="243"/>
      <c r="P866" s="243"/>
      <c r="Q866" s="243"/>
      <c r="R866" s="243"/>
      <c r="S866" s="243"/>
      <c r="T866" s="244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5" t="s">
        <v>191</v>
      </c>
      <c r="AU866" s="245" t="s">
        <v>88</v>
      </c>
      <c r="AV866" s="13" t="s">
        <v>88</v>
      </c>
      <c r="AW866" s="13" t="s">
        <v>34</v>
      </c>
      <c r="AX866" s="13" t="s">
        <v>78</v>
      </c>
      <c r="AY866" s="245" t="s">
        <v>182</v>
      </c>
    </row>
    <row r="867" spans="1:51" s="14" customFormat="1" ht="12">
      <c r="A867" s="14"/>
      <c r="B867" s="246"/>
      <c r="C867" s="247"/>
      <c r="D867" s="236" t="s">
        <v>191</v>
      </c>
      <c r="E867" s="248" t="s">
        <v>1</v>
      </c>
      <c r="F867" s="249" t="s">
        <v>195</v>
      </c>
      <c r="G867" s="247"/>
      <c r="H867" s="250">
        <v>5</v>
      </c>
      <c r="I867" s="251"/>
      <c r="J867" s="247"/>
      <c r="K867" s="247"/>
      <c r="L867" s="252"/>
      <c r="M867" s="253"/>
      <c r="N867" s="254"/>
      <c r="O867" s="254"/>
      <c r="P867" s="254"/>
      <c r="Q867" s="254"/>
      <c r="R867" s="254"/>
      <c r="S867" s="254"/>
      <c r="T867" s="255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6" t="s">
        <v>191</v>
      </c>
      <c r="AU867" s="256" t="s">
        <v>88</v>
      </c>
      <c r="AV867" s="14" t="s">
        <v>189</v>
      </c>
      <c r="AW867" s="14" t="s">
        <v>34</v>
      </c>
      <c r="AX867" s="14" t="s">
        <v>86</v>
      </c>
      <c r="AY867" s="256" t="s">
        <v>182</v>
      </c>
    </row>
    <row r="868" spans="1:65" s="2" customFormat="1" ht="37.8" customHeight="1">
      <c r="A868" s="39"/>
      <c r="B868" s="40"/>
      <c r="C868" s="257" t="s">
        <v>1263</v>
      </c>
      <c r="D868" s="257" t="s">
        <v>204</v>
      </c>
      <c r="E868" s="258" t="s">
        <v>2131</v>
      </c>
      <c r="F868" s="259" t="s">
        <v>2132</v>
      </c>
      <c r="G868" s="260" t="s">
        <v>1272</v>
      </c>
      <c r="H868" s="261">
        <v>5</v>
      </c>
      <c r="I868" s="262"/>
      <c r="J868" s="263">
        <f>ROUND(I868*H868,2)</f>
        <v>0</v>
      </c>
      <c r="K868" s="264"/>
      <c r="L868" s="265"/>
      <c r="M868" s="266" t="s">
        <v>1</v>
      </c>
      <c r="N868" s="267" t="s">
        <v>43</v>
      </c>
      <c r="O868" s="92"/>
      <c r="P868" s="230">
        <f>O868*H868</f>
        <v>0</v>
      </c>
      <c r="Q868" s="230">
        <v>0.026</v>
      </c>
      <c r="R868" s="230">
        <f>Q868*H868</f>
        <v>0.13</v>
      </c>
      <c r="S868" s="230">
        <v>0</v>
      </c>
      <c r="T868" s="231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232" t="s">
        <v>563</v>
      </c>
      <c r="AT868" s="232" t="s">
        <v>204</v>
      </c>
      <c r="AU868" s="232" t="s">
        <v>88</v>
      </c>
      <c r="AY868" s="18" t="s">
        <v>182</v>
      </c>
      <c r="BE868" s="233">
        <f>IF(N868="základní",J868,0)</f>
        <v>0</v>
      </c>
      <c r="BF868" s="233">
        <f>IF(N868="snížená",J868,0)</f>
        <v>0</v>
      </c>
      <c r="BG868" s="233">
        <f>IF(N868="zákl. přenesená",J868,0)</f>
        <v>0</v>
      </c>
      <c r="BH868" s="233">
        <f>IF(N868="sníž. přenesená",J868,0)</f>
        <v>0</v>
      </c>
      <c r="BI868" s="233">
        <f>IF(N868="nulová",J868,0)</f>
        <v>0</v>
      </c>
      <c r="BJ868" s="18" t="s">
        <v>86</v>
      </c>
      <c r="BK868" s="233">
        <f>ROUND(I868*H868,2)</f>
        <v>0</v>
      </c>
      <c r="BL868" s="18" t="s">
        <v>351</v>
      </c>
      <c r="BM868" s="232" t="s">
        <v>2133</v>
      </c>
    </row>
    <row r="869" spans="1:51" s="13" customFormat="1" ht="12">
      <c r="A869" s="13"/>
      <c r="B869" s="234"/>
      <c r="C869" s="235"/>
      <c r="D869" s="236" t="s">
        <v>191</v>
      </c>
      <c r="E869" s="237" t="s">
        <v>1</v>
      </c>
      <c r="F869" s="238" t="s">
        <v>2116</v>
      </c>
      <c r="G869" s="235"/>
      <c r="H869" s="239">
        <v>1</v>
      </c>
      <c r="I869" s="240"/>
      <c r="J869" s="235"/>
      <c r="K869" s="235"/>
      <c r="L869" s="241"/>
      <c r="M869" s="242"/>
      <c r="N869" s="243"/>
      <c r="O869" s="243"/>
      <c r="P869" s="243"/>
      <c r="Q869" s="243"/>
      <c r="R869" s="243"/>
      <c r="S869" s="243"/>
      <c r="T869" s="244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5" t="s">
        <v>191</v>
      </c>
      <c r="AU869" s="245" t="s">
        <v>88</v>
      </c>
      <c r="AV869" s="13" t="s">
        <v>88</v>
      </c>
      <c r="AW869" s="13" t="s">
        <v>34</v>
      </c>
      <c r="AX869" s="13" t="s">
        <v>78</v>
      </c>
      <c r="AY869" s="245" t="s">
        <v>182</v>
      </c>
    </row>
    <row r="870" spans="1:51" s="13" customFormat="1" ht="12">
      <c r="A870" s="13"/>
      <c r="B870" s="234"/>
      <c r="C870" s="235"/>
      <c r="D870" s="236" t="s">
        <v>191</v>
      </c>
      <c r="E870" s="237" t="s">
        <v>1</v>
      </c>
      <c r="F870" s="238" t="s">
        <v>2123</v>
      </c>
      <c r="G870" s="235"/>
      <c r="H870" s="239">
        <v>3</v>
      </c>
      <c r="I870" s="240"/>
      <c r="J870" s="235"/>
      <c r="K870" s="235"/>
      <c r="L870" s="241"/>
      <c r="M870" s="242"/>
      <c r="N870" s="243"/>
      <c r="O870" s="243"/>
      <c r="P870" s="243"/>
      <c r="Q870" s="243"/>
      <c r="R870" s="243"/>
      <c r="S870" s="243"/>
      <c r="T870" s="24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5" t="s">
        <v>191</v>
      </c>
      <c r="AU870" s="245" t="s">
        <v>88</v>
      </c>
      <c r="AV870" s="13" t="s">
        <v>88</v>
      </c>
      <c r="AW870" s="13" t="s">
        <v>34</v>
      </c>
      <c r="AX870" s="13" t="s">
        <v>78</v>
      </c>
      <c r="AY870" s="245" t="s">
        <v>182</v>
      </c>
    </row>
    <row r="871" spans="1:51" s="13" customFormat="1" ht="12">
      <c r="A871" s="13"/>
      <c r="B871" s="234"/>
      <c r="C871" s="235"/>
      <c r="D871" s="236" t="s">
        <v>191</v>
      </c>
      <c r="E871" s="237" t="s">
        <v>1</v>
      </c>
      <c r="F871" s="238" t="s">
        <v>2124</v>
      </c>
      <c r="G871" s="235"/>
      <c r="H871" s="239">
        <v>1</v>
      </c>
      <c r="I871" s="240"/>
      <c r="J871" s="235"/>
      <c r="K871" s="235"/>
      <c r="L871" s="241"/>
      <c r="M871" s="242"/>
      <c r="N871" s="243"/>
      <c r="O871" s="243"/>
      <c r="P871" s="243"/>
      <c r="Q871" s="243"/>
      <c r="R871" s="243"/>
      <c r="S871" s="243"/>
      <c r="T871" s="244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5" t="s">
        <v>191</v>
      </c>
      <c r="AU871" s="245" t="s">
        <v>88</v>
      </c>
      <c r="AV871" s="13" t="s">
        <v>88</v>
      </c>
      <c r="AW871" s="13" t="s">
        <v>34</v>
      </c>
      <c r="AX871" s="13" t="s">
        <v>78</v>
      </c>
      <c r="AY871" s="245" t="s">
        <v>182</v>
      </c>
    </row>
    <row r="872" spans="1:51" s="14" customFormat="1" ht="12">
      <c r="A872" s="14"/>
      <c r="B872" s="246"/>
      <c r="C872" s="247"/>
      <c r="D872" s="236" t="s">
        <v>191</v>
      </c>
      <c r="E872" s="248" t="s">
        <v>1</v>
      </c>
      <c r="F872" s="249" t="s">
        <v>195</v>
      </c>
      <c r="G872" s="247"/>
      <c r="H872" s="250">
        <v>5</v>
      </c>
      <c r="I872" s="251"/>
      <c r="J872" s="247"/>
      <c r="K872" s="247"/>
      <c r="L872" s="252"/>
      <c r="M872" s="253"/>
      <c r="N872" s="254"/>
      <c r="O872" s="254"/>
      <c r="P872" s="254"/>
      <c r="Q872" s="254"/>
      <c r="R872" s="254"/>
      <c r="S872" s="254"/>
      <c r="T872" s="255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56" t="s">
        <v>191</v>
      </c>
      <c r="AU872" s="256" t="s">
        <v>88</v>
      </c>
      <c r="AV872" s="14" t="s">
        <v>189</v>
      </c>
      <c r="AW872" s="14" t="s">
        <v>34</v>
      </c>
      <c r="AX872" s="14" t="s">
        <v>86</v>
      </c>
      <c r="AY872" s="256" t="s">
        <v>182</v>
      </c>
    </row>
    <row r="873" spans="1:65" s="2" customFormat="1" ht="24.15" customHeight="1">
      <c r="A873" s="39"/>
      <c r="B873" s="40"/>
      <c r="C873" s="220" t="s">
        <v>1269</v>
      </c>
      <c r="D873" s="220" t="s">
        <v>185</v>
      </c>
      <c r="E873" s="221" t="s">
        <v>1226</v>
      </c>
      <c r="F873" s="222" t="s">
        <v>1227</v>
      </c>
      <c r="G873" s="223" t="s">
        <v>570</v>
      </c>
      <c r="H873" s="224">
        <v>0.45</v>
      </c>
      <c r="I873" s="225"/>
      <c r="J873" s="226">
        <f>ROUND(I873*H873,2)</f>
        <v>0</v>
      </c>
      <c r="K873" s="227"/>
      <c r="L873" s="45"/>
      <c r="M873" s="228" t="s">
        <v>1</v>
      </c>
      <c r="N873" s="229" t="s">
        <v>43</v>
      </c>
      <c r="O873" s="92"/>
      <c r="P873" s="230">
        <f>O873*H873</f>
        <v>0</v>
      </c>
      <c r="Q873" s="230">
        <v>0</v>
      </c>
      <c r="R873" s="230">
        <f>Q873*H873</f>
        <v>0</v>
      </c>
      <c r="S873" s="230">
        <v>0</v>
      </c>
      <c r="T873" s="231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232" t="s">
        <v>351</v>
      </c>
      <c r="AT873" s="232" t="s">
        <v>185</v>
      </c>
      <c r="AU873" s="232" t="s">
        <v>88</v>
      </c>
      <c r="AY873" s="18" t="s">
        <v>182</v>
      </c>
      <c r="BE873" s="233">
        <f>IF(N873="základní",J873,0)</f>
        <v>0</v>
      </c>
      <c r="BF873" s="233">
        <f>IF(N873="snížená",J873,0)</f>
        <v>0</v>
      </c>
      <c r="BG873" s="233">
        <f>IF(N873="zákl. přenesená",J873,0)</f>
        <v>0</v>
      </c>
      <c r="BH873" s="233">
        <f>IF(N873="sníž. přenesená",J873,0)</f>
        <v>0</v>
      </c>
      <c r="BI873" s="233">
        <f>IF(N873="nulová",J873,0)</f>
        <v>0</v>
      </c>
      <c r="BJ873" s="18" t="s">
        <v>86</v>
      </c>
      <c r="BK873" s="233">
        <f>ROUND(I873*H873,2)</f>
        <v>0</v>
      </c>
      <c r="BL873" s="18" t="s">
        <v>351</v>
      </c>
      <c r="BM873" s="232" t="s">
        <v>2134</v>
      </c>
    </row>
    <row r="874" spans="1:63" s="12" customFormat="1" ht="22.8" customHeight="1">
      <c r="A874" s="12"/>
      <c r="B874" s="204"/>
      <c r="C874" s="205"/>
      <c r="D874" s="206" t="s">
        <v>77</v>
      </c>
      <c r="E874" s="218" t="s">
        <v>1388</v>
      </c>
      <c r="F874" s="218" t="s">
        <v>1389</v>
      </c>
      <c r="G874" s="205"/>
      <c r="H874" s="205"/>
      <c r="I874" s="208"/>
      <c r="J874" s="219">
        <f>BK874</f>
        <v>0</v>
      </c>
      <c r="K874" s="205"/>
      <c r="L874" s="210"/>
      <c r="M874" s="211"/>
      <c r="N874" s="212"/>
      <c r="O874" s="212"/>
      <c r="P874" s="213">
        <f>SUM(P875:P889)</f>
        <v>0</v>
      </c>
      <c r="Q874" s="212"/>
      <c r="R874" s="213">
        <f>SUM(R875:R889)</f>
        <v>0.20454176000000002</v>
      </c>
      <c r="S874" s="212"/>
      <c r="T874" s="214">
        <f>SUM(T875:T889)</f>
        <v>0</v>
      </c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R874" s="215" t="s">
        <v>88</v>
      </c>
      <c r="AT874" s="216" t="s">
        <v>77</v>
      </c>
      <c r="AU874" s="216" t="s">
        <v>86</v>
      </c>
      <c r="AY874" s="215" t="s">
        <v>182</v>
      </c>
      <c r="BK874" s="217">
        <f>SUM(BK875:BK889)</f>
        <v>0</v>
      </c>
    </row>
    <row r="875" spans="1:65" s="2" customFormat="1" ht="24.15" customHeight="1">
      <c r="A875" s="39"/>
      <c r="B875" s="40"/>
      <c r="C875" s="220" t="s">
        <v>1276</v>
      </c>
      <c r="D875" s="220" t="s">
        <v>185</v>
      </c>
      <c r="E875" s="221" t="s">
        <v>2135</v>
      </c>
      <c r="F875" s="222" t="s">
        <v>2136</v>
      </c>
      <c r="G875" s="223" t="s">
        <v>2137</v>
      </c>
      <c r="H875" s="224">
        <v>175.696</v>
      </c>
      <c r="I875" s="225"/>
      <c r="J875" s="226">
        <f>ROUND(I875*H875,2)</f>
        <v>0</v>
      </c>
      <c r="K875" s="227"/>
      <c r="L875" s="45"/>
      <c r="M875" s="228" t="s">
        <v>1</v>
      </c>
      <c r="N875" s="229" t="s">
        <v>43</v>
      </c>
      <c r="O875" s="92"/>
      <c r="P875" s="230">
        <f>O875*H875</f>
        <v>0</v>
      </c>
      <c r="Q875" s="230">
        <v>6E-05</v>
      </c>
      <c r="R875" s="230">
        <f>Q875*H875</f>
        <v>0.01054176</v>
      </c>
      <c r="S875" s="230">
        <v>0</v>
      </c>
      <c r="T875" s="231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32" t="s">
        <v>351</v>
      </c>
      <c r="AT875" s="232" t="s">
        <v>185</v>
      </c>
      <c r="AU875" s="232" t="s">
        <v>88</v>
      </c>
      <c r="AY875" s="18" t="s">
        <v>182</v>
      </c>
      <c r="BE875" s="233">
        <f>IF(N875="základní",J875,0)</f>
        <v>0</v>
      </c>
      <c r="BF875" s="233">
        <f>IF(N875="snížená",J875,0)</f>
        <v>0</v>
      </c>
      <c r="BG875" s="233">
        <f>IF(N875="zákl. přenesená",J875,0)</f>
        <v>0</v>
      </c>
      <c r="BH875" s="233">
        <f>IF(N875="sníž. přenesená",J875,0)</f>
        <v>0</v>
      </c>
      <c r="BI875" s="233">
        <f>IF(N875="nulová",J875,0)</f>
        <v>0</v>
      </c>
      <c r="BJ875" s="18" t="s">
        <v>86</v>
      </c>
      <c r="BK875" s="233">
        <f>ROUND(I875*H875,2)</f>
        <v>0</v>
      </c>
      <c r="BL875" s="18" t="s">
        <v>351</v>
      </c>
      <c r="BM875" s="232" t="s">
        <v>2138</v>
      </c>
    </row>
    <row r="876" spans="1:51" s="15" customFormat="1" ht="12">
      <c r="A876" s="15"/>
      <c r="B876" s="268"/>
      <c r="C876" s="269"/>
      <c r="D876" s="236" t="s">
        <v>191</v>
      </c>
      <c r="E876" s="270" t="s">
        <v>1</v>
      </c>
      <c r="F876" s="271" t="s">
        <v>235</v>
      </c>
      <c r="G876" s="269"/>
      <c r="H876" s="270" t="s">
        <v>1</v>
      </c>
      <c r="I876" s="272"/>
      <c r="J876" s="269"/>
      <c r="K876" s="269"/>
      <c r="L876" s="273"/>
      <c r="M876" s="274"/>
      <c r="N876" s="275"/>
      <c r="O876" s="275"/>
      <c r="P876" s="275"/>
      <c r="Q876" s="275"/>
      <c r="R876" s="275"/>
      <c r="S876" s="275"/>
      <c r="T876" s="276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T876" s="277" t="s">
        <v>191</v>
      </c>
      <c r="AU876" s="277" t="s">
        <v>88</v>
      </c>
      <c r="AV876" s="15" t="s">
        <v>86</v>
      </c>
      <c r="AW876" s="15" t="s">
        <v>34</v>
      </c>
      <c r="AX876" s="15" t="s">
        <v>78</v>
      </c>
      <c r="AY876" s="277" t="s">
        <v>182</v>
      </c>
    </row>
    <row r="877" spans="1:51" s="15" customFormat="1" ht="12">
      <c r="A877" s="15"/>
      <c r="B877" s="268"/>
      <c r="C877" s="269"/>
      <c r="D877" s="236" t="s">
        <v>191</v>
      </c>
      <c r="E877" s="270" t="s">
        <v>1</v>
      </c>
      <c r="F877" s="271" t="s">
        <v>2139</v>
      </c>
      <c r="G877" s="269"/>
      <c r="H877" s="270" t="s">
        <v>1</v>
      </c>
      <c r="I877" s="272"/>
      <c r="J877" s="269"/>
      <c r="K877" s="269"/>
      <c r="L877" s="273"/>
      <c r="M877" s="274"/>
      <c r="N877" s="275"/>
      <c r="O877" s="275"/>
      <c r="P877" s="275"/>
      <c r="Q877" s="275"/>
      <c r="R877" s="275"/>
      <c r="S877" s="275"/>
      <c r="T877" s="276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77" t="s">
        <v>191</v>
      </c>
      <c r="AU877" s="277" t="s">
        <v>88</v>
      </c>
      <c r="AV877" s="15" t="s">
        <v>86</v>
      </c>
      <c r="AW877" s="15" t="s">
        <v>34</v>
      </c>
      <c r="AX877" s="15" t="s">
        <v>78</v>
      </c>
      <c r="AY877" s="277" t="s">
        <v>182</v>
      </c>
    </row>
    <row r="878" spans="1:51" s="13" customFormat="1" ht="12">
      <c r="A878" s="13"/>
      <c r="B878" s="234"/>
      <c r="C878" s="235"/>
      <c r="D878" s="236" t="s">
        <v>191</v>
      </c>
      <c r="E878" s="237" t="s">
        <v>1</v>
      </c>
      <c r="F878" s="238" t="s">
        <v>2140</v>
      </c>
      <c r="G878" s="235"/>
      <c r="H878" s="239">
        <v>56.88</v>
      </c>
      <c r="I878" s="240"/>
      <c r="J878" s="235"/>
      <c r="K878" s="235"/>
      <c r="L878" s="241"/>
      <c r="M878" s="242"/>
      <c r="N878" s="243"/>
      <c r="O878" s="243"/>
      <c r="P878" s="243"/>
      <c r="Q878" s="243"/>
      <c r="R878" s="243"/>
      <c r="S878" s="243"/>
      <c r="T878" s="24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5" t="s">
        <v>191</v>
      </c>
      <c r="AU878" s="245" t="s">
        <v>88</v>
      </c>
      <c r="AV878" s="13" t="s">
        <v>88</v>
      </c>
      <c r="AW878" s="13" t="s">
        <v>34</v>
      </c>
      <c r="AX878" s="13" t="s">
        <v>78</v>
      </c>
      <c r="AY878" s="245" t="s">
        <v>182</v>
      </c>
    </row>
    <row r="879" spans="1:51" s="13" customFormat="1" ht="12">
      <c r="A879" s="13"/>
      <c r="B879" s="234"/>
      <c r="C879" s="235"/>
      <c r="D879" s="236" t="s">
        <v>191</v>
      </c>
      <c r="E879" s="237" t="s">
        <v>1</v>
      </c>
      <c r="F879" s="238" t="s">
        <v>2141</v>
      </c>
      <c r="G879" s="235"/>
      <c r="H879" s="239">
        <v>35.392</v>
      </c>
      <c r="I879" s="240"/>
      <c r="J879" s="235"/>
      <c r="K879" s="235"/>
      <c r="L879" s="241"/>
      <c r="M879" s="242"/>
      <c r="N879" s="243"/>
      <c r="O879" s="243"/>
      <c r="P879" s="243"/>
      <c r="Q879" s="243"/>
      <c r="R879" s="243"/>
      <c r="S879" s="243"/>
      <c r="T879" s="244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5" t="s">
        <v>191</v>
      </c>
      <c r="AU879" s="245" t="s">
        <v>88</v>
      </c>
      <c r="AV879" s="13" t="s">
        <v>88</v>
      </c>
      <c r="AW879" s="13" t="s">
        <v>34</v>
      </c>
      <c r="AX879" s="13" t="s">
        <v>78</v>
      </c>
      <c r="AY879" s="245" t="s">
        <v>182</v>
      </c>
    </row>
    <row r="880" spans="1:51" s="13" customFormat="1" ht="12">
      <c r="A880" s="13"/>
      <c r="B880" s="234"/>
      <c r="C880" s="235"/>
      <c r="D880" s="236" t="s">
        <v>191</v>
      </c>
      <c r="E880" s="237" t="s">
        <v>1</v>
      </c>
      <c r="F880" s="238" t="s">
        <v>2142</v>
      </c>
      <c r="G880" s="235"/>
      <c r="H880" s="239">
        <v>83.424</v>
      </c>
      <c r="I880" s="240"/>
      <c r="J880" s="235"/>
      <c r="K880" s="235"/>
      <c r="L880" s="241"/>
      <c r="M880" s="242"/>
      <c r="N880" s="243"/>
      <c r="O880" s="243"/>
      <c r="P880" s="243"/>
      <c r="Q880" s="243"/>
      <c r="R880" s="243"/>
      <c r="S880" s="243"/>
      <c r="T880" s="244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5" t="s">
        <v>191</v>
      </c>
      <c r="AU880" s="245" t="s">
        <v>88</v>
      </c>
      <c r="AV880" s="13" t="s">
        <v>88</v>
      </c>
      <c r="AW880" s="13" t="s">
        <v>34</v>
      </c>
      <c r="AX880" s="13" t="s">
        <v>78</v>
      </c>
      <c r="AY880" s="245" t="s">
        <v>182</v>
      </c>
    </row>
    <row r="881" spans="1:51" s="14" customFormat="1" ht="12">
      <c r="A881" s="14"/>
      <c r="B881" s="246"/>
      <c r="C881" s="247"/>
      <c r="D881" s="236" t="s">
        <v>191</v>
      </c>
      <c r="E881" s="248" t="s">
        <v>1</v>
      </c>
      <c r="F881" s="249" t="s">
        <v>195</v>
      </c>
      <c r="G881" s="247"/>
      <c r="H881" s="250">
        <v>175.69600000000003</v>
      </c>
      <c r="I881" s="251"/>
      <c r="J881" s="247"/>
      <c r="K881" s="247"/>
      <c r="L881" s="252"/>
      <c r="M881" s="253"/>
      <c r="N881" s="254"/>
      <c r="O881" s="254"/>
      <c r="P881" s="254"/>
      <c r="Q881" s="254"/>
      <c r="R881" s="254"/>
      <c r="S881" s="254"/>
      <c r="T881" s="255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6" t="s">
        <v>191</v>
      </c>
      <c r="AU881" s="256" t="s">
        <v>88</v>
      </c>
      <c r="AV881" s="14" t="s">
        <v>189</v>
      </c>
      <c r="AW881" s="14" t="s">
        <v>34</v>
      </c>
      <c r="AX881" s="14" t="s">
        <v>86</v>
      </c>
      <c r="AY881" s="256" t="s">
        <v>182</v>
      </c>
    </row>
    <row r="882" spans="1:65" s="2" customFormat="1" ht="24.15" customHeight="1">
      <c r="A882" s="39"/>
      <c r="B882" s="40"/>
      <c r="C882" s="257" t="s">
        <v>1281</v>
      </c>
      <c r="D882" s="257" t="s">
        <v>204</v>
      </c>
      <c r="E882" s="258" t="s">
        <v>2143</v>
      </c>
      <c r="F882" s="259" t="s">
        <v>2144</v>
      </c>
      <c r="G882" s="260" t="s">
        <v>570</v>
      </c>
      <c r="H882" s="261">
        <v>0.194</v>
      </c>
      <c r="I882" s="262"/>
      <c r="J882" s="263">
        <f>ROUND(I882*H882,2)</f>
        <v>0</v>
      </c>
      <c r="K882" s="264"/>
      <c r="L882" s="265"/>
      <c r="M882" s="266" t="s">
        <v>1</v>
      </c>
      <c r="N882" s="267" t="s">
        <v>43</v>
      </c>
      <c r="O882" s="92"/>
      <c r="P882" s="230">
        <f>O882*H882</f>
        <v>0</v>
      </c>
      <c r="Q882" s="230">
        <v>1</v>
      </c>
      <c r="R882" s="230">
        <f>Q882*H882</f>
        <v>0.194</v>
      </c>
      <c r="S882" s="230">
        <v>0</v>
      </c>
      <c r="T882" s="231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32" t="s">
        <v>563</v>
      </c>
      <c r="AT882" s="232" t="s">
        <v>204</v>
      </c>
      <c r="AU882" s="232" t="s">
        <v>88</v>
      </c>
      <c r="AY882" s="18" t="s">
        <v>182</v>
      </c>
      <c r="BE882" s="233">
        <f>IF(N882="základní",J882,0)</f>
        <v>0</v>
      </c>
      <c r="BF882" s="233">
        <f>IF(N882="snížená",J882,0)</f>
        <v>0</v>
      </c>
      <c r="BG882" s="233">
        <f>IF(N882="zákl. přenesená",J882,0)</f>
        <v>0</v>
      </c>
      <c r="BH882" s="233">
        <f>IF(N882="sníž. přenesená",J882,0)</f>
        <v>0</v>
      </c>
      <c r="BI882" s="233">
        <f>IF(N882="nulová",J882,0)</f>
        <v>0</v>
      </c>
      <c r="BJ882" s="18" t="s">
        <v>86</v>
      </c>
      <c r="BK882" s="233">
        <f>ROUND(I882*H882,2)</f>
        <v>0</v>
      </c>
      <c r="BL882" s="18" t="s">
        <v>351</v>
      </c>
      <c r="BM882" s="232" t="s">
        <v>2145</v>
      </c>
    </row>
    <row r="883" spans="1:51" s="15" customFormat="1" ht="12">
      <c r="A883" s="15"/>
      <c r="B883" s="268"/>
      <c r="C883" s="269"/>
      <c r="D883" s="236" t="s">
        <v>191</v>
      </c>
      <c r="E883" s="270" t="s">
        <v>1</v>
      </c>
      <c r="F883" s="271" t="s">
        <v>235</v>
      </c>
      <c r="G883" s="269"/>
      <c r="H883" s="270" t="s">
        <v>1</v>
      </c>
      <c r="I883" s="272"/>
      <c r="J883" s="269"/>
      <c r="K883" s="269"/>
      <c r="L883" s="273"/>
      <c r="M883" s="274"/>
      <c r="N883" s="275"/>
      <c r="O883" s="275"/>
      <c r="P883" s="275"/>
      <c r="Q883" s="275"/>
      <c r="R883" s="275"/>
      <c r="S883" s="275"/>
      <c r="T883" s="276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T883" s="277" t="s">
        <v>191</v>
      </c>
      <c r="AU883" s="277" t="s">
        <v>88</v>
      </c>
      <c r="AV883" s="15" t="s">
        <v>86</v>
      </c>
      <c r="AW883" s="15" t="s">
        <v>34</v>
      </c>
      <c r="AX883" s="15" t="s">
        <v>78</v>
      </c>
      <c r="AY883" s="277" t="s">
        <v>182</v>
      </c>
    </row>
    <row r="884" spans="1:51" s="15" customFormat="1" ht="12">
      <c r="A884" s="15"/>
      <c r="B884" s="268"/>
      <c r="C884" s="269"/>
      <c r="D884" s="236" t="s">
        <v>191</v>
      </c>
      <c r="E884" s="270" t="s">
        <v>1</v>
      </c>
      <c r="F884" s="271" t="s">
        <v>2139</v>
      </c>
      <c r="G884" s="269"/>
      <c r="H884" s="270" t="s">
        <v>1</v>
      </c>
      <c r="I884" s="272"/>
      <c r="J884" s="269"/>
      <c r="K884" s="269"/>
      <c r="L884" s="273"/>
      <c r="M884" s="274"/>
      <c r="N884" s="275"/>
      <c r="O884" s="275"/>
      <c r="P884" s="275"/>
      <c r="Q884" s="275"/>
      <c r="R884" s="275"/>
      <c r="S884" s="275"/>
      <c r="T884" s="276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277" t="s">
        <v>191</v>
      </c>
      <c r="AU884" s="277" t="s">
        <v>88</v>
      </c>
      <c r="AV884" s="15" t="s">
        <v>86</v>
      </c>
      <c r="AW884" s="15" t="s">
        <v>34</v>
      </c>
      <c r="AX884" s="15" t="s">
        <v>78</v>
      </c>
      <c r="AY884" s="277" t="s">
        <v>182</v>
      </c>
    </row>
    <row r="885" spans="1:51" s="13" customFormat="1" ht="12">
      <c r="A885" s="13"/>
      <c r="B885" s="234"/>
      <c r="C885" s="235"/>
      <c r="D885" s="236" t="s">
        <v>191</v>
      </c>
      <c r="E885" s="237" t="s">
        <v>1</v>
      </c>
      <c r="F885" s="238" t="s">
        <v>2146</v>
      </c>
      <c r="G885" s="235"/>
      <c r="H885" s="239">
        <v>0.063</v>
      </c>
      <c r="I885" s="240"/>
      <c r="J885" s="235"/>
      <c r="K885" s="235"/>
      <c r="L885" s="241"/>
      <c r="M885" s="242"/>
      <c r="N885" s="243"/>
      <c r="O885" s="243"/>
      <c r="P885" s="243"/>
      <c r="Q885" s="243"/>
      <c r="R885" s="243"/>
      <c r="S885" s="243"/>
      <c r="T885" s="244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5" t="s">
        <v>191</v>
      </c>
      <c r="AU885" s="245" t="s">
        <v>88</v>
      </c>
      <c r="AV885" s="13" t="s">
        <v>88</v>
      </c>
      <c r="AW885" s="13" t="s">
        <v>34</v>
      </c>
      <c r="AX885" s="13" t="s">
        <v>78</v>
      </c>
      <c r="AY885" s="245" t="s">
        <v>182</v>
      </c>
    </row>
    <row r="886" spans="1:51" s="13" customFormat="1" ht="12">
      <c r="A886" s="13"/>
      <c r="B886" s="234"/>
      <c r="C886" s="235"/>
      <c r="D886" s="236" t="s">
        <v>191</v>
      </c>
      <c r="E886" s="237" t="s">
        <v>1</v>
      </c>
      <c r="F886" s="238" t="s">
        <v>2147</v>
      </c>
      <c r="G886" s="235"/>
      <c r="H886" s="239">
        <v>0.039</v>
      </c>
      <c r="I886" s="240"/>
      <c r="J886" s="235"/>
      <c r="K886" s="235"/>
      <c r="L886" s="241"/>
      <c r="M886" s="242"/>
      <c r="N886" s="243"/>
      <c r="O886" s="243"/>
      <c r="P886" s="243"/>
      <c r="Q886" s="243"/>
      <c r="R886" s="243"/>
      <c r="S886" s="243"/>
      <c r="T886" s="244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5" t="s">
        <v>191</v>
      </c>
      <c r="AU886" s="245" t="s">
        <v>88</v>
      </c>
      <c r="AV886" s="13" t="s">
        <v>88</v>
      </c>
      <c r="AW886" s="13" t="s">
        <v>34</v>
      </c>
      <c r="AX886" s="13" t="s">
        <v>78</v>
      </c>
      <c r="AY886" s="245" t="s">
        <v>182</v>
      </c>
    </row>
    <row r="887" spans="1:51" s="13" customFormat="1" ht="12">
      <c r="A887" s="13"/>
      <c r="B887" s="234"/>
      <c r="C887" s="235"/>
      <c r="D887" s="236" t="s">
        <v>191</v>
      </c>
      <c r="E887" s="237" t="s">
        <v>1</v>
      </c>
      <c r="F887" s="238" t="s">
        <v>2148</v>
      </c>
      <c r="G887" s="235"/>
      <c r="H887" s="239">
        <v>0.092</v>
      </c>
      <c r="I887" s="240"/>
      <c r="J887" s="235"/>
      <c r="K887" s="235"/>
      <c r="L887" s="241"/>
      <c r="M887" s="242"/>
      <c r="N887" s="243"/>
      <c r="O887" s="243"/>
      <c r="P887" s="243"/>
      <c r="Q887" s="243"/>
      <c r="R887" s="243"/>
      <c r="S887" s="243"/>
      <c r="T887" s="244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5" t="s">
        <v>191</v>
      </c>
      <c r="AU887" s="245" t="s">
        <v>88</v>
      </c>
      <c r="AV887" s="13" t="s">
        <v>88</v>
      </c>
      <c r="AW887" s="13" t="s">
        <v>34</v>
      </c>
      <c r="AX887" s="13" t="s">
        <v>78</v>
      </c>
      <c r="AY887" s="245" t="s">
        <v>182</v>
      </c>
    </row>
    <row r="888" spans="1:51" s="14" customFormat="1" ht="12">
      <c r="A888" s="14"/>
      <c r="B888" s="246"/>
      <c r="C888" s="247"/>
      <c r="D888" s="236" t="s">
        <v>191</v>
      </c>
      <c r="E888" s="248" t="s">
        <v>1</v>
      </c>
      <c r="F888" s="249" t="s">
        <v>195</v>
      </c>
      <c r="G888" s="247"/>
      <c r="H888" s="250">
        <v>0.194</v>
      </c>
      <c r="I888" s="251"/>
      <c r="J888" s="247"/>
      <c r="K888" s="247"/>
      <c r="L888" s="252"/>
      <c r="M888" s="253"/>
      <c r="N888" s="254"/>
      <c r="O888" s="254"/>
      <c r="P888" s="254"/>
      <c r="Q888" s="254"/>
      <c r="R888" s="254"/>
      <c r="S888" s="254"/>
      <c r="T888" s="255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6" t="s">
        <v>191</v>
      </c>
      <c r="AU888" s="256" t="s">
        <v>88</v>
      </c>
      <c r="AV888" s="14" t="s">
        <v>189</v>
      </c>
      <c r="AW888" s="14" t="s">
        <v>34</v>
      </c>
      <c r="AX888" s="14" t="s">
        <v>86</v>
      </c>
      <c r="AY888" s="256" t="s">
        <v>182</v>
      </c>
    </row>
    <row r="889" spans="1:65" s="2" customFormat="1" ht="24.15" customHeight="1">
      <c r="A889" s="39"/>
      <c r="B889" s="40"/>
      <c r="C889" s="220" t="s">
        <v>1287</v>
      </c>
      <c r="D889" s="220" t="s">
        <v>185</v>
      </c>
      <c r="E889" s="221" t="s">
        <v>1437</v>
      </c>
      <c r="F889" s="222" t="s">
        <v>1438</v>
      </c>
      <c r="G889" s="223" t="s">
        <v>570</v>
      </c>
      <c r="H889" s="224">
        <v>0.205</v>
      </c>
      <c r="I889" s="225"/>
      <c r="J889" s="226">
        <f>ROUND(I889*H889,2)</f>
        <v>0</v>
      </c>
      <c r="K889" s="227"/>
      <c r="L889" s="45"/>
      <c r="M889" s="228" t="s">
        <v>1</v>
      </c>
      <c r="N889" s="229" t="s">
        <v>43</v>
      </c>
      <c r="O889" s="92"/>
      <c r="P889" s="230">
        <f>O889*H889</f>
        <v>0</v>
      </c>
      <c r="Q889" s="230">
        <v>0</v>
      </c>
      <c r="R889" s="230">
        <f>Q889*H889</f>
        <v>0</v>
      </c>
      <c r="S889" s="230">
        <v>0</v>
      </c>
      <c r="T889" s="231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32" t="s">
        <v>351</v>
      </c>
      <c r="AT889" s="232" t="s">
        <v>185</v>
      </c>
      <c r="AU889" s="232" t="s">
        <v>88</v>
      </c>
      <c r="AY889" s="18" t="s">
        <v>182</v>
      </c>
      <c r="BE889" s="233">
        <f>IF(N889="základní",J889,0)</f>
        <v>0</v>
      </c>
      <c r="BF889" s="233">
        <f>IF(N889="snížená",J889,0)</f>
        <v>0</v>
      </c>
      <c r="BG889" s="233">
        <f>IF(N889="zákl. přenesená",J889,0)</f>
        <v>0</v>
      </c>
      <c r="BH889" s="233">
        <f>IF(N889="sníž. přenesená",J889,0)</f>
        <v>0</v>
      </c>
      <c r="BI889" s="233">
        <f>IF(N889="nulová",J889,0)</f>
        <v>0</v>
      </c>
      <c r="BJ889" s="18" t="s">
        <v>86</v>
      </c>
      <c r="BK889" s="233">
        <f>ROUND(I889*H889,2)</f>
        <v>0</v>
      </c>
      <c r="BL889" s="18" t="s">
        <v>351</v>
      </c>
      <c r="BM889" s="232" t="s">
        <v>2149</v>
      </c>
    </row>
    <row r="890" spans="1:63" s="12" customFormat="1" ht="22.8" customHeight="1">
      <c r="A890" s="12"/>
      <c r="B890" s="204"/>
      <c r="C890" s="205"/>
      <c r="D890" s="206" t="s">
        <v>77</v>
      </c>
      <c r="E890" s="218" t="s">
        <v>2150</v>
      </c>
      <c r="F890" s="218" t="s">
        <v>2151</v>
      </c>
      <c r="G890" s="205"/>
      <c r="H890" s="205"/>
      <c r="I890" s="208"/>
      <c r="J890" s="219">
        <f>BK890</f>
        <v>0</v>
      </c>
      <c r="K890" s="205"/>
      <c r="L890" s="210"/>
      <c r="M890" s="211"/>
      <c r="N890" s="212"/>
      <c r="O890" s="212"/>
      <c r="P890" s="213">
        <f>SUM(P891:P1015)</f>
        <v>0</v>
      </c>
      <c r="Q890" s="212"/>
      <c r="R890" s="213">
        <f>SUM(R891:R1015)</f>
        <v>2.5686944</v>
      </c>
      <c r="S890" s="212"/>
      <c r="T890" s="214">
        <f>SUM(T891:T1015)</f>
        <v>0.5118240000000001</v>
      </c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R890" s="215" t="s">
        <v>88</v>
      </c>
      <c r="AT890" s="216" t="s">
        <v>77</v>
      </c>
      <c r="AU890" s="216" t="s">
        <v>86</v>
      </c>
      <c r="AY890" s="215" t="s">
        <v>182</v>
      </c>
      <c r="BK890" s="217">
        <f>SUM(BK891:BK1015)</f>
        <v>0</v>
      </c>
    </row>
    <row r="891" spans="1:65" s="2" customFormat="1" ht="24.15" customHeight="1">
      <c r="A891" s="39"/>
      <c r="B891" s="40"/>
      <c r="C891" s="220" t="s">
        <v>1293</v>
      </c>
      <c r="D891" s="220" t="s">
        <v>185</v>
      </c>
      <c r="E891" s="221" t="s">
        <v>2152</v>
      </c>
      <c r="F891" s="222" t="s">
        <v>2153</v>
      </c>
      <c r="G891" s="223" t="s">
        <v>188</v>
      </c>
      <c r="H891" s="224">
        <v>29.91</v>
      </c>
      <c r="I891" s="225"/>
      <c r="J891" s="226">
        <f>ROUND(I891*H891,2)</f>
        <v>0</v>
      </c>
      <c r="K891" s="227"/>
      <c r="L891" s="45"/>
      <c r="M891" s="228" t="s">
        <v>1</v>
      </c>
      <c r="N891" s="229" t="s">
        <v>43</v>
      </c>
      <c r="O891" s="92"/>
      <c r="P891" s="230">
        <f>O891*H891</f>
        <v>0</v>
      </c>
      <c r="Q891" s="230">
        <v>0</v>
      </c>
      <c r="R891" s="230">
        <f>Q891*H891</f>
        <v>0</v>
      </c>
      <c r="S891" s="230">
        <v>0</v>
      </c>
      <c r="T891" s="231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32" t="s">
        <v>351</v>
      </c>
      <c r="AT891" s="232" t="s">
        <v>185</v>
      </c>
      <c r="AU891" s="232" t="s">
        <v>88</v>
      </c>
      <c r="AY891" s="18" t="s">
        <v>182</v>
      </c>
      <c r="BE891" s="233">
        <f>IF(N891="základní",J891,0)</f>
        <v>0</v>
      </c>
      <c r="BF891" s="233">
        <f>IF(N891="snížená",J891,0)</f>
        <v>0</v>
      </c>
      <c r="BG891" s="233">
        <f>IF(N891="zákl. přenesená",J891,0)</f>
        <v>0</v>
      </c>
      <c r="BH891" s="233">
        <f>IF(N891="sníž. přenesená",J891,0)</f>
        <v>0</v>
      </c>
      <c r="BI891" s="233">
        <f>IF(N891="nulová",J891,0)</f>
        <v>0</v>
      </c>
      <c r="BJ891" s="18" t="s">
        <v>86</v>
      </c>
      <c r="BK891" s="233">
        <f>ROUND(I891*H891,2)</f>
        <v>0</v>
      </c>
      <c r="BL891" s="18" t="s">
        <v>351</v>
      </c>
      <c r="BM891" s="232" t="s">
        <v>2154</v>
      </c>
    </row>
    <row r="892" spans="1:51" s="15" customFormat="1" ht="12">
      <c r="A892" s="15"/>
      <c r="B892" s="268"/>
      <c r="C892" s="269"/>
      <c r="D892" s="236" t="s">
        <v>191</v>
      </c>
      <c r="E892" s="270" t="s">
        <v>1</v>
      </c>
      <c r="F892" s="271" t="s">
        <v>220</v>
      </c>
      <c r="G892" s="269"/>
      <c r="H892" s="270" t="s">
        <v>1</v>
      </c>
      <c r="I892" s="272"/>
      <c r="J892" s="269"/>
      <c r="K892" s="269"/>
      <c r="L892" s="273"/>
      <c r="M892" s="274"/>
      <c r="N892" s="275"/>
      <c r="O892" s="275"/>
      <c r="P892" s="275"/>
      <c r="Q892" s="275"/>
      <c r="R892" s="275"/>
      <c r="S892" s="275"/>
      <c r="T892" s="276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77" t="s">
        <v>191</v>
      </c>
      <c r="AU892" s="277" t="s">
        <v>88</v>
      </c>
      <c r="AV892" s="15" t="s">
        <v>86</v>
      </c>
      <c r="AW892" s="15" t="s">
        <v>34</v>
      </c>
      <c r="AX892" s="15" t="s">
        <v>78</v>
      </c>
      <c r="AY892" s="277" t="s">
        <v>182</v>
      </c>
    </row>
    <row r="893" spans="1:51" s="13" customFormat="1" ht="12">
      <c r="A893" s="13"/>
      <c r="B893" s="234"/>
      <c r="C893" s="235"/>
      <c r="D893" s="236" t="s">
        <v>191</v>
      </c>
      <c r="E893" s="237" t="s">
        <v>1</v>
      </c>
      <c r="F893" s="238" t="s">
        <v>2155</v>
      </c>
      <c r="G893" s="235"/>
      <c r="H893" s="239">
        <v>11.376</v>
      </c>
      <c r="I893" s="240"/>
      <c r="J893" s="235"/>
      <c r="K893" s="235"/>
      <c r="L893" s="241"/>
      <c r="M893" s="242"/>
      <c r="N893" s="243"/>
      <c r="O893" s="243"/>
      <c r="P893" s="243"/>
      <c r="Q893" s="243"/>
      <c r="R893" s="243"/>
      <c r="S893" s="243"/>
      <c r="T893" s="244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5" t="s">
        <v>191</v>
      </c>
      <c r="AU893" s="245" t="s">
        <v>88</v>
      </c>
      <c r="AV893" s="13" t="s">
        <v>88</v>
      </c>
      <c r="AW893" s="13" t="s">
        <v>34</v>
      </c>
      <c r="AX893" s="13" t="s">
        <v>78</v>
      </c>
      <c r="AY893" s="245" t="s">
        <v>182</v>
      </c>
    </row>
    <row r="894" spans="1:51" s="15" customFormat="1" ht="12">
      <c r="A894" s="15"/>
      <c r="B894" s="268"/>
      <c r="C894" s="269"/>
      <c r="D894" s="236" t="s">
        <v>191</v>
      </c>
      <c r="E894" s="270" t="s">
        <v>1</v>
      </c>
      <c r="F894" s="271" t="s">
        <v>2156</v>
      </c>
      <c r="G894" s="269"/>
      <c r="H894" s="270" t="s">
        <v>1</v>
      </c>
      <c r="I894" s="272"/>
      <c r="J894" s="269"/>
      <c r="K894" s="269"/>
      <c r="L894" s="273"/>
      <c r="M894" s="274"/>
      <c r="N894" s="275"/>
      <c r="O894" s="275"/>
      <c r="P894" s="275"/>
      <c r="Q894" s="275"/>
      <c r="R894" s="275"/>
      <c r="S894" s="275"/>
      <c r="T894" s="276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T894" s="277" t="s">
        <v>191</v>
      </c>
      <c r="AU894" s="277" t="s">
        <v>88</v>
      </c>
      <c r="AV894" s="15" t="s">
        <v>86</v>
      </c>
      <c r="AW894" s="15" t="s">
        <v>34</v>
      </c>
      <c r="AX894" s="15" t="s">
        <v>78</v>
      </c>
      <c r="AY894" s="277" t="s">
        <v>182</v>
      </c>
    </row>
    <row r="895" spans="1:51" s="13" customFormat="1" ht="12">
      <c r="A895" s="13"/>
      <c r="B895" s="234"/>
      <c r="C895" s="235"/>
      <c r="D895" s="236" t="s">
        <v>191</v>
      </c>
      <c r="E895" s="237" t="s">
        <v>1</v>
      </c>
      <c r="F895" s="238" t="s">
        <v>2157</v>
      </c>
      <c r="G895" s="235"/>
      <c r="H895" s="239">
        <v>17.064</v>
      </c>
      <c r="I895" s="240"/>
      <c r="J895" s="235"/>
      <c r="K895" s="235"/>
      <c r="L895" s="241"/>
      <c r="M895" s="242"/>
      <c r="N895" s="243"/>
      <c r="O895" s="243"/>
      <c r="P895" s="243"/>
      <c r="Q895" s="243"/>
      <c r="R895" s="243"/>
      <c r="S895" s="243"/>
      <c r="T895" s="244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5" t="s">
        <v>191</v>
      </c>
      <c r="AU895" s="245" t="s">
        <v>88</v>
      </c>
      <c r="AV895" s="13" t="s">
        <v>88</v>
      </c>
      <c r="AW895" s="13" t="s">
        <v>34</v>
      </c>
      <c r="AX895" s="13" t="s">
        <v>78</v>
      </c>
      <c r="AY895" s="245" t="s">
        <v>182</v>
      </c>
    </row>
    <row r="896" spans="1:51" s="13" customFormat="1" ht="12">
      <c r="A896" s="13"/>
      <c r="B896" s="234"/>
      <c r="C896" s="235"/>
      <c r="D896" s="236" t="s">
        <v>191</v>
      </c>
      <c r="E896" s="237" t="s">
        <v>1</v>
      </c>
      <c r="F896" s="238" t="s">
        <v>2158</v>
      </c>
      <c r="G896" s="235"/>
      <c r="H896" s="239">
        <v>0.42</v>
      </c>
      <c r="I896" s="240"/>
      <c r="J896" s="235"/>
      <c r="K896" s="235"/>
      <c r="L896" s="241"/>
      <c r="M896" s="242"/>
      <c r="N896" s="243"/>
      <c r="O896" s="243"/>
      <c r="P896" s="243"/>
      <c r="Q896" s="243"/>
      <c r="R896" s="243"/>
      <c r="S896" s="243"/>
      <c r="T896" s="244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5" t="s">
        <v>191</v>
      </c>
      <c r="AU896" s="245" t="s">
        <v>88</v>
      </c>
      <c r="AV896" s="13" t="s">
        <v>88</v>
      </c>
      <c r="AW896" s="13" t="s">
        <v>34</v>
      </c>
      <c r="AX896" s="13" t="s">
        <v>78</v>
      </c>
      <c r="AY896" s="245" t="s">
        <v>182</v>
      </c>
    </row>
    <row r="897" spans="1:51" s="13" customFormat="1" ht="12">
      <c r="A897" s="13"/>
      <c r="B897" s="234"/>
      <c r="C897" s="235"/>
      <c r="D897" s="236" t="s">
        <v>191</v>
      </c>
      <c r="E897" s="237" t="s">
        <v>1</v>
      </c>
      <c r="F897" s="238" t="s">
        <v>2159</v>
      </c>
      <c r="G897" s="235"/>
      <c r="H897" s="239">
        <v>1.05</v>
      </c>
      <c r="I897" s="240"/>
      <c r="J897" s="235"/>
      <c r="K897" s="235"/>
      <c r="L897" s="241"/>
      <c r="M897" s="242"/>
      <c r="N897" s="243"/>
      <c r="O897" s="243"/>
      <c r="P897" s="243"/>
      <c r="Q897" s="243"/>
      <c r="R897" s="243"/>
      <c r="S897" s="243"/>
      <c r="T897" s="244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5" t="s">
        <v>191</v>
      </c>
      <c r="AU897" s="245" t="s">
        <v>88</v>
      </c>
      <c r="AV897" s="13" t="s">
        <v>88</v>
      </c>
      <c r="AW897" s="13" t="s">
        <v>34</v>
      </c>
      <c r="AX897" s="13" t="s">
        <v>78</v>
      </c>
      <c r="AY897" s="245" t="s">
        <v>182</v>
      </c>
    </row>
    <row r="898" spans="1:51" s="14" customFormat="1" ht="12">
      <c r="A898" s="14"/>
      <c r="B898" s="246"/>
      <c r="C898" s="247"/>
      <c r="D898" s="236" t="s">
        <v>191</v>
      </c>
      <c r="E898" s="248" t="s">
        <v>1</v>
      </c>
      <c r="F898" s="249" t="s">
        <v>195</v>
      </c>
      <c r="G898" s="247"/>
      <c r="H898" s="250">
        <v>29.91</v>
      </c>
      <c r="I898" s="251"/>
      <c r="J898" s="247"/>
      <c r="K898" s="247"/>
      <c r="L898" s="252"/>
      <c r="M898" s="253"/>
      <c r="N898" s="254"/>
      <c r="O898" s="254"/>
      <c r="P898" s="254"/>
      <c r="Q898" s="254"/>
      <c r="R898" s="254"/>
      <c r="S898" s="254"/>
      <c r="T898" s="255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6" t="s">
        <v>191</v>
      </c>
      <c r="AU898" s="256" t="s">
        <v>88</v>
      </c>
      <c r="AV898" s="14" t="s">
        <v>189</v>
      </c>
      <c r="AW898" s="14" t="s">
        <v>34</v>
      </c>
      <c r="AX898" s="14" t="s">
        <v>86</v>
      </c>
      <c r="AY898" s="256" t="s">
        <v>182</v>
      </c>
    </row>
    <row r="899" spans="1:65" s="2" customFormat="1" ht="16.5" customHeight="1">
      <c r="A899" s="39"/>
      <c r="B899" s="40"/>
      <c r="C899" s="220" t="s">
        <v>1298</v>
      </c>
      <c r="D899" s="220" t="s">
        <v>185</v>
      </c>
      <c r="E899" s="221" t="s">
        <v>2160</v>
      </c>
      <c r="F899" s="222" t="s">
        <v>2161</v>
      </c>
      <c r="G899" s="223" t="s">
        <v>188</v>
      </c>
      <c r="H899" s="224">
        <v>189.625</v>
      </c>
      <c r="I899" s="225"/>
      <c r="J899" s="226">
        <f>ROUND(I899*H899,2)</f>
        <v>0</v>
      </c>
      <c r="K899" s="227"/>
      <c r="L899" s="45"/>
      <c r="M899" s="228" t="s">
        <v>1</v>
      </c>
      <c r="N899" s="229" t="s">
        <v>43</v>
      </c>
      <c r="O899" s="92"/>
      <c r="P899" s="230">
        <f>O899*H899</f>
        <v>0</v>
      </c>
      <c r="Q899" s="230">
        <v>0</v>
      </c>
      <c r="R899" s="230">
        <f>Q899*H899</f>
        <v>0</v>
      </c>
      <c r="S899" s="230">
        <v>0</v>
      </c>
      <c r="T899" s="231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32" t="s">
        <v>351</v>
      </c>
      <c r="AT899" s="232" t="s">
        <v>185</v>
      </c>
      <c r="AU899" s="232" t="s">
        <v>88</v>
      </c>
      <c r="AY899" s="18" t="s">
        <v>182</v>
      </c>
      <c r="BE899" s="233">
        <f>IF(N899="základní",J899,0)</f>
        <v>0</v>
      </c>
      <c r="BF899" s="233">
        <f>IF(N899="snížená",J899,0)</f>
        <v>0</v>
      </c>
      <c r="BG899" s="233">
        <f>IF(N899="zákl. přenesená",J899,0)</f>
        <v>0</v>
      </c>
      <c r="BH899" s="233">
        <f>IF(N899="sníž. přenesená",J899,0)</f>
        <v>0</v>
      </c>
      <c r="BI899" s="233">
        <f>IF(N899="nulová",J899,0)</f>
        <v>0</v>
      </c>
      <c r="BJ899" s="18" t="s">
        <v>86</v>
      </c>
      <c r="BK899" s="233">
        <f>ROUND(I899*H899,2)</f>
        <v>0</v>
      </c>
      <c r="BL899" s="18" t="s">
        <v>351</v>
      </c>
      <c r="BM899" s="232" t="s">
        <v>2162</v>
      </c>
    </row>
    <row r="900" spans="1:51" s="15" customFormat="1" ht="12">
      <c r="A900" s="15"/>
      <c r="B900" s="268"/>
      <c r="C900" s="269"/>
      <c r="D900" s="236" t="s">
        <v>191</v>
      </c>
      <c r="E900" s="270" t="s">
        <v>1</v>
      </c>
      <c r="F900" s="271" t="s">
        <v>220</v>
      </c>
      <c r="G900" s="269"/>
      <c r="H900" s="270" t="s">
        <v>1</v>
      </c>
      <c r="I900" s="272"/>
      <c r="J900" s="269"/>
      <c r="K900" s="269"/>
      <c r="L900" s="273"/>
      <c r="M900" s="274"/>
      <c r="N900" s="275"/>
      <c r="O900" s="275"/>
      <c r="P900" s="275"/>
      <c r="Q900" s="275"/>
      <c r="R900" s="275"/>
      <c r="S900" s="275"/>
      <c r="T900" s="276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77" t="s">
        <v>191</v>
      </c>
      <c r="AU900" s="277" t="s">
        <v>88</v>
      </c>
      <c r="AV900" s="15" t="s">
        <v>86</v>
      </c>
      <c r="AW900" s="15" t="s">
        <v>34</v>
      </c>
      <c r="AX900" s="15" t="s">
        <v>78</v>
      </c>
      <c r="AY900" s="277" t="s">
        <v>182</v>
      </c>
    </row>
    <row r="901" spans="1:51" s="15" customFormat="1" ht="12">
      <c r="A901" s="15"/>
      <c r="B901" s="268"/>
      <c r="C901" s="269"/>
      <c r="D901" s="236" t="s">
        <v>191</v>
      </c>
      <c r="E901" s="270" t="s">
        <v>1</v>
      </c>
      <c r="F901" s="271" t="s">
        <v>2163</v>
      </c>
      <c r="G901" s="269"/>
      <c r="H901" s="270" t="s">
        <v>1</v>
      </c>
      <c r="I901" s="272"/>
      <c r="J901" s="269"/>
      <c r="K901" s="269"/>
      <c r="L901" s="273"/>
      <c r="M901" s="274"/>
      <c r="N901" s="275"/>
      <c r="O901" s="275"/>
      <c r="P901" s="275"/>
      <c r="Q901" s="275"/>
      <c r="R901" s="275"/>
      <c r="S901" s="275"/>
      <c r="T901" s="276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77" t="s">
        <v>191</v>
      </c>
      <c r="AU901" s="277" t="s">
        <v>88</v>
      </c>
      <c r="AV901" s="15" t="s">
        <v>86</v>
      </c>
      <c r="AW901" s="15" t="s">
        <v>34</v>
      </c>
      <c r="AX901" s="15" t="s">
        <v>78</v>
      </c>
      <c r="AY901" s="277" t="s">
        <v>182</v>
      </c>
    </row>
    <row r="902" spans="1:51" s="13" customFormat="1" ht="12">
      <c r="A902" s="13"/>
      <c r="B902" s="234"/>
      <c r="C902" s="235"/>
      <c r="D902" s="236" t="s">
        <v>191</v>
      </c>
      <c r="E902" s="237" t="s">
        <v>1</v>
      </c>
      <c r="F902" s="238" t="s">
        <v>2164</v>
      </c>
      <c r="G902" s="235"/>
      <c r="H902" s="239">
        <v>0.385</v>
      </c>
      <c r="I902" s="240"/>
      <c r="J902" s="235"/>
      <c r="K902" s="235"/>
      <c r="L902" s="241"/>
      <c r="M902" s="242"/>
      <c r="N902" s="243"/>
      <c r="O902" s="243"/>
      <c r="P902" s="243"/>
      <c r="Q902" s="243"/>
      <c r="R902" s="243"/>
      <c r="S902" s="243"/>
      <c r="T902" s="244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5" t="s">
        <v>191</v>
      </c>
      <c r="AU902" s="245" t="s">
        <v>88</v>
      </c>
      <c r="AV902" s="13" t="s">
        <v>88</v>
      </c>
      <c r="AW902" s="13" t="s">
        <v>34</v>
      </c>
      <c r="AX902" s="13" t="s">
        <v>78</v>
      </c>
      <c r="AY902" s="245" t="s">
        <v>182</v>
      </c>
    </row>
    <row r="903" spans="1:51" s="13" customFormat="1" ht="12">
      <c r="A903" s="13"/>
      <c r="B903" s="234"/>
      <c r="C903" s="235"/>
      <c r="D903" s="236" t="s">
        <v>191</v>
      </c>
      <c r="E903" s="237" t="s">
        <v>1</v>
      </c>
      <c r="F903" s="238" t="s">
        <v>2165</v>
      </c>
      <c r="G903" s="235"/>
      <c r="H903" s="239">
        <v>13.84</v>
      </c>
      <c r="I903" s="240"/>
      <c r="J903" s="235"/>
      <c r="K903" s="235"/>
      <c r="L903" s="241"/>
      <c r="M903" s="242"/>
      <c r="N903" s="243"/>
      <c r="O903" s="243"/>
      <c r="P903" s="243"/>
      <c r="Q903" s="243"/>
      <c r="R903" s="243"/>
      <c r="S903" s="243"/>
      <c r="T903" s="244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5" t="s">
        <v>191</v>
      </c>
      <c r="AU903" s="245" t="s">
        <v>88</v>
      </c>
      <c r="AV903" s="13" t="s">
        <v>88</v>
      </c>
      <c r="AW903" s="13" t="s">
        <v>34</v>
      </c>
      <c r="AX903" s="13" t="s">
        <v>78</v>
      </c>
      <c r="AY903" s="245" t="s">
        <v>182</v>
      </c>
    </row>
    <row r="904" spans="1:51" s="13" customFormat="1" ht="12">
      <c r="A904" s="13"/>
      <c r="B904" s="234"/>
      <c r="C904" s="235"/>
      <c r="D904" s="236" t="s">
        <v>191</v>
      </c>
      <c r="E904" s="237" t="s">
        <v>1</v>
      </c>
      <c r="F904" s="238" t="s">
        <v>2166</v>
      </c>
      <c r="G904" s="235"/>
      <c r="H904" s="239">
        <v>7.09</v>
      </c>
      <c r="I904" s="240"/>
      <c r="J904" s="235"/>
      <c r="K904" s="235"/>
      <c r="L904" s="241"/>
      <c r="M904" s="242"/>
      <c r="N904" s="243"/>
      <c r="O904" s="243"/>
      <c r="P904" s="243"/>
      <c r="Q904" s="243"/>
      <c r="R904" s="243"/>
      <c r="S904" s="243"/>
      <c r="T904" s="244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5" t="s">
        <v>191</v>
      </c>
      <c r="AU904" s="245" t="s">
        <v>88</v>
      </c>
      <c r="AV904" s="13" t="s">
        <v>88</v>
      </c>
      <c r="AW904" s="13" t="s">
        <v>34</v>
      </c>
      <c r="AX904" s="13" t="s">
        <v>78</v>
      </c>
      <c r="AY904" s="245" t="s">
        <v>182</v>
      </c>
    </row>
    <row r="905" spans="1:51" s="13" customFormat="1" ht="12">
      <c r="A905" s="13"/>
      <c r="B905" s="234"/>
      <c r="C905" s="235"/>
      <c r="D905" s="236" t="s">
        <v>191</v>
      </c>
      <c r="E905" s="237" t="s">
        <v>1</v>
      </c>
      <c r="F905" s="238" t="s">
        <v>2167</v>
      </c>
      <c r="G905" s="235"/>
      <c r="H905" s="239">
        <v>38.88</v>
      </c>
      <c r="I905" s="240"/>
      <c r="J905" s="235"/>
      <c r="K905" s="235"/>
      <c r="L905" s="241"/>
      <c r="M905" s="242"/>
      <c r="N905" s="243"/>
      <c r="O905" s="243"/>
      <c r="P905" s="243"/>
      <c r="Q905" s="243"/>
      <c r="R905" s="243"/>
      <c r="S905" s="243"/>
      <c r="T905" s="244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45" t="s">
        <v>191</v>
      </c>
      <c r="AU905" s="245" t="s">
        <v>88</v>
      </c>
      <c r="AV905" s="13" t="s">
        <v>88</v>
      </c>
      <c r="AW905" s="13" t="s">
        <v>34</v>
      </c>
      <c r="AX905" s="13" t="s">
        <v>78</v>
      </c>
      <c r="AY905" s="245" t="s">
        <v>182</v>
      </c>
    </row>
    <row r="906" spans="1:51" s="13" customFormat="1" ht="12">
      <c r="A906" s="13"/>
      <c r="B906" s="234"/>
      <c r="C906" s="235"/>
      <c r="D906" s="236" t="s">
        <v>191</v>
      </c>
      <c r="E906" s="237" t="s">
        <v>1</v>
      </c>
      <c r="F906" s="238" t="s">
        <v>2168</v>
      </c>
      <c r="G906" s="235"/>
      <c r="H906" s="239">
        <v>35.03</v>
      </c>
      <c r="I906" s="240"/>
      <c r="J906" s="235"/>
      <c r="K906" s="235"/>
      <c r="L906" s="241"/>
      <c r="M906" s="242"/>
      <c r="N906" s="243"/>
      <c r="O906" s="243"/>
      <c r="P906" s="243"/>
      <c r="Q906" s="243"/>
      <c r="R906" s="243"/>
      <c r="S906" s="243"/>
      <c r="T906" s="244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5" t="s">
        <v>191</v>
      </c>
      <c r="AU906" s="245" t="s">
        <v>88</v>
      </c>
      <c r="AV906" s="13" t="s">
        <v>88</v>
      </c>
      <c r="AW906" s="13" t="s">
        <v>34</v>
      </c>
      <c r="AX906" s="13" t="s">
        <v>78</v>
      </c>
      <c r="AY906" s="245" t="s">
        <v>182</v>
      </c>
    </row>
    <row r="907" spans="1:51" s="15" customFormat="1" ht="12">
      <c r="A907" s="15"/>
      <c r="B907" s="268"/>
      <c r="C907" s="269"/>
      <c r="D907" s="236" t="s">
        <v>191</v>
      </c>
      <c r="E907" s="270" t="s">
        <v>1</v>
      </c>
      <c r="F907" s="271" t="s">
        <v>2169</v>
      </c>
      <c r="G907" s="269"/>
      <c r="H907" s="270" t="s">
        <v>1</v>
      </c>
      <c r="I907" s="272"/>
      <c r="J907" s="269"/>
      <c r="K907" s="269"/>
      <c r="L907" s="273"/>
      <c r="M907" s="274"/>
      <c r="N907" s="275"/>
      <c r="O907" s="275"/>
      <c r="P907" s="275"/>
      <c r="Q907" s="275"/>
      <c r="R907" s="275"/>
      <c r="S907" s="275"/>
      <c r="T907" s="276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T907" s="277" t="s">
        <v>191</v>
      </c>
      <c r="AU907" s="277" t="s">
        <v>88</v>
      </c>
      <c r="AV907" s="15" t="s">
        <v>86</v>
      </c>
      <c r="AW907" s="15" t="s">
        <v>34</v>
      </c>
      <c r="AX907" s="15" t="s">
        <v>78</v>
      </c>
      <c r="AY907" s="277" t="s">
        <v>182</v>
      </c>
    </row>
    <row r="908" spans="1:51" s="13" customFormat="1" ht="12">
      <c r="A908" s="13"/>
      <c r="B908" s="234"/>
      <c r="C908" s="235"/>
      <c r="D908" s="236" t="s">
        <v>191</v>
      </c>
      <c r="E908" s="237" t="s">
        <v>1</v>
      </c>
      <c r="F908" s="238" t="s">
        <v>2170</v>
      </c>
      <c r="G908" s="235"/>
      <c r="H908" s="239">
        <v>35.03</v>
      </c>
      <c r="I908" s="240"/>
      <c r="J908" s="235"/>
      <c r="K908" s="235"/>
      <c r="L908" s="241"/>
      <c r="M908" s="242"/>
      <c r="N908" s="243"/>
      <c r="O908" s="243"/>
      <c r="P908" s="243"/>
      <c r="Q908" s="243"/>
      <c r="R908" s="243"/>
      <c r="S908" s="243"/>
      <c r="T908" s="244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5" t="s">
        <v>191</v>
      </c>
      <c r="AU908" s="245" t="s">
        <v>88</v>
      </c>
      <c r="AV908" s="13" t="s">
        <v>88</v>
      </c>
      <c r="AW908" s="13" t="s">
        <v>34</v>
      </c>
      <c r="AX908" s="13" t="s">
        <v>78</v>
      </c>
      <c r="AY908" s="245" t="s">
        <v>182</v>
      </c>
    </row>
    <row r="909" spans="1:51" s="13" customFormat="1" ht="12">
      <c r="A909" s="13"/>
      <c r="B909" s="234"/>
      <c r="C909" s="235"/>
      <c r="D909" s="236" t="s">
        <v>191</v>
      </c>
      <c r="E909" s="237" t="s">
        <v>1</v>
      </c>
      <c r="F909" s="238" t="s">
        <v>2171</v>
      </c>
      <c r="G909" s="235"/>
      <c r="H909" s="239">
        <v>59.37</v>
      </c>
      <c r="I909" s="240"/>
      <c r="J909" s="235"/>
      <c r="K909" s="235"/>
      <c r="L909" s="241"/>
      <c r="M909" s="242"/>
      <c r="N909" s="243"/>
      <c r="O909" s="243"/>
      <c r="P909" s="243"/>
      <c r="Q909" s="243"/>
      <c r="R909" s="243"/>
      <c r="S909" s="243"/>
      <c r="T909" s="244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5" t="s">
        <v>191</v>
      </c>
      <c r="AU909" s="245" t="s">
        <v>88</v>
      </c>
      <c r="AV909" s="13" t="s">
        <v>88</v>
      </c>
      <c r="AW909" s="13" t="s">
        <v>34</v>
      </c>
      <c r="AX909" s="13" t="s">
        <v>78</v>
      </c>
      <c r="AY909" s="245" t="s">
        <v>182</v>
      </c>
    </row>
    <row r="910" spans="1:51" s="14" customFormat="1" ht="12">
      <c r="A910" s="14"/>
      <c r="B910" s="246"/>
      <c r="C910" s="247"/>
      <c r="D910" s="236" t="s">
        <v>191</v>
      </c>
      <c r="E910" s="248" t="s">
        <v>1</v>
      </c>
      <c r="F910" s="249" t="s">
        <v>195</v>
      </c>
      <c r="G910" s="247"/>
      <c r="H910" s="250">
        <v>189.625</v>
      </c>
      <c r="I910" s="251"/>
      <c r="J910" s="247"/>
      <c r="K910" s="247"/>
      <c r="L910" s="252"/>
      <c r="M910" s="253"/>
      <c r="N910" s="254"/>
      <c r="O910" s="254"/>
      <c r="P910" s="254"/>
      <c r="Q910" s="254"/>
      <c r="R910" s="254"/>
      <c r="S910" s="254"/>
      <c r="T910" s="255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6" t="s">
        <v>191</v>
      </c>
      <c r="AU910" s="256" t="s">
        <v>88</v>
      </c>
      <c r="AV910" s="14" t="s">
        <v>189</v>
      </c>
      <c r="AW910" s="14" t="s">
        <v>34</v>
      </c>
      <c r="AX910" s="14" t="s">
        <v>86</v>
      </c>
      <c r="AY910" s="256" t="s">
        <v>182</v>
      </c>
    </row>
    <row r="911" spans="1:65" s="2" customFormat="1" ht="24.15" customHeight="1">
      <c r="A911" s="39"/>
      <c r="B911" s="40"/>
      <c r="C911" s="220" t="s">
        <v>1304</v>
      </c>
      <c r="D911" s="220" t="s">
        <v>185</v>
      </c>
      <c r="E911" s="221" t="s">
        <v>2172</v>
      </c>
      <c r="F911" s="222" t="s">
        <v>2173</v>
      </c>
      <c r="G911" s="223" t="s">
        <v>188</v>
      </c>
      <c r="H911" s="224">
        <v>189.625</v>
      </c>
      <c r="I911" s="225"/>
      <c r="J911" s="226">
        <f>ROUND(I911*H911,2)</f>
        <v>0</v>
      </c>
      <c r="K911" s="227"/>
      <c r="L911" s="45"/>
      <c r="M911" s="228" t="s">
        <v>1</v>
      </c>
      <c r="N911" s="229" t="s">
        <v>43</v>
      </c>
      <c r="O911" s="92"/>
      <c r="P911" s="230">
        <f>O911*H911</f>
        <v>0</v>
      </c>
      <c r="Q911" s="230">
        <v>3E-05</v>
      </c>
      <c r="R911" s="230">
        <f>Q911*H911</f>
        <v>0.00568875</v>
      </c>
      <c r="S911" s="230">
        <v>0</v>
      </c>
      <c r="T911" s="231">
        <f>S911*H911</f>
        <v>0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R911" s="232" t="s">
        <v>351</v>
      </c>
      <c r="AT911" s="232" t="s">
        <v>185</v>
      </c>
      <c r="AU911" s="232" t="s">
        <v>88</v>
      </c>
      <c r="AY911" s="18" t="s">
        <v>182</v>
      </c>
      <c r="BE911" s="233">
        <f>IF(N911="základní",J911,0)</f>
        <v>0</v>
      </c>
      <c r="BF911" s="233">
        <f>IF(N911="snížená",J911,0)</f>
        <v>0</v>
      </c>
      <c r="BG911" s="233">
        <f>IF(N911="zákl. přenesená",J911,0)</f>
        <v>0</v>
      </c>
      <c r="BH911" s="233">
        <f>IF(N911="sníž. přenesená",J911,0)</f>
        <v>0</v>
      </c>
      <c r="BI911" s="233">
        <f>IF(N911="nulová",J911,0)</f>
        <v>0</v>
      </c>
      <c r="BJ911" s="18" t="s">
        <v>86</v>
      </c>
      <c r="BK911" s="233">
        <f>ROUND(I911*H911,2)</f>
        <v>0</v>
      </c>
      <c r="BL911" s="18" t="s">
        <v>351</v>
      </c>
      <c r="BM911" s="232" t="s">
        <v>2174</v>
      </c>
    </row>
    <row r="912" spans="1:51" s="15" customFormat="1" ht="12">
      <c r="A912" s="15"/>
      <c r="B912" s="268"/>
      <c r="C912" s="269"/>
      <c r="D912" s="236" t="s">
        <v>191</v>
      </c>
      <c r="E912" s="270" t="s">
        <v>1</v>
      </c>
      <c r="F912" s="271" t="s">
        <v>220</v>
      </c>
      <c r="G912" s="269"/>
      <c r="H912" s="270" t="s">
        <v>1</v>
      </c>
      <c r="I912" s="272"/>
      <c r="J912" s="269"/>
      <c r="K912" s="269"/>
      <c r="L912" s="273"/>
      <c r="M912" s="274"/>
      <c r="N912" s="275"/>
      <c r="O912" s="275"/>
      <c r="P912" s="275"/>
      <c r="Q912" s="275"/>
      <c r="R912" s="275"/>
      <c r="S912" s="275"/>
      <c r="T912" s="276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T912" s="277" t="s">
        <v>191</v>
      </c>
      <c r="AU912" s="277" t="s">
        <v>88</v>
      </c>
      <c r="AV912" s="15" t="s">
        <v>86</v>
      </c>
      <c r="AW912" s="15" t="s">
        <v>34</v>
      </c>
      <c r="AX912" s="15" t="s">
        <v>78</v>
      </c>
      <c r="AY912" s="277" t="s">
        <v>182</v>
      </c>
    </row>
    <row r="913" spans="1:51" s="15" customFormat="1" ht="12">
      <c r="A913" s="15"/>
      <c r="B913" s="268"/>
      <c r="C913" s="269"/>
      <c r="D913" s="236" t="s">
        <v>191</v>
      </c>
      <c r="E913" s="270" t="s">
        <v>1</v>
      </c>
      <c r="F913" s="271" t="s">
        <v>2163</v>
      </c>
      <c r="G913" s="269"/>
      <c r="H913" s="270" t="s">
        <v>1</v>
      </c>
      <c r="I913" s="272"/>
      <c r="J913" s="269"/>
      <c r="K913" s="269"/>
      <c r="L913" s="273"/>
      <c r="M913" s="274"/>
      <c r="N913" s="275"/>
      <c r="O913" s="275"/>
      <c r="P913" s="275"/>
      <c r="Q913" s="275"/>
      <c r="R913" s="275"/>
      <c r="S913" s="275"/>
      <c r="T913" s="276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T913" s="277" t="s">
        <v>191</v>
      </c>
      <c r="AU913" s="277" t="s">
        <v>88</v>
      </c>
      <c r="AV913" s="15" t="s">
        <v>86</v>
      </c>
      <c r="AW913" s="15" t="s">
        <v>34</v>
      </c>
      <c r="AX913" s="15" t="s">
        <v>78</v>
      </c>
      <c r="AY913" s="277" t="s">
        <v>182</v>
      </c>
    </row>
    <row r="914" spans="1:51" s="13" customFormat="1" ht="12">
      <c r="A914" s="13"/>
      <c r="B914" s="234"/>
      <c r="C914" s="235"/>
      <c r="D914" s="236" t="s">
        <v>191</v>
      </c>
      <c r="E914" s="237" t="s">
        <v>1</v>
      </c>
      <c r="F914" s="238" t="s">
        <v>2164</v>
      </c>
      <c r="G914" s="235"/>
      <c r="H914" s="239">
        <v>0.385</v>
      </c>
      <c r="I914" s="240"/>
      <c r="J914" s="235"/>
      <c r="K914" s="235"/>
      <c r="L914" s="241"/>
      <c r="M914" s="242"/>
      <c r="N914" s="243"/>
      <c r="O914" s="243"/>
      <c r="P914" s="243"/>
      <c r="Q914" s="243"/>
      <c r="R914" s="243"/>
      <c r="S914" s="243"/>
      <c r="T914" s="244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5" t="s">
        <v>191</v>
      </c>
      <c r="AU914" s="245" t="s">
        <v>88</v>
      </c>
      <c r="AV914" s="13" t="s">
        <v>88</v>
      </c>
      <c r="AW914" s="13" t="s">
        <v>34</v>
      </c>
      <c r="AX914" s="13" t="s">
        <v>78</v>
      </c>
      <c r="AY914" s="245" t="s">
        <v>182</v>
      </c>
    </row>
    <row r="915" spans="1:51" s="13" customFormat="1" ht="12">
      <c r="A915" s="13"/>
      <c r="B915" s="234"/>
      <c r="C915" s="235"/>
      <c r="D915" s="236" t="s">
        <v>191</v>
      </c>
      <c r="E915" s="237" t="s">
        <v>1</v>
      </c>
      <c r="F915" s="238" t="s">
        <v>2165</v>
      </c>
      <c r="G915" s="235"/>
      <c r="H915" s="239">
        <v>13.84</v>
      </c>
      <c r="I915" s="240"/>
      <c r="J915" s="235"/>
      <c r="K915" s="235"/>
      <c r="L915" s="241"/>
      <c r="M915" s="242"/>
      <c r="N915" s="243"/>
      <c r="O915" s="243"/>
      <c r="P915" s="243"/>
      <c r="Q915" s="243"/>
      <c r="R915" s="243"/>
      <c r="S915" s="243"/>
      <c r="T915" s="244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5" t="s">
        <v>191</v>
      </c>
      <c r="AU915" s="245" t="s">
        <v>88</v>
      </c>
      <c r="AV915" s="13" t="s">
        <v>88</v>
      </c>
      <c r="AW915" s="13" t="s">
        <v>34</v>
      </c>
      <c r="AX915" s="13" t="s">
        <v>78</v>
      </c>
      <c r="AY915" s="245" t="s">
        <v>182</v>
      </c>
    </row>
    <row r="916" spans="1:51" s="13" customFormat="1" ht="12">
      <c r="A916" s="13"/>
      <c r="B916" s="234"/>
      <c r="C916" s="235"/>
      <c r="D916" s="236" t="s">
        <v>191</v>
      </c>
      <c r="E916" s="237" t="s">
        <v>1</v>
      </c>
      <c r="F916" s="238" t="s">
        <v>2166</v>
      </c>
      <c r="G916" s="235"/>
      <c r="H916" s="239">
        <v>7.09</v>
      </c>
      <c r="I916" s="240"/>
      <c r="J916" s="235"/>
      <c r="K916" s="235"/>
      <c r="L916" s="241"/>
      <c r="M916" s="242"/>
      <c r="N916" s="243"/>
      <c r="O916" s="243"/>
      <c r="P916" s="243"/>
      <c r="Q916" s="243"/>
      <c r="R916" s="243"/>
      <c r="S916" s="243"/>
      <c r="T916" s="244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5" t="s">
        <v>191</v>
      </c>
      <c r="AU916" s="245" t="s">
        <v>88</v>
      </c>
      <c r="AV916" s="13" t="s">
        <v>88</v>
      </c>
      <c r="AW916" s="13" t="s">
        <v>34</v>
      </c>
      <c r="AX916" s="13" t="s">
        <v>78</v>
      </c>
      <c r="AY916" s="245" t="s">
        <v>182</v>
      </c>
    </row>
    <row r="917" spans="1:51" s="13" customFormat="1" ht="12">
      <c r="A917" s="13"/>
      <c r="B917" s="234"/>
      <c r="C917" s="235"/>
      <c r="D917" s="236" t="s">
        <v>191</v>
      </c>
      <c r="E917" s="237" t="s">
        <v>1</v>
      </c>
      <c r="F917" s="238" t="s">
        <v>2167</v>
      </c>
      <c r="G917" s="235"/>
      <c r="H917" s="239">
        <v>38.88</v>
      </c>
      <c r="I917" s="240"/>
      <c r="J917" s="235"/>
      <c r="K917" s="235"/>
      <c r="L917" s="241"/>
      <c r="M917" s="242"/>
      <c r="N917" s="243"/>
      <c r="O917" s="243"/>
      <c r="P917" s="243"/>
      <c r="Q917" s="243"/>
      <c r="R917" s="243"/>
      <c r="S917" s="243"/>
      <c r="T917" s="244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45" t="s">
        <v>191</v>
      </c>
      <c r="AU917" s="245" t="s">
        <v>88</v>
      </c>
      <c r="AV917" s="13" t="s">
        <v>88</v>
      </c>
      <c r="AW917" s="13" t="s">
        <v>34</v>
      </c>
      <c r="AX917" s="13" t="s">
        <v>78</v>
      </c>
      <c r="AY917" s="245" t="s">
        <v>182</v>
      </c>
    </row>
    <row r="918" spans="1:51" s="13" customFormat="1" ht="12">
      <c r="A918" s="13"/>
      <c r="B918" s="234"/>
      <c r="C918" s="235"/>
      <c r="D918" s="236" t="s">
        <v>191</v>
      </c>
      <c r="E918" s="237" t="s">
        <v>1</v>
      </c>
      <c r="F918" s="238" t="s">
        <v>2168</v>
      </c>
      <c r="G918" s="235"/>
      <c r="H918" s="239">
        <v>35.03</v>
      </c>
      <c r="I918" s="240"/>
      <c r="J918" s="235"/>
      <c r="K918" s="235"/>
      <c r="L918" s="241"/>
      <c r="M918" s="242"/>
      <c r="N918" s="243"/>
      <c r="O918" s="243"/>
      <c r="P918" s="243"/>
      <c r="Q918" s="243"/>
      <c r="R918" s="243"/>
      <c r="S918" s="243"/>
      <c r="T918" s="244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5" t="s">
        <v>191</v>
      </c>
      <c r="AU918" s="245" t="s">
        <v>88</v>
      </c>
      <c r="AV918" s="13" t="s">
        <v>88</v>
      </c>
      <c r="AW918" s="13" t="s">
        <v>34</v>
      </c>
      <c r="AX918" s="13" t="s">
        <v>78</v>
      </c>
      <c r="AY918" s="245" t="s">
        <v>182</v>
      </c>
    </row>
    <row r="919" spans="1:51" s="15" customFormat="1" ht="12">
      <c r="A919" s="15"/>
      <c r="B919" s="268"/>
      <c r="C919" s="269"/>
      <c r="D919" s="236" t="s">
        <v>191</v>
      </c>
      <c r="E919" s="270" t="s">
        <v>1</v>
      </c>
      <c r="F919" s="271" t="s">
        <v>2169</v>
      </c>
      <c r="G919" s="269"/>
      <c r="H919" s="270" t="s">
        <v>1</v>
      </c>
      <c r="I919" s="272"/>
      <c r="J919" s="269"/>
      <c r="K919" s="269"/>
      <c r="L919" s="273"/>
      <c r="M919" s="274"/>
      <c r="N919" s="275"/>
      <c r="O919" s="275"/>
      <c r="P919" s="275"/>
      <c r="Q919" s="275"/>
      <c r="R919" s="275"/>
      <c r="S919" s="275"/>
      <c r="T919" s="276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T919" s="277" t="s">
        <v>191</v>
      </c>
      <c r="AU919" s="277" t="s">
        <v>88</v>
      </c>
      <c r="AV919" s="15" t="s">
        <v>86</v>
      </c>
      <c r="AW919" s="15" t="s">
        <v>34</v>
      </c>
      <c r="AX919" s="15" t="s">
        <v>78</v>
      </c>
      <c r="AY919" s="277" t="s">
        <v>182</v>
      </c>
    </row>
    <row r="920" spans="1:51" s="13" customFormat="1" ht="12">
      <c r="A920" s="13"/>
      <c r="B920" s="234"/>
      <c r="C920" s="235"/>
      <c r="D920" s="236" t="s">
        <v>191</v>
      </c>
      <c r="E920" s="237" t="s">
        <v>1</v>
      </c>
      <c r="F920" s="238" t="s">
        <v>2170</v>
      </c>
      <c r="G920" s="235"/>
      <c r="H920" s="239">
        <v>35.03</v>
      </c>
      <c r="I920" s="240"/>
      <c r="J920" s="235"/>
      <c r="K920" s="235"/>
      <c r="L920" s="241"/>
      <c r="M920" s="242"/>
      <c r="N920" s="243"/>
      <c r="O920" s="243"/>
      <c r="P920" s="243"/>
      <c r="Q920" s="243"/>
      <c r="R920" s="243"/>
      <c r="S920" s="243"/>
      <c r="T920" s="244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5" t="s">
        <v>191</v>
      </c>
      <c r="AU920" s="245" t="s">
        <v>88</v>
      </c>
      <c r="AV920" s="13" t="s">
        <v>88</v>
      </c>
      <c r="AW920" s="13" t="s">
        <v>34</v>
      </c>
      <c r="AX920" s="13" t="s">
        <v>78</v>
      </c>
      <c r="AY920" s="245" t="s">
        <v>182</v>
      </c>
    </row>
    <row r="921" spans="1:51" s="13" customFormat="1" ht="12">
      <c r="A921" s="13"/>
      <c r="B921" s="234"/>
      <c r="C921" s="235"/>
      <c r="D921" s="236" t="s">
        <v>191</v>
      </c>
      <c r="E921" s="237" t="s">
        <v>1</v>
      </c>
      <c r="F921" s="238" t="s">
        <v>2171</v>
      </c>
      <c r="G921" s="235"/>
      <c r="H921" s="239">
        <v>59.37</v>
      </c>
      <c r="I921" s="240"/>
      <c r="J921" s="235"/>
      <c r="K921" s="235"/>
      <c r="L921" s="241"/>
      <c r="M921" s="242"/>
      <c r="N921" s="243"/>
      <c r="O921" s="243"/>
      <c r="P921" s="243"/>
      <c r="Q921" s="243"/>
      <c r="R921" s="243"/>
      <c r="S921" s="243"/>
      <c r="T921" s="244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5" t="s">
        <v>191</v>
      </c>
      <c r="AU921" s="245" t="s">
        <v>88</v>
      </c>
      <c r="AV921" s="13" t="s">
        <v>88</v>
      </c>
      <c r="AW921" s="13" t="s">
        <v>34</v>
      </c>
      <c r="AX921" s="13" t="s">
        <v>78</v>
      </c>
      <c r="AY921" s="245" t="s">
        <v>182</v>
      </c>
    </row>
    <row r="922" spans="1:51" s="14" customFormat="1" ht="12">
      <c r="A922" s="14"/>
      <c r="B922" s="246"/>
      <c r="C922" s="247"/>
      <c r="D922" s="236" t="s">
        <v>191</v>
      </c>
      <c r="E922" s="248" t="s">
        <v>1</v>
      </c>
      <c r="F922" s="249" t="s">
        <v>195</v>
      </c>
      <c r="G922" s="247"/>
      <c r="H922" s="250">
        <v>189.625</v>
      </c>
      <c r="I922" s="251"/>
      <c r="J922" s="247"/>
      <c r="K922" s="247"/>
      <c r="L922" s="252"/>
      <c r="M922" s="253"/>
      <c r="N922" s="254"/>
      <c r="O922" s="254"/>
      <c r="P922" s="254"/>
      <c r="Q922" s="254"/>
      <c r="R922" s="254"/>
      <c r="S922" s="254"/>
      <c r="T922" s="255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6" t="s">
        <v>191</v>
      </c>
      <c r="AU922" s="256" t="s">
        <v>88</v>
      </c>
      <c r="AV922" s="14" t="s">
        <v>189</v>
      </c>
      <c r="AW922" s="14" t="s">
        <v>34</v>
      </c>
      <c r="AX922" s="14" t="s">
        <v>86</v>
      </c>
      <c r="AY922" s="256" t="s">
        <v>182</v>
      </c>
    </row>
    <row r="923" spans="1:65" s="2" customFormat="1" ht="24.15" customHeight="1">
      <c r="A923" s="39"/>
      <c r="B923" s="40"/>
      <c r="C923" s="220" t="s">
        <v>2175</v>
      </c>
      <c r="D923" s="220" t="s">
        <v>185</v>
      </c>
      <c r="E923" s="221" t="s">
        <v>2176</v>
      </c>
      <c r="F923" s="222" t="s">
        <v>2177</v>
      </c>
      <c r="G923" s="223" t="s">
        <v>188</v>
      </c>
      <c r="H923" s="224">
        <v>160.135</v>
      </c>
      <c r="I923" s="225"/>
      <c r="J923" s="226">
        <f>ROUND(I923*H923,2)</f>
        <v>0</v>
      </c>
      <c r="K923" s="227"/>
      <c r="L923" s="45"/>
      <c r="M923" s="228" t="s">
        <v>1</v>
      </c>
      <c r="N923" s="229" t="s">
        <v>43</v>
      </c>
      <c r="O923" s="92"/>
      <c r="P923" s="230">
        <f>O923*H923</f>
        <v>0</v>
      </c>
      <c r="Q923" s="230">
        <v>0.00758</v>
      </c>
      <c r="R923" s="230">
        <f>Q923*H923</f>
        <v>1.2138232999999998</v>
      </c>
      <c r="S923" s="230">
        <v>0</v>
      </c>
      <c r="T923" s="231">
        <f>S923*H923</f>
        <v>0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R923" s="232" t="s">
        <v>351</v>
      </c>
      <c r="AT923" s="232" t="s">
        <v>185</v>
      </c>
      <c r="AU923" s="232" t="s">
        <v>88</v>
      </c>
      <c r="AY923" s="18" t="s">
        <v>182</v>
      </c>
      <c r="BE923" s="233">
        <f>IF(N923="základní",J923,0)</f>
        <v>0</v>
      </c>
      <c r="BF923" s="233">
        <f>IF(N923="snížená",J923,0)</f>
        <v>0</v>
      </c>
      <c r="BG923" s="233">
        <f>IF(N923="zákl. přenesená",J923,0)</f>
        <v>0</v>
      </c>
      <c r="BH923" s="233">
        <f>IF(N923="sníž. přenesená",J923,0)</f>
        <v>0</v>
      </c>
      <c r="BI923" s="233">
        <f>IF(N923="nulová",J923,0)</f>
        <v>0</v>
      </c>
      <c r="BJ923" s="18" t="s">
        <v>86</v>
      </c>
      <c r="BK923" s="233">
        <f>ROUND(I923*H923,2)</f>
        <v>0</v>
      </c>
      <c r="BL923" s="18" t="s">
        <v>351</v>
      </c>
      <c r="BM923" s="232" t="s">
        <v>2178</v>
      </c>
    </row>
    <row r="924" spans="1:51" s="15" customFormat="1" ht="12">
      <c r="A924" s="15"/>
      <c r="B924" s="268"/>
      <c r="C924" s="269"/>
      <c r="D924" s="236" t="s">
        <v>191</v>
      </c>
      <c r="E924" s="270" t="s">
        <v>1</v>
      </c>
      <c r="F924" s="271" t="s">
        <v>220</v>
      </c>
      <c r="G924" s="269"/>
      <c r="H924" s="270" t="s">
        <v>1</v>
      </c>
      <c r="I924" s="272"/>
      <c r="J924" s="269"/>
      <c r="K924" s="269"/>
      <c r="L924" s="273"/>
      <c r="M924" s="274"/>
      <c r="N924" s="275"/>
      <c r="O924" s="275"/>
      <c r="P924" s="275"/>
      <c r="Q924" s="275"/>
      <c r="R924" s="275"/>
      <c r="S924" s="275"/>
      <c r="T924" s="276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77" t="s">
        <v>191</v>
      </c>
      <c r="AU924" s="277" t="s">
        <v>88</v>
      </c>
      <c r="AV924" s="15" t="s">
        <v>86</v>
      </c>
      <c r="AW924" s="15" t="s">
        <v>34</v>
      </c>
      <c r="AX924" s="15" t="s">
        <v>78</v>
      </c>
      <c r="AY924" s="277" t="s">
        <v>182</v>
      </c>
    </row>
    <row r="925" spans="1:51" s="15" customFormat="1" ht="12">
      <c r="A925" s="15"/>
      <c r="B925" s="268"/>
      <c r="C925" s="269"/>
      <c r="D925" s="236" t="s">
        <v>191</v>
      </c>
      <c r="E925" s="270" t="s">
        <v>1</v>
      </c>
      <c r="F925" s="271" t="s">
        <v>2163</v>
      </c>
      <c r="G925" s="269"/>
      <c r="H925" s="270" t="s">
        <v>1</v>
      </c>
      <c r="I925" s="272"/>
      <c r="J925" s="269"/>
      <c r="K925" s="269"/>
      <c r="L925" s="273"/>
      <c r="M925" s="274"/>
      <c r="N925" s="275"/>
      <c r="O925" s="275"/>
      <c r="P925" s="275"/>
      <c r="Q925" s="275"/>
      <c r="R925" s="275"/>
      <c r="S925" s="275"/>
      <c r="T925" s="276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T925" s="277" t="s">
        <v>191</v>
      </c>
      <c r="AU925" s="277" t="s">
        <v>88</v>
      </c>
      <c r="AV925" s="15" t="s">
        <v>86</v>
      </c>
      <c r="AW925" s="15" t="s">
        <v>34</v>
      </c>
      <c r="AX925" s="15" t="s">
        <v>78</v>
      </c>
      <c r="AY925" s="277" t="s">
        <v>182</v>
      </c>
    </row>
    <row r="926" spans="1:51" s="13" customFormat="1" ht="12">
      <c r="A926" s="13"/>
      <c r="B926" s="234"/>
      <c r="C926" s="235"/>
      <c r="D926" s="236" t="s">
        <v>191</v>
      </c>
      <c r="E926" s="237" t="s">
        <v>1</v>
      </c>
      <c r="F926" s="238" t="s">
        <v>2164</v>
      </c>
      <c r="G926" s="235"/>
      <c r="H926" s="239">
        <v>0.385</v>
      </c>
      <c r="I926" s="240"/>
      <c r="J926" s="235"/>
      <c r="K926" s="235"/>
      <c r="L926" s="241"/>
      <c r="M926" s="242"/>
      <c r="N926" s="243"/>
      <c r="O926" s="243"/>
      <c r="P926" s="243"/>
      <c r="Q926" s="243"/>
      <c r="R926" s="243"/>
      <c r="S926" s="243"/>
      <c r="T926" s="244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5" t="s">
        <v>191</v>
      </c>
      <c r="AU926" s="245" t="s">
        <v>88</v>
      </c>
      <c r="AV926" s="13" t="s">
        <v>88</v>
      </c>
      <c r="AW926" s="13" t="s">
        <v>34</v>
      </c>
      <c r="AX926" s="13" t="s">
        <v>78</v>
      </c>
      <c r="AY926" s="245" t="s">
        <v>182</v>
      </c>
    </row>
    <row r="927" spans="1:51" s="13" customFormat="1" ht="12">
      <c r="A927" s="13"/>
      <c r="B927" s="234"/>
      <c r="C927" s="235"/>
      <c r="D927" s="236" t="s">
        <v>191</v>
      </c>
      <c r="E927" s="237" t="s">
        <v>1</v>
      </c>
      <c r="F927" s="238" t="s">
        <v>2165</v>
      </c>
      <c r="G927" s="235"/>
      <c r="H927" s="239">
        <v>13.84</v>
      </c>
      <c r="I927" s="240"/>
      <c r="J927" s="235"/>
      <c r="K927" s="235"/>
      <c r="L927" s="241"/>
      <c r="M927" s="242"/>
      <c r="N927" s="243"/>
      <c r="O927" s="243"/>
      <c r="P927" s="243"/>
      <c r="Q927" s="243"/>
      <c r="R927" s="243"/>
      <c r="S927" s="243"/>
      <c r="T927" s="244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5" t="s">
        <v>191</v>
      </c>
      <c r="AU927" s="245" t="s">
        <v>88</v>
      </c>
      <c r="AV927" s="13" t="s">
        <v>88</v>
      </c>
      <c r="AW927" s="13" t="s">
        <v>34</v>
      </c>
      <c r="AX927" s="13" t="s">
        <v>78</v>
      </c>
      <c r="AY927" s="245" t="s">
        <v>182</v>
      </c>
    </row>
    <row r="928" spans="1:51" s="13" customFormat="1" ht="12">
      <c r="A928" s="13"/>
      <c r="B928" s="234"/>
      <c r="C928" s="235"/>
      <c r="D928" s="236" t="s">
        <v>191</v>
      </c>
      <c r="E928" s="237" t="s">
        <v>1</v>
      </c>
      <c r="F928" s="238" t="s">
        <v>2166</v>
      </c>
      <c r="G928" s="235"/>
      <c r="H928" s="239">
        <v>7.09</v>
      </c>
      <c r="I928" s="240"/>
      <c r="J928" s="235"/>
      <c r="K928" s="235"/>
      <c r="L928" s="241"/>
      <c r="M928" s="242"/>
      <c r="N928" s="243"/>
      <c r="O928" s="243"/>
      <c r="P928" s="243"/>
      <c r="Q928" s="243"/>
      <c r="R928" s="243"/>
      <c r="S928" s="243"/>
      <c r="T928" s="244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45" t="s">
        <v>191</v>
      </c>
      <c r="AU928" s="245" t="s">
        <v>88</v>
      </c>
      <c r="AV928" s="13" t="s">
        <v>88</v>
      </c>
      <c r="AW928" s="13" t="s">
        <v>34</v>
      </c>
      <c r="AX928" s="13" t="s">
        <v>78</v>
      </c>
      <c r="AY928" s="245" t="s">
        <v>182</v>
      </c>
    </row>
    <row r="929" spans="1:51" s="13" customFormat="1" ht="12">
      <c r="A929" s="13"/>
      <c r="B929" s="234"/>
      <c r="C929" s="235"/>
      <c r="D929" s="236" t="s">
        <v>191</v>
      </c>
      <c r="E929" s="237" t="s">
        <v>1</v>
      </c>
      <c r="F929" s="238" t="s">
        <v>2179</v>
      </c>
      <c r="G929" s="235"/>
      <c r="H929" s="239">
        <v>27.504</v>
      </c>
      <c r="I929" s="240"/>
      <c r="J929" s="235"/>
      <c r="K929" s="235"/>
      <c r="L929" s="241"/>
      <c r="M929" s="242"/>
      <c r="N929" s="243"/>
      <c r="O929" s="243"/>
      <c r="P929" s="243"/>
      <c r="Q929" s="243"/>
      <c r="R929" s="243"/>
      <c r="S929" s="243"/>
      <c r="T929" s="244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5" t="s">
        <v>191</v>
      </c>
      <c r="AU929" s="245" t="s">
        <v>88</v>
      </c>
      <c r="AV929" s="13" t="s">
        <v>88</v>
      </c>
      <c r="AW929" s="13" t="s">
        <v>34</v>
      </c>
      <c r="AX929" s="13" t="s">
        <v>78</v>
      </c>
      <c r="AY929" s="245" t="s">
        <v>182</v>
      </c>
    </row>
    <row r="930" spans="1:51" s="13" customFormat="1" ht="12">
      <c r="A930" s="13"/>
      <c r="B930" s="234"/>
      <c r="C930" s="235"/>
      <c r="D930" s="236" t="s">
        <v>191</v>
      </c>
      <c r="E930" s="237" t="s">
        <v>1</v>
      </c>
      <c r="F930" s="238" t="s">
        <v>2168</v>
      </c>
      <c r="G930" s="235"/>
      <c r="H930" s="239">
        <v>35.03</v>
      </c>
      <c r="I930" s="240"/>
      <c r="J930" s="235"/>
      <c r="K930" s="235"/>
      <c r="L930" s="241"/>
      <c r="M930" s="242"/>
      <c r="N930" s="243"/>
      <c r="O930" s="243"/>
      <c r="P930" s="243"/>
      <c r="Q930" s="243"/>
      <c r="R930" s="243"/>
      <c r="S930" s="243"/>
      <c r="T930" s="244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5" t="s">
        <v>191</v>
      </c>
      <c r="AU930" s="245" t="s">
        <v>88</v>
      </c>
      <c r="AV930" s="13" t="s">
        <v>88</v>
      </c>
      <c r="AW930" s="13" t="s">
        <v>34</v>
      </c>
      <c r="AX930" s="13" t="s">
        <v>78</v>
      </c>
      <c r="AY930" s="245" t="s">
        <v>182</v>
      </c>
    </row>
    <row r="931" spans="1:51" s="15" customFormat="1" ht="12">
      <c r="A931" s="15"/>
      <c r="B931" s="268"/>
      <c r="C931" s="269"/>
      <c r="D931" s="236" t="s">
        <v>191</v>
      </c>
      <c r="E931" s="270" t="s">
        <v>1</v>
      </c>
      <c r="F931" s="271" t="s">
        <v>2169</v>
      </c>
      <c r="G931" s="269"/>
      <c r="H931" s="270" t="s">
        <v>1</v>
      </c>
      <c r="I931" s="272"/>
      <c r="J931" s="269"/>
      <c r="K931" s="269"/>
      <c r="L931" s="273"/>
      <c r="M931" s="274"/>
      <c r="N931" s="275"/>
      <c r="O931" s="275"/>
      <c r="P931" s="275"/>
      <c r="Q931" s="275"/>
      <c r="R931" s="275"/>
      <c r="S931" s="275"/>
      <c r="T931" s="276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T931" s="277" t="s">
        <v>191</v>
      </c>
      <c r="AU931" s="277" t="s">
        <v>88</v>
      </c>
      <c r="AV931" s="15" t="s">
        <v>86</v>
      </c>
      <c r="AW931" s="15" t="s">
        <v>34</v>
      </c>
      <c r="AX931" s="15" t="s">
        <v>78</v>
      </c>
      <c r="AY931" s="277" t="s">
        <v>182</v>
      </c>
    </row>
    <row r="932" spans="1:51" s="13" customFormat="1" ht="12">
      <c r="A932" s="13"/>
      <c r="B932" s="234"/>
      <c r="C932" s="235"/>
      <c r="D932" s="236" t="s">
        <v>191</v>
      </c>
      <c r="E932" s="237" t="s">
        <v>1</v>
      </c>
      <c r="F932" s="238" t="s">
        <v>2170</v>
      </c>
      <c r="G932" s="235"/>
      <c r="H932" s="239">
        <v>35.03</v>
      </c>
      <c r="I932" s="240"/>
      <c r="J932" s="235"/>
      <c r="K932" s="235"/>
      <c r="L932" s="241"/>
      <c r="M932" s="242"/>
      <c r="N932" s="243"/>
      <c r="O932" s="243"/>
      <c r="P932" s="243"/>
      <c r="Q932" s="243"/>
      <c r="R932" s="243"/>
      <c r="S932" s="243"/>
      <c r="T932" s="244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5" t="s">
        <v>191</v>
      </c>
      <c r="AU932" s="245" t="s">
        <v>88</v>
      </c>
      <c r="AV932" s="13" t="s">
        <v>88</v>
      </c>
      <c r="AW932" s="13" t="s">
        <v>34</v>
      </c>
      <c r="AX932" s="13" t="s">
        <v>78</v>
      </c>
      <c r="AY932" s="245" t="s">
        <v>182</v>
      </c>
    </row>
    <row r="933" spans="1:51" s="13" customFormat="1" ht="12">
      <c r="A933" s="13"/>
      <c r="B933" s="234"/>
      <c r="C933" s="235"/>
      <c r="D933" s="236" t="s">
        <v>191</v>
      </c>
      <c r="E933" s="237" t="s">
        <v>1</v>
      </c>
      <c r="F933" s="238" t="s">
        <v>2180</v>
      </c>
      <c r="G933" s="235"/>
      <c r="H933" s="239">
        <v>41.256</v>
      </c>
      <c r="I933" s="240"/>
      <c r="J933" s="235"/>
      <c r="K933" s="235"/>
      <c r="L933" s="241"/>
      <c r="M933" s="242"/>
      <c r="N933" s="243"/>
      <c r="O933" s="243"/>
      <c r="P933" s="243"/>
      <c r="Q933" s="243"/>
      <c r="R933" s="243"/>
      <c r="S933" s="243"/>
      <c r="T933" s="244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5" t="s">
        <v>191</v>
      </c>
      <c r="AU933" s="245" t="s">
        <v>88</v>
      </c>
      <c r="AV933" s="13" t="s">
        <v>88</v>
      </c>
      <c r="AW933" s="13" t="s">
        <v>34</v>
      </c>
      <c r="AX933" s="13" t="s">
        <v>78</v>
      </c>
      <c r="AY933" s="245" t="s">
        <v>182</v>
      </c>
    </row>
    <row r="934" spans="1:51" s="14" customFormat="1" ht="12">
      <c r="A934" s="14"/>
      <c r="B934" s="246"/>
      <c r="C934" s="247"/>
      <c r="D934" s="236" t="s">
        <v>191</v>
      </c>
      <c r="E934" s="248" t="s">
        <v>1</v>
      </c>
      <c r="F934" s="249" t="s">
        <v>195</v>
      </c>
      <c r="G934" s="247"/>
      <c r="H934" s="250">
        <v>160.135</v>
      </c>
      <c r="I934" s="251"/>
      <c r="J934" s="247"/>
      <c r="K934" s="247"/>
      <c r="L934" s="252"/>
      <c r="M934" s="253"/>
      <c r="N934" s="254"/>
      <c r="O934" s="254"/>
      <c r="P934" s="254"/>
      <c r="Q934" s="254"/>
      <c r="R934" s="254"/>
      <c r="S934" s="254"/>
      <c r="T934" s="255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56" t="s">
        <v>191</v>
      </c>
      <c r="AU934" s="256" t="s">
        <v>88</v>
      </c>
      <c r="AV934" s="14" t="s">
        <v>189</v>
      </c>
      <c r="AW934" s="14" t="s">
        <v>34</v>
      </c>
      <c r="AX934" s="14" t="s">
        <v>86</v>
      </c>
      <c r="AY934" s="256" t="s">
        <v>182</v>
      </c>
    </row>
    <row r="935" spans="1:65" s="2" customFormat="1" ht="24.15" customHeight="1">
      <c r="A935" s="39"/>
      <c r="B935" s="40"/>
      <c r="C935" s="220" t="s">
        <v>2181</v>
      </c>
      <c r="D935" s="220" t="s">
        <v>185</v>
      </c>
      <c r="E935" s="221" t="s">
        <v>2182</v>
      </c>
      <c r="F935" s="222" t="s">
        <v>2183</v>
      </c>
      <c r="G935" s="223" t="s">
        <v>188</v>
      </c>
      <c r="H935" s="224">
        <v>29.91</v>
      </c>
      <c r="I935" s="225"/>
      <c r="J935" s="226">
        <f>ROUND(I935*H935,2)</f>
        <v>0</v>
      </c>
      <c r="K935" s="227"/>
      <c r="L935" s="45"/>
      <c r="M935" s="228" t="s">
        <v>1</v>
      </c>
      <c r="N935" s="229" t="s">
        <v>43</v>
      </c>
      <c r="O935" s="92"/>
      <c r="P935" s="230">
        <f>O935*H935</f>
        <v>0</v>
      </c>
      <c r="Q935" s="230">
        <v>0.015</v>
      </c>
      <c r="R935" s="230">
        <f>Q935*H935</f>
        <v>0.44865</v>
      </c>
      <c r="S935" s="230">
        <v>0</v>
      </c>
      <c r="T935" s="231">
        <f>S935*H935</f>
        <v>0</v>
      </c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R935" s="232" t="s">
        <v>351</v>
      </c>
      <c r="AT935" s="232" t="s">
        <v>185</v>
      </c>
      <c r="AU935" s="232" t="s">
        <v>88</v>
      </c>
      <c r="AY935" s="18" t="s">
        <v>182</v>
      </c>
      <c r="BE935" s="233">
        <f>IF(N935="základní",J935,0)</f>
        <v>0</v>
      </c>
      <c r="BF935" s="233">
        <f>IF(N935="snížená",J935,0)</f>
        <v>0</v>
      </c>
      <c r="BG935" s="233">
        <f>IF(N935="zákl. přenesená",J935,0)</f>
        <v>0</v>
      </c>
      <c r="BH935" s="233">
        <f>IF(N935="sníž. přenesená",J935,0)</f>
        <v>0</v>
      </c>
      <c r="BI935" s="233">
        <f>IF(N935="nulová",J935,0)</f>
        <v>0</v>
      </c>
      <c r="BJ935" s="18" t="s">
        <v>86</v>
      </c>
      <c r="BK935" s="233">
        <f>ROUND(I935*H935,2)</f>
        <v>0</v>
      </c>
      <c r="BL935" s="18" t="s">
        <v>351</v>
      </c>
      <c r="BM935" s="232" t="s">
        <v>2184</v>
      </c>
    </row>
    <row r="936" spans="1:51" s="15" customFormat="1" ht="12">
      <c r="A936" s="15"/>
      <c r="B936" s="268"/>
      <c r="C936" s="269"/>
      <c r="D936" s="236" t="s">
        <v>191</v>
      </c>
      <c r="E936" s="270" t="s">
        <v>1</v>
      </c>
      <c r="F936" s="271" t="s">
        <v>220</v>
      </c>
      <c r="G936" s="269"/>
      <c r="H936" s="270" t="s">
        <v>1</v>
      </c>
      <c r="I936" s="272"/>
      <c r="J936" s="269"/>
      <c r="K936" s="269"/>
      <c r="L936" s="273"/>
      <c r="M936" s="274"/>
      <c r="N936" s="275"/>
      <c r="O936" s="275"/>
      <c r="P936" s="275"/>
      <c r="Q936" s="275"/>
      <c r="R936" s="275"/>
      <c r="S936" s="275"/>
      <c r="T936" s="276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77" t="s">
        <v>191</v>
      </c>
      <c r="AU936" s="277" t="s">
        <v>88</v>
      </c>
      <c r="AV936" s="15" t="s">
        <v>86</v>
      </c>
      <c r="AW936" s="15" t="s">
        <v>34</v>
      </c>
      <c r="AX936" s="15" t="s">
        <v>78</v>
      </c>
      <c r="AY936" s="277" t="s">
        <v>182</v>
      </c>
    </row>
    <row r="937" spans="1:51" s="13" customFormat="1" ht="12">
      <c r="A937" s="13"/>
      <c r="B937" s="234"/>
      <c r="C937" s="235"/>
      <c r="D937" s="236" t="s">
        <v>191</v>
      </c>
      <c r="E937" s="237" t="s">
        <v>1</v>
      </c>
      <c r="F937" s="238" t="s">
        <v>2155</v>
      </c>
      <c r="G937" s="235"/>
      <c r="H937" s="239">
        <v>11.376</v>
      </c>
      <c r="I937" s="240"/>
      <c r="J937" s="235"/>
      <c r="K937" s="235"/>
      <c r="L937" s="241"/>
      <c r="M937" s="242"/>
      <c r="N937" s="243"/>
      <c r="O937" s="243"/>
      <c r="P937" s="243"/>
      <c r="Q937" s="243"/>
      <c r="R937" s="243"/>
      <c r="S937" s="243"/>
      <c r="T937" s="244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5" t="s">
        <v>191</v>
      </c>
      <c r="AU937" s="245" t="s">
        <v>88</v>
      </c>
      <c r="AV937" s="13" t="s">
        <v>88</v>
      </c>
      <c r="AW937" s="13" t="s">
        <v>34</v>
      </c>
      <c r="AX937" s="13" t="s">
        <v>78</v>
      </c>
      <c r="AY937" s="245" t="s">
        <v>182</v>
      </c>
    </row>
    <row r="938" spans="1:51" s="15" customFormat="1" ht="12">
      <c r="A938" s="15"/>
      <c r="B938" s="268"/>
      <c r="C938" s="269"/>
      <c r="D938" s="236" t="s">
        <v>191</v>
      </c>
      <c r="E938" s="270" t="s">
        <v>1</v>
      </c>
      <c r="F938" s="271" t="s">
        <v>2156</v>
      </c>
      <c r="G938" s="269"/>
      <c r="H938" s="270" t="s">
        <v>1</v>
      </c>
      <c r="I938" s="272"/>
      <c r="J938" s="269"/>
      <c r="K938" s="269"/>
      <c r="L938" s="273"/>
      <c r="M938" s="274"/>
      <c r="N938" s="275"/>
      <c r="O938" s="275"/>
      <c r="P938" s="275"/>
      <c r="Q938" s="275"/>
      <c r="R938" s="275"/>
      <c r="S938" s="275"/>
      <c r="T938" s="276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T938" s="277" t="s">
        <v>191</v>
      </c>
      <c r="AU938" s="277" t="s">
        <v>88</v>
      </c>
      <c r="AV938" s="15" t="s">
        <v>86</v>
      </c>
      <c r="AW938" s="15" t="s">
        <v>34</v>
      </c>
      <c r="AX938" s="15" t="s">
        <v>78</v>
      </c>
      <c r="AY938" s="277" t="s">
        <v>182</v>
      </c>
    </row>
    <row r="939" spans="1:51" s="13" customFormat="1" ht="12">
      <c r="A939" s="13"/>
      <c r="B939" s="234"/>
      <c r="C939" s="235"/>
      <c r="D939" s="236" t="s">
        <v>191</v>
      </c>
      <c r="E939" s="237" t="s">
        <v>1</v>
      </c>
      <c r="F939" s="238" t="s">
        <v>2157</v>
      </c>
      <c r="G939" s="235"/>
      <c r="H939" s="239">
        <v>17.064</v>
      </c>
      <c r="I939" s="240"/>
      <c r="J939" s="235"/>
      <c r="K939" s="235"/>
      <c r="L939" s="241"/>
      <c r="M939" s="242"/>
      <c r="N939" s="243"/>
      <c r="O939" s="243"/>
      <c r="P939" s="243"/>
      <c r="Q939" s="243"/>
      <c r="R939" s="243"/>
      <c r="S939" s="243"/>
      <c r="T939" s="244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5" t="s">
        <v>191</v>
      </c>
      <c r="AU939" s="245" t="s">
        <v>88</v>
      </c>
      <c r="AV939" s="13" t="s">
        <v>88</v>
      </c>
      <c r="AW939" s="13" t="s">
        <v>34</v>
      </c>
      <c r="AX939" s="13" t="s">
        <v>78</v>
      </c>
      <c r="AY939" s="245" t="s">
        <v>182</v>
      </c>
    </row>
    <row r="940" spans="1:51" s="13" customFormat="1" ht="12">
      <c r="A940" s="13"/>
      <c r="B940" s="234"/>
      <c r="C940" s="235"/>
      <c r="D940" s="236" t="s">
        <v>191</v>
      </c>
      <c r="E940" s="237" t="s">
        <v>1</v>
      </c>
      <c r="F940" s="238" t="s">
        <v>2158</v>
      </c>
      <c r="G940" s="235"/>
      <c r="H940" s="239">
        <v>0.42</v>
      </c>
      <c r="I940" s="240"/>
      <c r="J940" s="235"/>
      <c r="K940" s="235"/>
      <c r="L940" s="241"/>
      <c r="M940" s="242"/>
      <c r="N940" s="243"/>
      <c r="O940" s="243"/>
      <c r="P940" s="243"/>
      <c r="Q940" s="243"/>
      <c r="R940" s="243"/>
      <c r="S940" s="243"/>
      <c r="T940" s="244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5" t="s">
        <v>191</v>
      </c>
      <c r="AU940" s="245" t="s">
        <v>88</v>
      </c>
      <c r="AV940" s="13" t="s">
        <v>88</v>
      </c>
      <c r="AW940" s="13" t="s">
        <v>34</v>
      </c>
      <c r="AX940" s="13" t="s">
        <v>78</v>
      </c>
      <c r="AY940" s="245" t="s">
        <v>182</v>
      </c>
    </row>
    <row r="941" spans="1:51" s="13" customFormat="1" ht="12">
      <c r="A941" s="13"/>
      <c r="B941" s="234"/>
      <c r="C941" s="235"/>
      <c r="D941" s="236" t="s">
        <v>191</v>
      </c>
      <c r="E941" s="237" t="s">
        <v>1</v>
      </c>
      <c r="F941" s="238" t="s">
        <v>2159</v>
      </c>
      <c r="G941" s="235"/>
      <c r="H941" s="239">
        <v>1.05</v>
      </c>
      <c r="I941" s="240"/>
      <c r="J941" s="235"/>
      <c r="K941" s="235"/>
      <c r="L941" s="241"/>
      <c r="M941" s="242"/>
      <c r="N941" s="243"/>
      <c r="O941" s="243"/>
      <c r="P941" s="243"/>
      <c r="Q941" s="243"/>
      <c r="R941" s="243"/>
      <c r="S941" s="243"/>
      <c r="T941" s="244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5" t="s">
        <v>191</v>
      </c>
      <c r="AU941" s="245" t="s">
        <v>88</v>
      </c>
      <c r="AV941" s="13" t="s">
        <v>88</v>
      </c>
      <c r="AW941" s="13" t="s">
        <v>34</v>
      </c>
      <c r="AX941" s="13" t="s">
        <v>78</v>
      </c>
      <c r="AY941" s="245" t="s">
        <v>182</v>
      </c>
    </row>
    <row r="942" spans="1:51" s="14" customFormat="1" ht="12">
      <c r="A942" s="14"/>
      <c r="B942" s="246"/>
      <c r="C942" s="247"/>
      <c r="D942" s="236" t="s">
        <v>191</v>
      </c>
      <c r="E942" s="248" t="s">
        <v>1</v>
      </c>
      <c r="F942" s="249" t="s">
        <v>195</v>
      </c>
      <c r="G942" s="247"/>
      <c r="H942" s="250">
        <v>29.91</v>
      </c>
      <c r="I942" s="251"/>
      <c r="J942" s="247"/>
      <c r="K942" s="247"/>
      <c r="L942" s="252"/>
      <c r="M942" s="253"/>
      <c r="N942" s="254"/>
      <c r="O942" s="254"/>
      <c r="P942" s="254"/>
      <c r="Q942" s="254"/>
      <c r="R942" s="254"/>
      <c r="S942" s="254"/>
      <c r="T942" s="255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6" t="s">
        <v>191</v>
      </c>
      <c r="AU942" s="256" t="s">
        <v>88</v>
      </c>
      <c r="AV942" s="14" t="s">
        <v>189</v>
      </c>
      <c r="AW942" s="14" t="s">
        <v>34</v>
      </c>
      <c r="AX942" s="14" t="s">
        <v>86</v>
      </c>
      <c r="AY942" s="256" t="s">
        <v>182</v>
      </c>
    </row>
    <row r="943" spans="1:65" s="2" customFormat="1" ht="24.15" customHeight="1">
      <c r="A943" s="39"/>
      <c r="B943" s="40"/>
      <c r="C943" s="220" t="s">
        <v>2185</v>
      </c>
      <c r="D943" s="220" t="s">
        <v>185</v>
      </c>
      <c r="E943" s="221" t="s">
        <v>2186</v>
      </c>
      <c r="F943" s="222" t="s">
        <v>2187</v>
      </c>
      <c r="G943" s="223" t="s">
        <v>188</v>
      </c>
      <c r="H943" s="224">
        <v>189.24</v>
      </c>
      <c r="I943" s="225"/>
      <c r="J943" s="226">
        <f>ROUND(I943*H943,2)</f>
        <v>0</v>
      </c>
      <c r="K943" s="227"/>
      <c r="L943" s="45"/>
      <c r="M943" s="228" t="s">
        <v>1</v>
      </c>
      <c r="N943" s="229" t="s">
        <v>43</v>
      </c>
      <c r="O943" s="92"/>
      <c r="P943" s="230">
        <f>O943*H943</f>
        <v>0</v>
      </c>
      <c r="Q943" s="230">
        <v>0</v>
      </c>
      <c r="R943" s="230">
        <f>Q943*H943</f>
        <v>0</v>
      </c>
      <c r="S943" s="230">
        <v>0.0025</v>
      </c>
      <c r="T943" s="231">
        <f>S943*H943</f>
        <v>0.4731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32" t="s">
        <v>351</v>
      </c>
      <c r="AT943" s="232" t="s">
        <v>185</v>
      </c>
      <c r="AU943" s="232" t="s">
        <v>88</v>
      </c>
      <c r="AY943" s="18" t="s">
        <v>182</v>
      </c>
      <c r="BE943" s="233">
        <f>IF(N943="základní",J943,0)</f>
        <v>0</v>
      </c>
      <c r="BF943" s="233">
        <f>IF(N943="snížená",J943,0)</f>
        <v>0</v>
      </c>
      <c r="BG943" s="233">
        <f>IF(N943="zákl. přenesená",J943,0)</f>
        <v>0</v>
      </c>
      <c r="BH943" s="233">
        <f>IF(N943="sníž. přenesená",J943,0)</f>
        <v>0</v>
      </c>
      <c r="BI943" s="233">
        <f>IF(N943="nulová",J943,0)</f>
        <v>0</v>
      </c>
      <c r="BJ943" s="18" t="s">
        <v>86</v>
      </c>
      <c r="BK943" s="233">
        <f>ROUND(I943*H943,2)</f>
        <v>0</v>
      </c>
      <c r="BL943" s="18" t="s">
        <v>351</v>
      </c>
      <c r="BM943" s="232" t="s">
        <v>2188</v>
      </c>
    </row>
    <row r="944" spans="1:51" s="15" customFormat="1" ht="12">
      <c r="A944" s="15"/>
      <c r="B944" s="268"/>
      <c r="C944" s="269"/>
      <c r="D944" s="236" t="s">
        <v>191</v>
      </c>
      <c r="E944" s="270" t="s">
        <v>1</v>
      </c>
      <c r="F944" s="271" t="s">
        <v>220</v>
      </c>
      <c r="G944" s="269"/>
      <c r="H944" s="270" t="s">
        <v>1</v>
      </c>
      <c r="I944" s="272"/>
      <c r="J944" s="269"/>
      <c r="K944" s="269"/>
      <c r="L944" s="273"/>
      <c r="M944" s="274"/>
      <c r="N944" s="275"/>
      <c r="O944" s="275"/>
      <c r="P944" s="275"/>
      <c r="Q944" s="275"/>
      <c r="R944" s="275"/>
      <c r="S944" s="275"/>
      <c r="T944" s="276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T944" s="277" t="s">
        <v>191</v>
      </c>
      <c r="AU944" s="277" t="s">
        <v>88</v>
      </c>
      <c r="AV944" s="15" t="s">
        <v>86</v>
      </c>
      <c r="AW944" s="15" t="s">
        <v>34</v>
      </c>
      <c r="AX944" s="15" t="s">
        <v>78</v>
      </c>
      <c r="AY944" s="277" t="s">
        <v>182</v>
      </c>
    </row>
    <row r="945" spans="1:51" s="15" customFormat="1" ht="12">
      <c r="A945" s="15"/>
      <c r="B945" s="268"/>
      <c r="C945" s="269"/>
      <c r="D945" s="236" t="s">
        <v>191</v>
      </c>
      <c r="E945" s="270" t="s">
        <v>1</v>
      </c>
      <c r="F945" s="271" t="s">
        <v>2163</v>
      </c>
      <c r="G945" s="269"/>
      <c r="H945" s="270" t="s">
        <v>1</v>
      </c>
      <c r="I945" s="272"/>
      <c r="J945" s="269"/>
      <c r="K945" s="269"/>
      <c r="L945" s="273"/>
      <c r="M945" s="274"/>
      <c r="N945" s="275"/>
      <c r="O945" s="275"/>
      <c r="P945" s="275"/>
      <c r="Q945" s="275"/>
      <c r="R945" s="275"/>
      <c r="S945" s="275"/>
      <c r="T945" s="276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T945" s="277" t="s">
        <v>191</v>
      </c>
      <c r="AU945" s="277" t="s">
        <v>88</v>
      </c>
      <c r="AV945" s="15" t="s">
        <v>86</v>
      </c>
      <c r="AW945" s="15" t="s">
        <v>34</v>
      </c>
      <c r="AX945" s="15" t="s">
        <v>78</v>
      </c>
      <c r="AY945" s="277" t="s">
        <v>182</v>
      </c>
    </row>
    <row r="946" spans="1:51" s="13" customFormat="1" ht="12">
      <c r="A946" s="13"/>
      <c r="B946" s="234"/>
      <c r="C946" s="235"/>
      <c r="D946" s="236" t="s">
        <v>191</v>
      </c>
      <c r="E946" s="237" t="s">
        <v>1</v>
      </c>
      <c r="F946" s="238" t="s">
        <v>2165</v>
      </c>
      <c r="G946" s="235"/>
      <c r="H946" s="239">
        <v>13.84</v>
      </c>
      <c r="I946" s="240"/>
      <c r="J946" s="235"/>
      <c r="K946" s="235"/>
      <c r="L946" s="241"/>
      <c r="M946" s="242"/>
      <c r="N946" s="243"/>
      <c r="O946" s="243"/>
      <c r="P946" s="243"/>
      <c r="Q946" s="243"/>
      <c r="R946" s="243"/>
      <c r="S946" s="243"/>
      <c r="T946" s="244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5" t="s">
        <v>191</v>
      </c>
      <c r="AU946" s="245" t="s">
        <v>88</v>
      </c>
      <c r="AV946" s="13" t="s">
        <v>88</v>
      </c>
      <c r="AW946" s="13" t="s">
        <v>34</v>
      </c>
      <c r="AX946" s="13" t="s">
        <v>78</v>
      </c>
      <c r="AY946" s="245" t="s">
        <v>182</v>
      </c>
    </row>
    <row r="947" spans="1:51" s="13" customFormat="1" ht="12">
      <c r="A947" s="13"/>
      <c r="B947" s="234"/>
      <c r="C947" s="235"/>
      <c r="D947" s="236" t="s">
        <v>191</v>
      </c>
      <c r="E947" s="237" t="s">
        <v>1</v>
      </c>
      <c r="F947" s="238" t="s">
        <v>2166</v>
      </c>
      <c r="G947" s="235"/>
      <c r="H947" s="239">
        <v>7.09</v>
      </c>
      <c r="I947" s="240"/>
      <c r="J947" s="235"/>
      <c r="K947" s="235"/>
      <c r="L947" s="241"/>
      <c r="M947" s="242"/>
      <c r="N947" s="243"/>
      <c r="O947" s="243"/>
      <c r="P947" s="243"/>
      <c r="Q947" s="243"/>
      <c r="R947" s="243"/>
      <c r="S947" s="243"/>
      <c r="T947" s="244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5" t="s">
        <v>191</v>
      </c>
      <c r="AU947" s="245" t="s">
        <v>88</v>
      </c>
      <c r="AV947" s="13" t="s">
        <v>88</v>
      </c>
      <c r="AW947" s="13" t="s">
        <v>34</v>
      </c>
      <c r="AX947" s="13" t="s">
        <v>78</v>
      </c>
      <c r="AY947" s="245" t="s">
        <v>182</v>
      </c>
    </row>
    <row r="948" spans="1:51" s="13" customFormat="1" ht="12">
      <c r="A948" s="13"/>
      <c r="B948" s="234"/>
      <c r="C948" s="235"/>
      <c r="D948" s="236" t="s">
        <v>191</v>
      </c>
      <c r="E948" s="237" t="s">
        <v>1</v>
      </c>
      <c r="F948" s="238" t="s">
        <v>2167</v>
      </c>
      <c r="G948" s="235"/>
      <c r="H948" s="239">
        <v>38.88</v>
      </c>
      <c r="I948" s="240"/>
      <c r="J948" s="235"/>
      <c r="K948" s="235"/>
      <c r="L948" s="241"/>
      <c r="M948" s="242"/>
      <c r="N948" s="243"/>
      <c r="O948" s="243"/>
      <c r="P948" s="243"/>
      <c r="Q948" s="243"/>
      <c r="R948" s="243"/>
      <c r="S948" s="243"/>
      <c r="T948" s="244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45" t="s">
        <v>191</v>
      </c>
      <c r="AU948" s="245" t="s">
        <v>88</v>
      </c>
      <c r="AV948" s="13" t="s">
        <v>88</v>
      </c>
      <c r="AW948" s="13" t="s">
        <v>34</v>
      </c>
      <c r="AX948" s="13" t="s">
        <v>78</v>
      </c>
      <c r="AY948" s="245" t="s">
        <v>182</v>
      </c>
    </row>
    <row r="949" spans="1:51" s="13" customFormat="1" ht="12">
      <c r="A949" s="13"/>
      <c r="B949" s="234"/>
      <c r="C949" s="235"/>
      <c r="D949" s="236" t="s">
        <v>191</v>
      </c>
      <c r="E949" s="237" t="s">
        <v>1</v>
      </c>
      <c r="F949" s="238" t="s">
        <v>2168</v>
      </c>
      <c r="G949" s="235"/>
      <c r="H949" s="239">
        <v>35.03</v>
      </c>
      <c r="I949" s="240"/>
      <c r="J949" s="235"/>
      <c r="K949" s="235"/>
      <c r="L949" s="241"/>
      <c r="M949" s="242"/>
      <c r="N949" s="243"/>
      <c r="O949" s="243"/>
      <c r="P949" s="243"/>
      <c r="Q949" s="243"/>
      <c r="R949" s="243"/>
      <c r="S949" s="243"/>
      <c r="T949" s="244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5" t="s">
        <v>191</v>
      </c>
      <c r="AU949" s="245" t="s">
        <v>88</v>
      </c>
      <c r="AV949" s="13" t="s">
        <v>88</v>
      </c>
      <c r="AW949" s="13" t="s">
        <v>34</v>
      </c>
      <c r="AX949" s="13" t="s">
        <v>78</v>
      </c>
      <c r="AY949" s="245" t="s">
        <v>182</v>
      </c>
    </row>
    <row r="950" spans="1:51" s="15" customFormat="1" ht="12">
      <c r="A950" s="15"/>
      <c r="B950" s="268"/>
      <c r="C950" s="269"/>
      <c r="D950" s="236" t="s">
        <v>191</v>
      </c>
      <c r="E950" s="270" t="s">
        <v>1</v>
      </c>
      <c r="F950" s="271" t="s">
        <v>2169</v>
      </c>
      <c r="G950" s="269"/>
      <c r="H950" s="270" t="s">
        <v>1</v>
      </c>
      <c r="I950" s="272"/>
      <c r="J950" s="269"/>
      <c r="K950" s="269"/>
      <c r="L950" s="273"/>
      <c r="M950" s="274"/>
      <c r="N950" s="275"/>
      <c r="O950" s="275"/>
      <c r="P950" s="275"/>
      <c r="Q950" s="275"/>
      <c r="R950" s="275"/>
      <c r="S950" s="275"/>
      <c r="T950" s="276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T950" s="277" t="s">
        <v>191</v>
      </c>
      <c r="AU950" s="277" t="s">
        <v>88</v>
      </c>
      <c r="AV950" s="15" t="s">
        <v>86</v>
      </c>
      <c r="AW950" s="15" t="s">
        <v>34</v>
      </c>
      <c r="AX950" s="15" t="s">
        <v>78</v>
      </c>
      <c r="AY950" s="277" t="s">
        <v>182</v>
      </c>
    </row>
    <row r="951" spans="1:51" s="13" customFormat="1" ht="12">
      <c r="A951" s="13"/>
      <c r="B951" s="234"/>
      <c r="C951" s="235"/>
      <c r="D951" s="236" t="s">
        <v>191</v>
      </c>
      <c r="E951" s="237" t="s">
        <v>1</v>
      </c>
      <c r="F951" s="238" t="s">
        <v>2170</v>
      </c>
      <c r="G951" s="235"/>
      <c r="H951" s="239">
        <v>35.03</v>
      </c>
      <c r="I951" s="240"/>
      <c r="J951" s="235"/>
      <c r="K951" s="235"/>
      <c r="L951" s="241"/>
      <c r="M951" s="242"/>
      <c r="N951" s="243"/>
      <c r="O951" s="243"/>
      <c r="P951" s="243"/>
      <c r="Q951" s="243"/>
      <c r="R951" s="243"/>
      <c r="S951" s="243"/>
      <c r="T951" s="244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5" t="s">
        <v>191</v>
      </c>
      <c r="AU951" s="245" t="s">
        <v>88</v>
      </c>
      <c r="AV951" s="13" t="s">
        <v>88</v>
      </c>
      <c r="AW951" s="13" t="s">
        <v>34</v>
      </c>
      <c r="AX951" s="13" t="s">
        <v>78</v>
      </c>
      <c r="AY951" s="245" t="s">
        <v>182</v>
      </c>
    </row>
    <row r="952" spans="1:51" s="13" customFormat="1" ht="12">
      <c r="A952" s="13"/>
      <c r="B952" s="234"/>
      <c r="C952" s="235"/>
      <c r="D952" s="236" t="s">
        <v>191</v>
      </c>
      <c r="E952" s="237" t="s">
        <v>1</v>
      </c>
      <c r="F952" s="238" t="s">
        <v>2171</v>
      </c>
      <c r="G952" s="235"/>
      <c r="H952" s="239">
        <v>59.37</v>
      </c>
      <c r="I952" s="240"/>
      <c r="J952" s="235"/>
      <c r="K952" s="235"/>
      <c r="L952" s="241"/>
      <c r="M952" s="242"/>
      <c r="N952" s="243"/>
      <c r="O952" s="243"/>
      <c r="P952" s="243"/>
      <c r="Q952" s="243"/>
      <c r="R952" s="243"/>
      <c r="S952" s="243"/>
      <c r="T952" s="244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5" t="s">
        <v>191</v>
      </c>
      <c r="AU952" s="245" t="s">
        <v>88</v>
      </c>
      <c r="AV952" s="13" t="s">
        <v>88</v>
      </c>
      <c r="AW952" s="13" t="s">
        <v>34</v>
      </c>
      <c r="AX952" s="13" t="s">
        <v>78</v>
      </c>
      <c r="AY952" s="245" t="s">
        <v>182</v>
      </c>
    </row>
    <row r="953" spans="1:51" s="14" customFormat="1" ht="12">
      <c r="A953" s="14"/>
      <c r="B953" s="246"/>
      <c r="C953" s="247"/>
      <c r="D953" s="236" t="s">
        <v>191</v>
      </c>
      <c r="E953" s="248" t="s">
        <v>1</v>
      </c>
      <c r="F953" s="249" t="s">
        <v>195</v>
      </c>
      <c r="G953" s="247"/>
      <c r="H953" s="250">
        <v>189.24</v>
      </c>
      <c r="I953" s="251"/>
      <c r="J953" s="247"/>
      <c r="K953" s="247"/>
      <c r="L953" s="252"/>
      <c r="M953" s="253"/>
      <c r="N953" s="254"/>
      <c r="O953" s="254"/>
      <c r="P953" s="254"/>
      <c r="Q953" s="254"/>
      <c r="R953" s="254"/>
      <c r="S953" s="254"/>
      <c r="T953" s="255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6" t="s">
        <v>191</v>
      </c>
      <c r="AU953" s="256" t="s">
        <v>88</v>
      </c>
      <c r="AV953" s="14" t="s">
        <v>189</v>
      </c>
      <c r="AW953" s="14" t="s">
        <v>34</v>
      </c>
      <c r="AX953" s="14" t="s">
        <v>86</v>
      </c>
      <c r="AY953" s="256" t="s">
        <v>182</v>
      </c>
    </row>
    <row r="954" spans="1:65" s="2" customFormat="1" ht="24.15" customHeight="1">
      <c r="A954" s="39"/>
      <c r="B954" s="40"/>
      <c r="C954" s="220" t="s">
        <v>2189</v>
      </c>
      <c r="D954" s="220" t="s">
        <v>185</v>
      </c>
      <c r="E954" s="221" t="s">
        <v>2190</v>
      </c>
      <c r="F954" s="222" t="s">
        <v>2191</v>
      </c>
      <c r="G954" s="223" t="s">
        <v>188</v>
      </c>
      <c r="H954" s="224">
        <v>95.225</v>
      </c>
      <c r="I954" s="225"/>
      <c r="J954" s="226">
        <f>ROUND(I954*H954,2)</f>
        <v>0</v>
      </c>
      <c r="K954" s="227"/>
      <c r="L954" s="45"/>
      <c r="M954" s="228" t="s">
        <v>1</v>
      </c>
      <c r="N954" s="229" t="s">
        <v>43</v>
      </c>
      <c r="O954" s="92"/>
      <c r="P954" s="230">
        <f>O954*H954</f>
        <v>0</v>
      </c>
      <c r="Q954" s="230">
        <v>0</v>
      </c>
      <c r="R954" s="230">
        <f>Q954*H954</f>
        <v>0</v>
      </c>
      <c r="S954" s="230">
        <v>0</v>
      </c>
      <c r="T954" s="231">
        <f>S954*H954</f>
        <v>0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32" t="s">
        <v>351</v>
      </c>
      <c r="AT954" s="232" t="s">
        <v>185</v>
      </c>
      <c r="AU954" s="232" t="s">
        <v>88</v>
      </c>
      <c r="AY954" s="18" t="s">
        <v>182</v>
      </c>
      <c r="BE954" s="233">
        <f>IF(N954="základní",J954,0)</f>
        <v>0</v>
      </c>
      <c r="BF954" s="233">
        <f>IF(N954="snížená",J954,0)</f>
        <v>0</v>
      </c>
      <c r="BG954" s="233">
        <f>IF(N954="zákl. přenesená",J954,0)</f>
        <v>0</v>
      </c>
      <c r="BH954" s="233">
        <f>IF(N954="sníž. přenesená",J954,0)</f>
        <v>0</v>
      </c>
      <c r="BI954" s="233">
        <f>IF(N954="nulová",J954,0)</f>
        <v>0</v>
      </c>
      <c r="BJ954" s="18" t="s">
        <v>86</v>
      </c>
      <c r="BK954" s="233">
        <f>ROUND(I954*H954,2)</f>
        <v>0</v>
      </c>
      <c r="BL954" s="18" t="s">
        <v>351</v>
      </c>
      <c r="BM954" s="232" t="s">
        <v>2192</v>
      </c>
    </row>
    <row r="955" spans="1:51" s="15" customFormat="1" ht="12">
      <c r="A955" s="15"/>
      <c r="B955" s="268"/>
      <c r="C955" s="269"/>
      <c r="D955" s="236" t="s">
        <v>191</v>
      </c>
      <c r="E955" s="270" t="s">
        <v>1</v>
      </c>
      <c r="F955" s="271" t="s">
        <v>220</v>
      </c>
      <c r="G955" s="269"/>
      <c r="H955" s="270" t="s">
        <v>1</v>
      </c>
      <c r="I955" s="272"/>
      <c r="J955" s="269"/>
      <c r="K955" s="269"/>
      <c r="L955" s="273"/>
      <c r="M955" s="274"/>
      <c r="N955" s="275"/>
      <c r="O955" s="275"/>
      <c r="P955" s="275"/>
      <c r="Q955" s="275"/>
      <c r="R955" s="275"/>
      <c r="S955" s="275"/>
      <c r="T955" s="276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T955" s="277" t="s">
        <v>191</v>
      </c>
      <c r="AU955" s="277" t="s">
        <v>88</v>
      </c>
      <c r="AV955" s="15" t="s">
        <v>86</v>
      </c>
      <c r="AW955" s="15" t="s">
        <v>34</v>
      </c>
      <c r="AX955" s="15" t="s">
        <v>78</v>
      </c>
      <c r="AY955" s="277" t="s">
        <v>182</v>
      </c>
    </row>
    <row r="956" spans="1:51" s="15" customFormat="1" ht="12">
      <c r="A956" s="15"/>
      <c r="B956" s="268"/>
      <c r="C956" s="269"/>
      <c r="D956" s="236" t="s">
        <v>191</v>
      </c>
      <c r="E956" s="270" t="s">
        <v>1</v>
      </c>
      <c r="F956" s="271" t="s">
        <v>2163</v>
      </c>
      <c r="G956" s="269"/>
      <c r="H956" s="270" t="s">
        <v>1</v>
      </c>
      <c r="I956" s="272"/>
      <c r="J956" s="269"/>
      <c r="K956" s="269"/>
      <c r="L956" s="273"/>
      <c r="M956" s="274"/>
      <c r="N956" s="275"/>
      <c r="O956" s="275"/>
      <c r="P956" s="275"/>
      <c r="Q956" s="275"/>
      <c r="R956" s="275"/>
      <c r="S956" s="275"/>
      <c r="T956" s="276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T956" s="277" t="s">
        <v>191</v>
      </c>
      <c r="AU956" s="277" t="s">
        <v>88</v>
      </c>
      <c r="AV956" s="15" t="s">
        <v>86</v>
      </c>
      <c r="AW956" s="15" t="s">
        <v>34</v>
      </c>
      <c r="AX956" s="15" t="s">
        <v>78</v>
      </c>
      <c r="AY956" s="277" t="s">
        <v>182</v>
      </c>
    </row>
    <row r="957" spans="1:51" s="13" customFormat="1" ht="12">
      <c r="A957" s="13"/>
      <c r="B957" s="234"/>
      <c r="C957" s="235"/>
      <c r="D957" s="236" t="s">
        <v>191</v>
      </c>
      <c r="E957" s="237" t="s">
        <v>1</v>
      </c>
      <c r="F957" s="238" t="s">
        <v>2164</v>
      </c>
      <c r="G957" s="235"/>
      <c r="H957" s="239">
        <v>0.385</v>
      </c>
      <c r="I957" s="240"/>
      <c r="J957" s="235"/>
      <c r="K957" s="235"/>
      <c r="L957" s="241"/>
      <c r="M957" s="242"/>
      <c r="N957" s="243"/>
      <c r="O957" s="243"/>
      <c r="P957" s="243"/>
      <c r="Q957" s="243"/>
      <c r="R957" s="243"/>
      <c r="S957" s="243"/>
      <c r="T957" s="244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5" t="s">
        <v>191</v>
      </c>
      <c r="AU957" s="245" t="s">
        <v>88</v>
      </c>
      <c r="AV957" s="13" t="s">
        <v>88</v>
      </c>
      <c r="AW957" s="13" t="s">
        <v>34</v>
      </c>
      <c r="AX957" s="13" t="s">
        <v>78</v>
      </c>
      <c r="AY957" s="245" t="s">
        <v>182</v>
      </c>
    </row>
    <row r="958" spans="1:51" s="13" customFormat="1" ht="12">
      <c r="A958" s="13"/>
      <c r="B958" s="234"/>
      <c r="C958" s="235"/>
      <c r="D958" s="236" t="s">
        <v>191</v>
      </c>
      <c r="E958" s="237" t="s">
        <v>1</v>
      </c>
      <c r="F958" s="238" t="s">
        <v>2165</v>
      </c>
      <c r="G958" s="235"/>
      <c r="H958" s="239">
        <v>13.84</v>
      </c>
      <c r="I958" s="240"/>
      <c r="J958" s="235"/>
      <c r="K958" s="235"/>
      <c r="L958" s="241"/>
      <c r="M958" s="242"/>
      <c r="N958" s="243"/>
      <c r="O958" s="243"/>
      <c r="P958" s="243"/>
      <c r="Q958" s="243"/>
      <c r="R958" s="243"/>
      <c r="S958" s="243"/>
      <c r="T958" s="244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5" t="s">
        <v>191</v>
      </c>
      <c r="AU958" s="245" t="s">
        <v>88</v>
      </c>
      <c r="AV958" s="13" t="s">
        <v>88</v>
      </c>
      <c r="AW958" s="13" t="s">
        <v>34</v>
      </c>
      <c r="AX958" s="13" t="s">
        <v>78</v>
      </c>
      <c r="AY958" s="245" t="s">
        <v>182</v>
      </c>
    </row>
    <row r="959" spans="1:51" s="13" customFormat="1" ht="12">
      <c r="A959" s="13"/>
      <c r="B959" s="234"/>
      <c r="C959" s="235"/>
      <c r="D959" s="236" t="s">
        <v>191</v>
      </c>
      <c r="E959" s="237" t="s">
        <v>1</v>
      </c>
      <c r="F959" s="238" t="s">
        <v>2166</v>
      </c>
      <c r="G959" s="235"/>
      <c r="H959" s="239">
        <v>7.09</v>
      </c>
      <c r="I959" s="240"/>
      <c r="J959" s="235"/>
      <c r="K959" s="235"/>
      <c r="L959" s="241"/>
      <c r="M959" s="242"/>
      <c r="N959" s="243"/>
      <c r="O959" s="243"/>
      <c r="P959" s="243"/>
      <c r="Q959" s="243"/>
      <c r="R959" s="243"/>
      <c r="S959" s="243"/>
      <c r="T959" s="244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5" t="s">
        <v>191</v>
      </c>
      <c r="AU959" s="245" t="s">
        <v>88</v>
      </c>
      <c r="AV959" s="13" t="s">
        <v>88</v>
      </c>
      <c r="AW959" s="13" t="s">
        <v>34</v>
      </c>
      <c r="AX959" s="13" t="s">
        <v>78</v>
      </c>
      <c r="AY959" s="245" t="s">
        <v>182</v>
      </c>
    </row>
    <row r="960" spans="1:51" s="13" customFormat="1" ht="12">
      <c r="A960" s="13"/>
      <c r="B960" s="234"/>
      <c r="C960" s="235"/>
      <c r="D960" s="236" t="s">
        <v>191</v>
      </c>
      <c r="E960" s="237" t="s">
        <v>1</v>
      </c>
      <c r="F960" s="238" t="s">
        <v>2167</v>
      </c>
      <c r="G960" s="235"/>
      <c r="H960" s="239">
        <v>38.88</v>
      </c>
      <c r="I960" s="240"/>
      <c r="J960" s="235"/>
      <c r="K960" s="235"/>
      <c r="L960" s="241"/>
      <c r="M960" s="242"/>
      <c r="N960" s="243"/>
      <c r="O960" s="243"/>
      <c r="P960" s="243"/>
      <c r="Q960" s="243"/>
      <c r="R960" s="243"/>
      <c r="S960" s="243"/>
      <c r="T960" s="244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5" t="s">
        <v>191</v>
      </c>
      <c r="AU960" s="245" t="s">
        <v>88</v>
      </c>
      <c r="AV960" s="13" t="s">
        <v>88</v>
      </c>
      <c r="AW960" s="13" t="s">
        <v>34</v>
      </c>
      <c r="AX960" s="13" t="s">
        <v>78</v>
      </c>
      <c r="AY960" s="245" t="s">
        <v>182</v>
      </c>
    </row>
    <row r="961" spans="1:51" s="13" customFormat="1" ht="12">
      <c r="A961" s="13"/>
      <c r="B961" s="234"/>
      <c r="C961" s="235"/>
      <c r="D961" s="236" t="s">
        <v>191</v>
      </c>
      <c r="E961" s="237" t="s">
        <v>1</v>
      </c>
      <c r="F961" s="238" t="s">
        <v>2168</v>
      </c>
      <c r="G961" s="235"/>
      <c r="H961" s="239">
        <v>35.03</v>
      </c>
      <c r="I961" s="240"/>
      <c r="J961" s="235"/>
      <c r="K961" s="235"/>
      <c r="L961" s="241"/>
      <c r="M961" s="242"/>
      <c r="N961" s="243"/>
      <c r="O961" s="243"/>
      <c r="P961" s="243"/>
      <c r="Q961" s="243"/>
      <c r="R961" s="243"/>
      <c r="S961" s="243"/>
      <c r="T961" s="244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5" t="s">
        <v>191</v>
      </c>
      <c r="AU961" s="245" t="s">
        <v>88</v>
      </c>
      <c r="AV961" s="13" t="s">
        <v>88</v>
      </c>
      <c r="AW961" s="13" t="s">
        <v>34</v>
      </c>
      <c r="AX961" s="13" t="s">
        <v>78</v>
      </c>
      <c r="AY961" s="245" t="s">
        <v>182</v>
      </c>
    </row>
    <row r="962" spans="1:51" s="14" customFormat="1" ht="12">
      <c r="A962" s="14"/>
      <c r="B962" s="246"/>
      <c r="C962" s="247"/>
      <c r="D962" s="236" t="s">
        <v>191</v>
      </c>
      <c r="E962" s="248" t="s">
        <v>1</v>
      </c>
      <c r="F962" s="249" t="s">
        <v>195</v>
      </c>
      <c r="G962" s="247"/>
      <c r="H962" s="250">
        <v>95.225</v>
      </c>
      <c r="I962" s="251"/>
      <c r="J962" s="247"/>
      <c r="K962" s="247"/>
      <c r="L962" s="252"/>
      <c r="M962" s="253"/>
      <c r="N962" s="254"/>
      <c r="O962" s="254"/>
      <c r="P962" s="254"/>
      <c r="Q962" s="254"/>
      <c r="R962" s="254"/>
      <c r="S962" s="254"/>
      <c r="T962" s="255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6" t="s">
        <v>191</v>
      </c>
      <c r="AU962" s="256" t="s">
        <v>88</v>
      </c>
      <c r="AV962" s="14" t="s">
        <v>189</v>
      </c>
      <c r="AW962" s="14" t="s">
        <v>34</v>
      </c>
      <c r="AX962" s="14" t="s">
        <v>86</v>
      </c>
      <c r="AY962" s="256" t="s">
        <v>182</v>
      </c>
    </row>
    <row r="963" spans="1:65" s="2" customFormat="1" ht="21.75" customHeight="1">
      <c r="A963" s="39"/>
      <c r="B963" s="40"/>
      <c r="C963" s="257" t="s">
        <v>2193</v>
      </c>
      <c r="D963" s="257" t="s">
        <v>204</v>
      </c>
      <c r="E963" s="258" t="s">
        <v>2194</v>
      </c>
      <c r="F963" s="259" t="s">
        <v>2195</v>
      </c>
      <c r="G963" s="260" t="s">
        <v>188</v>
      </c>
      <c r="H963" s="261">
        <v>109.509</v>
      </c>
      <c r="I963" s="262"/>
      <c r="J963" s="263">
        <f>ROUND(I963*H963,2)</f>
        <v>0</v>
      </c>
      <c r="K963" s="264"/>
      <c r="L963" s="265"/>
      <c r="M963" s="266" t="s">
        <v>1</v>
      </c>
      <c r="N963" s="267" t="s">
        <v>43</v>
      </c>
      <c r="O963" s="92"/>
      <c r="P963" s="230">
        <f>O963*H963</f>
        <v>0</v>
      </c>
      <c r="Q963" s="230">
        <v>0.00235</v>
      </c>
      <c r="R963" s="230">
        <f>Q963*H963</f>
        <v>0.25734615</v>
      </c>
      <c r="S963" s="230">
        <v>0</v>
      </c>
      <c r="T963" s="231">
        <f>S963*H963</f>
        <v>0</v>
      </c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R963" s="232" t="s">
        <v>563</v>
      </c>
      <c r="AT963" s="232" t="s">
        <v>204</v>
      </c>
      <c r="AU963" s="232" t="s">
        <v>88</v>
      </c>
      <c r="AY963" s="18" t="s">
        <v>182</v>
      </c>
      <c r="BE963" s="233">
        <f>IF(N963="základní",J963,0)</f>
        <v>0</v>
      </c>
      <c r="BF963" s="233">
        <f>IF(N963="snížená",J963,0)</f>
        <v>0</v>
      </c>
      <c r="BG963" s="233">
        <f>IF(N963="zákl. přenesená",J963,0)</f>
        <v>0</v>
      </c>
      <c r="BH963" s="233">
        <f>IF(N963="sníž. přenesená",J963,0)</f>
        <v>0</v>
      </c>
      <c r="BI963" s="233">
        <f>IF(N963="nulová",J963,0)</f>
        <v>0</v>
      </c>
      <c r="BJ963" s="18" t="s">
        <v>86</v>
      </c>
      <c r="BK963" s="233">
        <f>ROUND(I963*H963,2)</f>
        <v>0</v>
      </c>
      <c r="BL963" s="18" t="s">
        <v>351</v>
      </c>
      <c r="BM963" s="232" t="s">
        <v>2196</v>
      </c>
    </row>
    <row r="964" spans="1:51" s="13" customFormat="1" ht="12">
      <c r="A964" s="13"/>
      <c r="B964" s="234"/>
      <c r="C964" s="235"/>
      <c r="D964" s="236" t="s">
        <v>191</v>
      </c>
      <c r="E964" s="237" t="s">
        <v>1</v>
      </c>
      <c r="F964" s="238" t="s">
        <v>2197</v>
      </c>
      <c r="G964" s="235"/>
      <c r="H964" s="239">
        <v>109.509</v>
      </c>
      <c r="I964" s="240"/>
      <c r="J964" s="235"/>
      <c r="K964" s="235"/>
      <c r="L964" s="241"/>
      <c r="M964" s="242"/>
      <c r="N964" s="243"/>
      <c r="O964" s="243"/>
      <c r="P964" s="243"/>
      <c r="Q964" s="243"/>
      <c r="R964" s="243"/>
      <c r="S964" s="243"/>
      <c r="T964" s="244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5" t="s">
        <v>191</v>
      </c>
      <c r="AU964" s="245" t="s">
        <v>88</v>
      </c>
      <c r="AV964" s="13" t="s">
        <v>88</v>
      </c>
      <c r="AW964" s="13" t="s">
        <v>34</v>
      </c>
      <c r="AX964" s="13" t="s">
        <v>78</v>
      </c>
      <c r="AY964" s="245" t="s">
        <v>182</v>
      </c>
    </row>
    <row r="965" spans="1:51" s="14" customFormat="1" ht="12">
      <c r="A965" s="14"/>
      <c r="B965" s="246"/>
      <c r="C965" s="247"/>
      <c r="D965" s="236" t="s">
        <v>191</v>
      </c>
      <c r="E965" s="248" t="s">
        <v>1</v>
      </c>
      <c r="F965" s="249" t="s">
        <v>195</v>
      </c>
      <c r="G965" s="247"/>
      <c r="H965" s="250">
        <v>109.509</v>
      </c>
      <c r="I965" s="251"/>
      <c r="J965" s="247"/>
      <c r="K965" s="247"/>
      <c r="L965" s="252"/>
      <c r="M965" s="253"/>
      <c r="N965" s="254"/>
      <c r="O965" s="254"/>
      <c r="P965" s="254"/>
      <c r="Q965" s="254"/>
      <c r="R965" s="254"/>
      <c r="S965" s="254"/>
      <c r="T965" s="255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56" t="s">
        <v>191</v>
      </c>
      <c r="AU965" s="256" t="s">
        <v>88</v>
      </c>
      <c r="AV965" s="14" t="s">
        <v>189</v>
      </c>
      <c r="AW965" s="14" t="s">
        <v>34</v>
      </c>
      <c r="AX965" s="14" t="s">
        <v>86</v>
      </c>
      <c r="AY965" s="256" t="s">
        <v>182</v>
      </c>
    </row>
    <row r="966" spans="1:65" s="2" customFormat="1" ht="16.5" customHeight="1">
      <c r="A966" s="39"/>
      <c r="B966" s="40"/>
      <c r="C966" s="220" t="s">
        <v>2198</v>
      </c>
      <c r="D966" s="220" t="s">
        <v>185</v>
      </c>
      <c r="E966" s="221" t="s">
        <v>2199</v>
      </c>
      <c r="F966" s="222" t="s">
        <v>2200</v>
      </c>
      <c r="G966" s="223" t="s">
        <v>188</v>
      </c>
      <c r="H966" s="224">
        <v>189.24</v>
      </c>
      <c r="I966" s="225"/>
      <c r="J966" s="226">
        <f>ROUND(I966*H966,2)</f>
        <v>0</v>
      </c>
      <c r="K966" s="227"/>
      <c r="L966" s="45"/>
      <c r="M966" s="228" t="s">
        <v>1</v>
      </c>
      <c r="N966" s="229" t="s">
        <v>43</v>
      </c>
      <c r="O966" s="92"/>
      <c r="P966" s="230">
        <f>O966*H966</f>
        <v>0</v>
      </c>
      <c r="Q966" s="230">
        <v>0.0003</v>
      </c>
      <c r="R966" s="230">
        <f>Q966*H966</f>
        <v>0.056771999999999996</v>
      </c>
      <c r="S966" s="230">
        <v>0</v>
      </c>
      <c r="T966" s="231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32" t="s">
        <v>351</v>
      </c>
      <c r="AT966" s="232" t="s">
        <v>185</v>
      </c>
      <c r="AU966" s="232" t="s">
        <v>88</v>
      </c>
      <c r="AY966" s="18" t="s">
        <v>182</v>
      </c>
      <c r="BE966" s="233">
        <f>IF(N966="základní",J966,0)</f>
        <v>0</v>
      </c>
      <c r="BF966" s="233">
        <f>IF(N966="snížená",J966,0)</f>
        <v>0</v>
      </c>
      <c r="BG966" s="233">
        <f>IF(N966="zákl. přenesená",J966,0)</f>
        <v>0</v>
      </c>
      <c r="BH966" s="233">
        <f>IF(N966="sníž. přenesená",J966,0)</f>
        <v>0</v>
      </c>
      <c r="BI966" s="233">
        <f>IF(N966="nulová",J966,0)</f>
        <v>0</v>
      </c>
      <c r="BJ966" s="18" t="s">
        <v>86</v>
      </c>
      <c r="BK966" s="233">
        <f>ROUND(I966*H966,2)</f>
        <v>0</v>
      </c>
      <c r="BL966" s="18" t="s">
        <v>351</v>
      </c>
      <c r="BM966" s="232" t="s">
        <v>2201</v>
      </c>
    </row>
    <row r="967" spans="1:51" s="15" customFormat="1" ht="12">
      <c r="A967" s="15"/>
      <c r="B967" s="268"/>
      <c r="C967" s="269"/>
      <c r="D967" s="236" t="s">
        <v>191</v>
      </c>
      <c r="E967" s="270" t="s">
        <v>1</v>
      </c>
      <c r="F967" s="271" t="s">
        <v>220</v>
      </c>
      <c r="G967" s="269"/>
      <c r="H967" s="270" t="s">
        <v>1</v>
      </c>
      <c r="I967" s="272"/>
      <c r="J967" s="269"/>
      <c r="K967" s="269"/>
      <c r="L967" s="273"/>
      <c r="M967" s="274"/>
      <c r="N967" s="275"/>
      <c r="O967" s="275"/>
      <c r="P967" s="275"/>
      <c r="Q967" s="275"/>
      <c r="R967" s="275"/>
      <c r="S967" s="275"/>
      <c r="T967" s="276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T967" s="277" t="s">
        <v>191</v>
      </c>
      <c r="AU967" s="277" t="s">
        <v>88</v>
      </c>
      <c r="AV967" s="15" t="s">
        <v>86</v>
      </c>
      <c r="AW967" s="15" t="s">
        <v>34</v>
      </c>
      <c r="AX967" s="15" t="s">
        <v>78</v>
      </c>
      <c r="AY967" s="277" t="s">
        <v>182</v>
      </c>
    </row>
    <row r="968" spans="1:51" s="13" customFormat="1" ht="12">
      <c r="A968" s="13"/>
      <c r="B968" s="234"/>
      <c r="C968" s="235"/>
      <c r="D968" s="236" t="s">
        <v>191</v>
      </c>
      <c r="E968" s="237" t="s">
        <v>1</v>
      </c>
      <c r="F968" s="238" t="s">
        <v>2165</v>
      </c>
      <c r="G968" s="235"/>
      <c r="H968" s="239">
        <v>13.84</v>
      </c>
      <c r="I968" s="240"/>
      <c r="J968" s="235"/>
      <c r="K968" s="235"/>
      <c r="L968" s="241"/>
      <c r="M968" s="242"/>
      <c r="N968" s="243"/>
      <c r="O968" s="243"/>
      <c r="P968" s="243"/>
      <c r="Q968" s="243"/>
      <c r="R968" s="243"/>
      <c r="S968" s="243"/>
      <c r="T968" s="244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5" t="s">
        <v>191</v>
      </c>
      <c r="AU968" s="245" t="s">
        <v>88</v>
      </c>
      <c r="AV968" s="13" t="s">
        <v>88</v>
      </c>
      <c r="AW968" s="13" t="s">
        <v>34</v>
      </c>
      <c r="AX968" s="13" t="s">
        <v>78</v>
      </c>
      <c r="AY968" s="245" t="s">
        <v>182</v>
      </c>
    </row>
    <row r="969" spans="1:51" s="13" customFormat="1" ht="12">
      <c r="A969" s="13"/>
      <c r="B969" s="234"/>
      <c r="C969" s="235"/>
      <c r="D969" s="236" t="s">
        <v>191</v>
      </c>
      <c r="E969" s="237" t="s">
        <v>1</v>
      </c>
      <c r="F969" s="238" t="s">
        <v>2166</v>
      </c>
      <c r="G969" s="235"/>
      <c r="H969" s="239">
        <v>7.09</v>
      </c>
      <c r="I969" s="240"/>
      <c r="J969" s="235"/>
      <c r="K969" s="235"/>
      <c r="L969" s="241"/>
      <c r="M969" s="242"/>
      <c r="N969" s="243"/>
      <c r="O969" s="243"/>
      <c r="P969" s="243"/>
      <c r="Q969" s="243"/>
      <c r="R969" s="243"/>
      <c r="S969" s="243"/>
      <c r="T969" s="244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45" t="s">
        <v>191</v>
      </c>
      <c r="AU969" s="245" t="s">
        <v>88</v>
      </c>
      <c r="AV969" s="13" t="s">
        <v>88</v>
      </c>
      <c r="AW969" s="13" t="s">
        <v>34</v>
      </c>
      <c r="AX969" s="13" t="s">
        <v>78</v>
      </c>
      <c r="AY969" s="245" t="s">
        <v>182</v>
      </c>
    </row>
    <row r="970" spans="1:51" s="13" customFormat="1" ht="12">
      <c r="A970" s="13"/>
      <c r="B970" s="234"/>
      <c r="C970" s="235"/>
      <c r="D970" s="236" t="s">
        <v>191</v>
      </c>
      <c r="E970" s="237" t="s">
        <v>1</v>
      </c>
      <c r="F970" s="238" t="s">
        <v>2170</v>
      </c>
      <c r="G970" s="235"/>
      <c r="H970" s="239">
        <v>35.03</v>
      </c>
      <c r="I970" s="240"/>
      <c r="J970" s="235"/>
      <c r="K970" s="235"/>
      <c r="L970" s="241"/>
      <c r="M970" s="242"/>
      <c r="N970" s="243"/>
      <c r="O970" s="243"/>
      <c r="P970" s="243"/>
      <c r="Q970" s="243"/>
      <c r="R970" s="243"/>
      <c r="S970" s="243"/>
      <c r="T970" s="244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5" t="s">
        <v>191</v>
      </c>
      <c r="AU970" s="245" t="s">
        <v>88</v>
      </c>
      <c r="AV970" s="13" t="s">
        <v>88</v>
      </c>
      <c r="AW970" s="13" t="s">
        <v>34</v>
      </c>
      <c r="AX970" s="13" t="s">
        <v>78</v>
      </c>
      <c r="AY970" s="245" t="s">
        <v>182</v>
      </c>
    </row>
    <row r="971" spans="1:51" s="13" customFormat="1" ht="12">
      <c r="A971" s="13"/>
      <c r="B971" s="234"/>
      <c r="C971" s="235"/>
      <c r="D971" s="236" t="s">
        <v>191</v>
      </c>
      <c r="E971" s="237" t="s">
        <v>1</v>
      </c>
      <c r="F971" s="238" t="s">
        <v>2167</v>
      </c>
      <c r="G971" s="235"/>
      <c r="H971" s="239">
        <v>38.88</v>
      </c>
      <c r="I971" s="240"/>
      <c r="J971" s="235"/>
      <c r="K971" s="235"/>
      <c r="L971" s="241"/>
      <c r="M971" s="242"/>
      <c r="N971" s="243"/>
      <c r="O971" s="243"/>
      <c r="P971" s="243"/>
      <c r="Q971" s="243"/>
      <c r="R971" s="243"/>
      <c r="S971" s="243"/>
      <c r="T971" s="244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5" t="s">
        <v>191</v>
      </c>
      <c r="AU971" s="245" t="s">
        <v>88</v>
      </c>
      <c r="AV971" s="13" t="s">
        <v>88</v>
      </c>
      <c r="AW971" s="13" t="s">
        <v>34</v>
      </c>
      <c r="AX971" s="13" t="s">
        <v>78</v>
      </c>
      <c r="AY971" s="245" t="s">
        <v>182</v>
      </c>
    </row>
    <row r="972" spans="1:51" s="13" customFormat="1" ht="12">
      <c r="A972" s="13"/>
      <c r="B972" s="234"/>
      <c r="C972" s="235"/>
      <c r="D972" s="236" t="s">
        <v>191</v>
      </c>
      <c r="E972" s="237" t="s">
        <v>1</v>
      </c>
      <c r="F972" s="238" t="s">
        <v>2171</v>
      </c>
      <c r="G972" s="235"/>
      <c r="H972" s="239">
        <v>59.37</v>
      </c>
      <c r="I972" s="240"/>
      <c r="J972" s="235"/>
      <c r="K972" s="235"/>
      <c r="L972" s="241"/>
      <c r="M972" s="242"/>
      <c r="N972" s="243"/>
      <c r="O972" s="243"/>
      <c r="P972" s="243"/>
      <c r="Q972" s="243"/>
      <c r="R972" s="243"/>
      <c r="S972" s="243"/>
      <c r="T972" s="244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5" t="s">
        <v>191</v>
      </c>
      <c r="AU972" s="245" t="s">
        <v>88</v>
      </c>
      <c r="AV972" s="13" t="s">
        <v>88</v>
      </c>
      <c r="AW972" s="13" t="s">
        <v>34</v>
      </c>
      <c r="AX972" s="13" t="s">
        <v>78</v>
      </c>
      <c r="AY972" s="245" t="s">
        <v>182</v>
      </c>
    </row>
    <row r="973" spans="1:51" s="13" customFormat="1" ht="12">
      <c r="A973" s="13"/>
      <c r="B973" s="234"/>
      <c r="C973" s="235"/>
      <c r="D973" s="236" t="s">
        <v>191</v>
      </c>
      <c r="E973" s="237" t="s">
        <v>1</v>
      </c>
      <c r="F973" s="238" t="s">
        <v>2168</v>
      </c>
      <c r="G973" s="235"/>
      <c r="H973" s="239">
        <v>35.03</v>
      </c>
      <c r="I973" s="240"/>
      <c r="J973" s="235"/>
      <c r="K973" s="235"/>
      <c r="L973" s="241"/>
      <c r="M973" s="242"/>
      <c r="N973" s="243"/>
      <c r="O973" s="243"/>
      <c r="P973" s="243"/>
      <c r="Q973" s="243"/>
      <c r="R973" s="243"/>
      <c r="S973" s="243"/>
      <c r="T973" s="244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5" t="s">
        <v>191</v>
      </c>
      <c r="AU973" s="245" t="s">
        <v>88</v>
      </c>
      <c r="AV973" s="13" t="s">
        <v>88</v>
      </c>
      <c r="AW973" s="13" t="s">
        <v>34</v>
      </c>
      <c r="AX973" s="13" t="s">
        <v>78</v>
      </c>
      <c r="AY973" s="245" t="s">
        <v>182</v>
      </c>
    </row>
    <row r="974" spans="1:51" s="14" customFormat="1" ht="12">
      <c r="A974" s="14"/>
      <c r="B974" s="246"/>
      <c r="C974" s="247"/>
      <c r="D974" s="236" t="s">
        <v>191</v>
      </c>
      <c r="E974" s="248" t="s">
        <v>1</v>
      </c>
      <c r="F974" s="249" t="s">
        <v>195</v>
      </c>
      <c r="G974" s="247"/>
      <c r="H974" s="250">
        <v>189.24</v>
      </c>
      <c r="I974" s="251"/>
      <c r="J974" s="247"/>
      <c r="K974" s="247"/>
      <c r="L974" s="252"/>
      <c r="M974" s="253"/>
      <c r="N974" s="254"/>
      <c r="O974" s="254"/>
      <c r="P974" s="254"/>
      <c r="Q974" s="254"/>
      <c r="R974" s="254"/>
      <c r="S974" s="254"/>
      <c r="T974" s="255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56" t="s">
        <v>191</v>
      </c>
      <c r="AU974" s="256" t="s">
        <v>88</v>
      </c>
      <c r="AV974" s="14" t="s">
        <v>189</v>
      </c>
      <c r="AW974" s="14" t="s">
        <v>34</v>
      </c>
      <c r="AX974" s="14" t="s">
        <v>86</v>
      </c>
      <c r="AY974" s="256" t="s">
        <v>182</v>
      </c>
    </row>
    <row r="975" spans="1:65" s="2" customFormat="1" ht="37.8" customHeight="1">
      <c r="A975" s="39"/>
      <c r="B975" s="40"/>
      <c r="C975" s="257" t="s">
        <v>2202</v>
      </c>
      <c r="D975" s="257" t="s">
        <v>204</v>
      </c>
      <c r="E975" s="258" t="s">
        <v>2203</v>
      </c>
      <c r="F975" s="259" t="s">
        <v>2204</v>
      </c>
      <c r="G975" s="260" t="s">
        <v>188</v>
      </c>
      <c r="H975" s="261">
        <v>217.626</v>
      </c>
      <c r="I975" s="262"/>
      <c r="J975" s="263">
        <f>ROUND(I975*H975,2)</f>
        <v>0</v>
      </c>
      <c r="K975" s="264"/>
      <c r="L975" s="265"/>
      <c r="M975" s="266" t="s">
        <v>1</v>
      </c>
      <c r="N975" s="267" t="s">
        <v>43</v>
      </c>
      <c r="O975" s="92"/>
      <c r="P975" s="230">
        <f>O975*H975</f>
        <v>0</v>
      </c>
      <c r="Q975" s="230">
        <v>0.0024</v>
      </c>
      <c r="R975" s="230">
        <f>Q975*H975</f>
        <v>0.5223024</v>
      </c>
      <c r="S975" s="230">
        <v>0</v>
      </c>
      <c r="T975" s="231">
        <f>S975*H975</f>
        <v>0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232" t="s">
        <v>563</v>
      </c>
      <c r="AT975" s="232" t="s">
        <v>204</v>
      </c>
      <c r="AU975" s="232" t="s">
        <v>88</v>
      </c>
      <c r="AY975" s="18" t="s">
        <v>182</v>
      </c>
      <c r="BE975" s="233">
        <f>IF(N975="základní",J975,0)</f>
        <v>0</v>
      </c>
      <c r="BF975" s="233">
        <f>IF(N975="snížená",J975,0)</f>
        <v>0</v>
      </c>
      <c r="BG975" s="233">
        <f>IF(N975="zákl. přenesená",J975,0)</f>
        <v>0</v>
      </c>
      <c r="BH975" s="233">
        <f>IF(N975="sníž. přenesená",J975,0)</f>
        <v>0</v>
      </c>
      <c r="BI975" s="233">
        <f>IF(N975="nulová",J975,0)</f>
        <v>0</v>
      </c>
      <c r="BJ975" s="18" t="s">
        <v>86</v>
      </c>
      <c r="BK975" s="233">
        <f>ROUND(I975*H975,2)</f>
        <v>0</v>
      </c>
      <c r="BL975" s="18" t="s">
        <v>351</v>
      </c>
      <c r="BM975" s="232" t="s">
        <v>2205</v>
      </c>
    </row>
    <row r="976" spans="1:51" s="13" customFormat="1" ht="12">
      <c r="A976" s="13"/>
      <c r="B976" s="234"/>
      <c r="C976" s="235"/>
      <c r="D976" s="236" t="s">
        <v>191</v>
      </c>
      <c r="E976" s="237" t="s">
        <v>1</v>
      </c>
      <c r="F976" s="238" t="s">
        <v>2206</v>
      </c>
      <c r="G976" s="235"/>
      <c r="H976" s="239">
        <v>217.626</v>
      </c>
      <c r="I976" s="240"/>
      <c r="J976" s="235"/>
      <c r="K976" s="235"/>
      <c r="L976" s="241"/>
      <c r="M976" s="242"/>
      <c r="N976" s="243"/>
      <c r="O976" s="243"/>
      <c r="P976" s="243"/>
      <c r="Q976" s="243"/>
      <c r="R976" s="243"/>
      <c r="S976" s="243"/>
      <c r="T976" s="244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5" t="s">
        <v>191</v>
      </c>
      <c r="AU976" s="245" t="s">
        <v>88</v>
      </c>
      <c r="AV976" s="13" t="s">
        <v>88</v>
      </c>
      <c r="AW976" s="13" t="s">
        <v>34</v>
      </c>
      <c r="AX976" s="13" t="s">
        <v>78</v>
      </c>
      <c r="AY976" s="245" t="s">
        <v>182</v>
      </c>
    </row>
    <row r="977" spans="1:51" s="14" customFormat="1" ht="12">
      <c r="A977" s="14"/>
      <c r="B977" s="246"/>
      <c r="C977" s="247"/>
      <c r="D977" s="236" t="s">
        <v>191</v>
      </c>
      <c r="E977" s="248" t="s">
        <v>1</v>
      </c>
      <c r="F977" s="249" t="s">
        <v>195</v>
      </c>
      <c r="G977" s="247"/>
      <c r="H977" s="250">
        <v>217.626</v>
      </c>
      <c r="I977" s="251"/>
      <c r="J977" s="247"/>
      <c r="K977" s="247"/>
      <c r="L977" s="252"/>
      <c r="M977" s="253"/>
      <c r="N977" s="254"/>
      <c r="O977" s="254"/>
      <c r="P977" s="254"/>
      <c r="Q977" s="254"/>
      <c r="R977" s="254"/>
      <c r="S977" s="254"/>
      <c r="T977" s="255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56" t="s">
        <v>191</v>
      </c>
      <c r="AU977" s="256" t="s">
        <v>88</v>
      </c>
      <c r="AV977" s="14" t="s">
        <v>189</v>
      </c>
      <c r="AW977" s="14" t="s">
        <v>34</v>
      </c>
      <c r="AX977" s="14" t="s">
        <v>86</v>
      </c>
      <c r="AY977" s="256" t="s">
        <v>182</v>
      </c>
    </row>
    <row r="978" spans="1:65" s="2" customFormat="1" ht="21.75" customHeight="1">
      <c r="A978" s="39"/>
      <c r="B978" s="40"/>
      <c r="C978" s="220" t="s">
        <v>2207</v>
      </c>
      <c r="D978" s="220" t="s">
        <v>185</v>
      </c>
      <c r="E978" s="221" t="s">
        <v>2208</v>
      </c>
      <c r="F978" s="222" t="s">
        <v>2209</v>
      </c>
      <c r="G978" s="223" t="s">
        <v>320</v>
      </c>
      <c r="H978" s="224">
        <v>129.08</v>
      </c>
      <c r="I978" s="225"/>
      <c r="J978" s="226">
        <f>ROUND(I978*H978,2)</f>
        <v>0</v>
      </c>
      <c r="K978" s="227"/>
      <c r="L978" s="45"/>
      <c r="M978" s="228" t="s">
        <v>1</v>
      </c>
      <c r="N978" s="229" t="s">
        <v>43</v>
      </c>
      <c r="O978" s="92"/>
      <c r="P978" s="230">
        <f>O978*H978</f>
        <v>0</v>
      </c>
      <c r="Q978" s="230">
        <v>0</v>
      </c>
      <c r="R978" s="230">
        <f>Q978*H978</f>
        <v>0</v>
      </c>
      <c r="S978" s="230">
        <v>0.0003</v>
      </c>
      <c r="T978" s="231">
        <f>S978*H978</f>
        <v>0.038724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32" t="s">
        <v>351</v>
      </c>
      <c r="AT978" s="232" t="s">
        <v>185</v>
      </c>
      <c r="AU978" s="232" t="s">
        <v>88</v>
      </c>
      <c r="AY978" s="18" t="s">
        <v>182</v>
      </c>
      <c r="BE978" s="233">
        <f>IF(N978="základní",J978,0)</f>
        <v>0</v>
      </c>
      <c r="BF978" s="233">
        <f>IF(N978="snížená",J978,0)</f>
        <v>0</v>
      </c>
      <c r="BG978" s="233">
        <f>IF(N978="zákl. přenesená",J978,0)</f>
        <v>0</v>
      </c>
      <c r="BH978" s="233">
        <f>IF(N978="sníž. přenesená",J978,0)</f>
        <v>0</v>
      </c>
      <c r="BI978" s="233">
        <f>IF(N978="nulová",J978,0)</f>
        <v>0</v>
      </c>
      <c r="BJ978" s="18" t="s">
        <v>86</v>
      </c>
      <c r="BK978" s="233">
        <f>ROUND(I978*H978,2)</f>
        <v>0</v>
      </c>
      <c r="BL978" s="18" t="s">
        <v>351</v>
      </c>
      <c r="BM978" s="232" t="s">
        <v>2210</v>
      </c>
    </row>
    <row r="979" spans="1:51" s="15" customFormat="1" ht="12">
      <c r="A979" s="15"/>
      <c r="B979" s="268"/>
      <c r="C979" s="269"/>
      <c r="D979" s="236" t="s">
        <v>191</v>
      </c>
      <c r="E979" s="270" t="s">
        <v>1</v>
      </c>
      <c r="F979" s="271" t="s">
        <v>220</v>
      </c>
      <c r="G979" s="269"/>
      <c r="H979" s="270" t="s">
        <v>1</v>
      </c>
      <c r="I979" s="272"/>
      <c r="J979" s="269"/>
      <c r="K979" s="269"/>
      <c r="L979" s="273"/>
      <c r="M979" s="274"/>
      <c r="N979" s="275"/>
      <c r="O979" s="275"/>
      <c r="P979" s="275"/>
      <c r="Q979" s="275"/>
      <c r="R979" s="275"/>
      <c r="S979" s="275"/>
      <c r="T979" s="276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T979" s="277" t="s">
        <v>191</v>
      </c>
      <c r="AU979" s="277" t="s">
        <v>88</v>
      </c>
      <c r="AV979" s="15" t="s">
        <v>86</v>
      </c>
      <c r="AW979" s="15" t="s">
        <v>34</v>
      </c>
      <c r="AX979" s="15" t="s">
        <v>78</v>
      </c>
      <c r="AY979" s="277" t="s">
        <v>182</v>
      </c>
    </row>
    <row r="980" spans="1:51" s="15" customFormat="1" ht="12">
      <c r="A980" s="15"/>
      <c r="B980" s="268"/>
      <c r="C980" s="269"/>
      <c r="D980" s="236" t="s">
        <v>191</v>
      </c>
      <c r="E980" s="270" t="s">
        <v>1</v>
      </c>
      <c r="F980" s="271" t="s">
        <v>2163</v>
      </c>
      <c r="G980" s="269"/>
      <c r="H980" s="270" t="s">
        <v>1</v>
      </c>
      <c r="I980" s="272"/>
      <c r="J980" s="269"/>
      <c r="K980" s="269"/>
      <c r="L980" s="273"/>
      <c r="M980" s="274"/>
      <c r="N980" s="275"/>
      <c r="O980" s="275"/>
      <c r="P980" s="275"/>
      <c r="Q980" s="275"/>
      <c r="R980" s="275"/>
      <c r="S980" s="275"/>
      <c r="T980" s="276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T980" s="277" t="s">
        <v>191</v>
      </c>
      <c r="AU980" s="277" t="s">
        <v>88</v>
      </c>
      <c r="AV980" s="15" t="s">
        <v>86</v>
      </c>
      <c r="AW980" s="15" t="s">
        <v>34</v>
      </c>
      <c r="AX980" s="15" t="s">
        <v>78</v>
      </c>
      <c r="AY980" s="277" t="s">
        <v>182</v>
      </c>
    </row>
    <row r="981" spans="1:51" s="13" customFormat="1" ht="12">
      <c r="A981" s="13"/>
      <c r="B981" s="234"/>
      <c r="C981" s="235"/>
      <c r="D981" s="236" t="s">
        <v>191</v>
      </c>
      <c r="E981" s="237" t="s">
        <v>1</v>
      </c>
      <c r="F981" s="238" t="s">
        <v>2211</v>
      </c>
      <c r="G981" s="235"/>
      <c r="H981" s="239">
        <v>14.95</v>
      </c>
      <c r="I981" s="240"/>
      <c r="J981" s="235"/>
      <c r="K981" s="235"/>
      <c r="L981" s="241"/>
      <c r="M981" s="242"/>
      <c r="N981" s="243"/>
      <c r="O981" s="243"/>
      <c r="P981" s="243"/>
      <c r="Q981" s="243"/>
      <c r="R981" s="243"/>
      <c r="S981" s="243"/>
      <c r="T981" s="244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5" t="s">
        <v>191</v>
      </c>
      <c r="AU981" s="245" t="s">
        <v>88</v>
      </c>
      <c r="AV981" s="13" t="s">
        <v>88</v>
      </c>
      <c r="AW981" s="13" t="s">
        <v>34</v>
      </c>
      <c r="AX981" s="13" t="s">
        <v>78</v>
      </c>
      <c r="AY981" s="245" t="s">
        <v>182</v>
      </c>
    </row>
    <row r="982" spans="1:51" s="13" customFormat="1" ht="12">
      <c r="A982" s="13"/>
      <c r="B982" s="234"/>
      <c r="C982" s="235"/>
      <c r="D982" s="236" t="s">
        <v>191</v>
      </c>
      <c r="E982" s="237" t="s">
        <v>1</v>
      </c>
      <c r="F982" s="238" t="s">
        <v>2212</v>
      </c>
      <c r="G982" s="235"/>
      <c r="H982" s="239">
        <v>11.05</v>
      </c>
      <c r="I982" s="240"/>
      <c r="J982" s="235"/>
      <c r="K982" s="235"/>
      <c r="L982" s="241"/>
      <c r="M982" s="242"/>
      <c r="N982" s="243"/>
      <c r="O982" s="243"/>
      <c r="P982" s="243"/>
      <c r="Q982" s="243"/>
      <c r="R982" s="243"/>
      <c r="S982" s="243"/>
      <c r="T982" s="244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5" t="s">
        <v>191</v>
      </c>
      <c r="AU982" s="245" t="s">
        <v>88</v>
      </c>
      <c r="AV982" s="13" t="s">
        <v>88</v>
      </c>
      <c r="AW982" s="13" t="s">
        <v>34</v>
      </c>
      <c r="AX982" s="13" t="s">
        <v>78</v>
      </c>
      <c r="AY982" s="245" t="s">
        <v>182</v>
      </c>
    </row>
    <row r="983" spans="1:51" s="13" customFormat="1" ht="12">
      <c r="A983" s="13"/>
      <c r="B983" s="234"/>
      <c r="C983" s="235"/>
      <c r="D983" s="236" t="s">
        <v>191</v>
      </c>
      <c r="E983" s="237" t="s">
        <v>1</v>
      </c>
      <c r="F983" s="238" t="s">
        <v>2213</v>
      </c>
      <c r="G983" s="235"/>
      <c r="H983" s="239">
        <v>21.8</v>
      </c>
      <c r="I983" s="240"/>
      <c r="J983" s="235"/>
      <c r="K983" s="235"/>
      <c r="L983" s="241"/>
      <c r="M983" s="242"/>
      <c r="N983" s="243"/>
      <c r="O983" s="243"/>
      <c r="P983" s="243"/>
      <c r="Q983" s="243"/>
      <c r="R983" s="243"/>
      <c r="S983" s="243"/>
      <c r="T983" s="244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5" t="s">
        <v>191</v>
      </c>
      <c r="AU983" s="245" t="s">
        <v>88</v>
      </c>
      <c r="AV983" s="13" t="s">
        <v>88</v>
      </c>
      <c r="AW983" s="13" t="s">
        <v>34</v>
      </c>
      <c r="AX983" s="13" t="s">
        <v>78</v>
      </c>
      <c r="AY983" s="245" t="s">
        <v>182</v>
      </c>
    </row>
    <row r="984" spans="1:51" s="13" customFormat="1" ht="12">
      <c r="A984" s="13"/>
      <c r="B984" s="234"/>
      <c r="C984" s="235"/>
      <c r="D984" s="236" t="s">
        <v>191</v>
      </c>
      <c r="E984" s="237" t="s">
        <v>1</v>
      </c>
      <c r="F984" s="238" t="s">
        <v>2214</v>
      </c>
      <c r="G984" s="235"/>
      <c r="H984" s="239">
        <v>23.5</v>
      </c>
      <c r="I984" s="240"/>
      <c r="J984" s="235"/>
      <c r="K984" s="235"/>
      <c r="L984" s="241"/>
      <c r="M984" s="242"/>
      <c r="N984" s="243"/>
      <c r="O984" s="243"/>
      <c r="P984" s="243"/>
      <c r="Q984" s="243"/>
      <c r="R984" s="243"/>
      <c r="S984" s="243"/>
      <c r="T984" s="244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5" t="s">
        <v>191</v>
      </c>
      <c r="AU984" s="245" t="s">
        <v>88</v>
      </c>
      <c r="AV984" s="13" t="s">
        <v>88</v>
      </c>
      <c r="AW984" s="13" t="s">
        <v>34</v>
      </c>
      <c r="AX984" s="13" t="s">
        <v>78</v>
      </c>
      <c r="AY984" s="245" t="s">
        <v>182</v>
      </c>
    </row>
    <row r="985" spans="1:51" s="15" customFormat="1" ht="12">
      <c r="A985" s="15"/>
      <c r="B985" s="268"/>
      <c r="C985" s="269"/>
      <c r="D985" s="236" t="s">
        <v>191</v>
      </c>
      <c r="E985" s="270" t="s">
        <v>1</v>
      </c>
      <c r="F985" s="271" t="s">
        <v>2169</v>
      </c>
      <c r="G985" s="269"/>
      <c r="H985" s="270" t="s">
        <v>1</v>
      </c>
      <c r="I985" s="272"/>
      <c r="J985" s="269"/>
      <c r="K985" s="269"/>
      <c r="L985" s="273"/>
      <c r="M985" s="274"/>
      <c r="N985" s="275"/>
      <c r="O985" s="275"/>
      <c r="P985" s="275"/>
      <c r="Q985" s="275"/>
      <c r="R985" s="275"/>
      <c r="S985" s="275"/>
      <c r="T985" s="276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T985" s="277" t="s">
        <v>191</v>
      </c>
      <c r="AU985" s="277" t="s">
        <v>88</v>
      </c>
      <c r="AV985" s="15" t="s">
        <v>86</v>
      </c>
      <c r="AW985" s="15" t="s">
        <v>34</v>
      </c>
      <c r="AX985" s="15" t="s">
        <v>78</v>
      </c>
      <c r="AY985" s="277" t="s">
        <v>182</v>
      </c>
    </row>
    <row r="986" spans="1:51" s="13" customFormat="1" ht="12">
      <c r="A986" s="13"/>
      <c r="B986" s="234"/>
      <c r="C986" s="235"/>
      <c r="D986" s="236" t="s">
        <v>191</v>
      </c>
      <c r="E986" s="237" t="s">
        <v>1</v>
      </c>
      <c r="F986" s="238" t="s">
        <v>2215</v>
      </c>
      <c r="G986" s="235"/>
      <c r="H986" s="239">
        <v>26.5</v>
      </c>
      <c r="I986" s="240"/>
      <c r="J986" s="235"/>
      <c r="K986" s="235"/>
      <c r="L986" s="241"/>
      <c r="M986" s="242"/>
      <c r="N986" s="243"/>
      <c r="O986" s="243"/>
      <c r="P986" s="243"/>
      <c r="Q986" s="243"/>
      <c r="R986" s="243"/>
      <c r="S986" s="243"/>
      <c r="T986" s="244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5" t="s">
        <v>191</v>
      </c>
      <c r="AU986" s="245" t="s">
        <v>88</v>
      </c>
      <c r="AV986" s="13" t="s">
        <v>88</v>
      </c>
      <c r="AW986" s="13" t="s">
        <v>34</v>
      </c>
      <c r="AX986" s="13" t="s">
        <v>78</v>
      </c>
      <c r="AY986" s="245" t="s">
        <v>182</v>
      </c>
    </row>
    <row r="987" spans="1:51" s="13" customFormat="1" ht="12">
      <c r="A987" s="13"/>
      <c r="B987" s="234"/>
      <c r="C987" s="235"/>
      <c r="D987" s="236" t="s">
        <v>191</v>
      </c>
      <c r="E987" s="237" t="s">
        <v>1</v>
      </c>
      <c r="F987" s="238" t="s">
        <v>2216</v>
      </c>
      <c r="G987" s="235"/>
      <c r="H987" s="239">
        <v>31.28</v>
      </c>
      <c r="I987" s="240"/>
      <c r="J987" s="235"/>
      <c r="K987" s="235"/>
      <c r="L987" s="241"/>
      <c r="M987" s="242"/>
      <c r="N987" s="243"/>
      <c r="O987" s="243"/>
      <c r="P987" s="243"/>
      <c r="Q987" s="243"/>
      <c r="R987" s="243"/>
      <c r="S987" s="243"/>
      <c r="T987" s="244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5" t="s">
        <v>191</v>
      </c>
      <c r="AU987" s="245" t="s">
        <v>88</v>
      </c>
      <c r="AV987" s="13" t="s">
        <v>88</v>
      </c>
      <c r="AW987" s="13" t="s">
        <v>34</v>
      </c>
      <c r="AX987" s="13" t="s">
        <v>78</v>
      </c>
      <c r="AY987" s="245" t="s">
        <v>182</v>
      </c>
    </row>
    <row r="988" spans="1:51" s="14" customFormat="1" ht="12">
      <c r="A988" s="14"/>
      <c r="B988" s="246"/>
      <c r="C988" s="247"/>
      <c r="D988" s="236" t="s">
        <v>191</v>
      </c>
      <c r="E988" s="248" t="s">
        <v>1</v>
      </c>
      <c r="F988" s="249" t="s">
        <v>195</v>
      </c>
      <c r="G988" s="247"/>
      <c r="H988" s="250">
        <v>129.07999999999998</v>
      </c>
      <c r="I988" s="251"/>
      <c r="J988" s="247"/>
      <c r="K988" s="247"/>
      <c r="L988" s="252"/>
      <c r="M988" s="253"/>
      <c r="N988" s="254"/>
      <c r="O988" s="254"/>
      <c r="P988" s="254"/>
      <c r="Q988" s="254"/>
      <c r="R988" s="254"/>
      <c r="S988" s="254"/>
      <c r="T988" s="255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56" t="s">
        <v>191</v>
      </c>
      <c r="AU988" s="256" t="s">
        <v>88</v>
      </c>
      <c r="AV988" s="14" t="s">
        <v>189</v>
      </c>
      <c r="AW988" s="14" t="s">
        <v>34</v>
      </c>
      <c r="AX988" s="14" t="s">
        <v>86</v>
      </c>
      <c r="AY988" s="256" t="s">
        <v>182</v>
      </c>
    </row>
    <row r="989" spans="1:65" s="2" customFormat="1" ht="16.5" customHeight="1">
      <c r="A989" s="39"/>
      <c r="B989" s="40"/>
      <c r="C989" s="220" t="s">
        <v>2217</v>
      </c>
      <c r="D989" s="220" t="s">
        <v>185</v>
      </c>
      <c r="E989" s="221" t="s">
        <v>2218</v>
      </c>
      <c r="F989" s="222" t="s">
        <v>2219</v>
      </c>
      <c r="G989" s="223" t="s">
        <v>320</v>
      </c>
      <c r="H989" s="224">
        <v>129.78</v>
      </c>
      <c r="I989" s="225"/>
      <c r="J989" s="226">
        <f>ROUND(I989*H989,2)</f>
        <v>0</v>
      </c>
      <c r="K989" s="227"/>
      <c r="L989" s="45"/>
      <c r="M989" s="228" t="s">
        <v>1</v>
      </c>
      <c r="N989" s="229" t="s">
        <v>43</v>
      </c>
      <c r="O989" s="92"/>
      <c r="P989" s="230">
        <f>O989*H989</f>
        <v>0</v>
      </c>
      <c r="Q989" s="230">
        <v>1E-05</v>
      </c>
      <c r="R989" s="230">
        <f>Q989*H989</f>
        <v>0.0012978000000000002</v>
      </c>
      <c r="S989" s="230">
        <v>0</v>
      </c>
      <c r="T989" s="231">
        <f>S989*H989</f>
        <v>0</v>
      </c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R989" s="232" t="s">
        <v>351</v>
      </c>
      <c r="AT989" s="232" t="s">
        <v>185</v>
      </c>
      <c r="AU989" s="232" t="s">
        <v>88</v>
      </c>
      <c r="AY989" s="18" t="s">
        <v>182</v>
      </c>
      <c r="BE989" s="233">
        <f>IF(N989="základní",J989,0)</f>
        <v>0</v>
      </c>
      <c r="BF989" s="233">
        <f>IF(N989="snížená",J989,0)</f>
        <v>0</v>
      </c>
      <c r="BG989" s="233">
        <f>IF(N989="zákl. přenesená",J989,0)</f>
        <v>0</v>
      </c>
      <c r="BH989" s="233">
        <f>IF(N989="sníž. přenesená",J989,0)</f>
        <v>0</v>
      </c>
      <c r="BI989" s="233">
        <f>IF(N989="nulová",J989,0)</f>
        <v>0</v>
      </c>
      <c r="BJ989" s="18" t="s">
        <v>86</v>
      </c>
      <c r="BK989" s="233">
        <f>ROUND(I989*H989,2)</f>
        <v>0</v>
      </c>
      <c r="BL989" s="18" t="s">
        <v>351</v>
      </c>
      <c r="BM989" s="232" t="s">
        <v>2220</v>
      </c>
    </row>
    <row r="990" spans="1:51" s="15" customFormat="1" ht="12">
      <c r="A990" s="15"/>
      <c r="B990" s="268"/>
      <c r="C990" s="269"/>
      <c r="D990" s="236" t="s">
        <v>191</v>
      </c>
      <c r="E990" s="270" t="s">
        <v>1</v>
      </c>
      <c r="F990" s="271" t="s">
        <v>220</v>
      </c>
      <c r="G990" s="269"/>
      <c r="H990" s="270" t="s">
        <v>1</v>
      </c>
      <c r="I990" s="272"/>
      <c r="J990" s="269"/>
      <c r="K990" s="269"/>
      <c r="L990" s="273"/>
      <c r="M990" s="274"/>
      <c r="N990" s="275"/>
      <c r="O990" s="275"/>
      <c r="P990" s="275"/>
      <c r="Q990" s="275"/>
      <c r="R990" s="275"/>
      <c r="S990" s="275"/>
      <c r="T990" s="276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T990" s="277" t="s">
        <v>191</v>
      </c>
      <c r="AU990" s="277" t="s">
        <v>88</v>
      </c>
      <c r="AV990" s="15" t="s">
        <v>86</v>
      </c>
      <c r="AW990" s="15" t="s">
        <v>34</v>
      </c>
      <c r="AX990" s="15" t="s">
        <v>78</v>
      </c>
      <c r="AY990" s="277" t="s">
        <v>182</v>
      </c>
    </row>
    <row r="991" spans="1:51" s="13" customFormat="1" ht="12">
      <c r="A991" s="13"/>
      <c r="B991" s="234"/>
      <c r="C991" s="235"/>
      <c r="D991" s="236" t="s">
        <v>191</v>
      </c>
      <c r="E991" s="237" t="s">
        <v>1</v>
      </c>
      <c r="F991" s="238" t="s">
        <v>2221</v>
      </c>
      <c r="G991" s="235"/>
      <c r="H991" s="239">
        <v>0.7</v>
      </c>
      <c r="I991" s="240"/>
      <c r="J991" s="235"/>
      <c r="K991" s="235"/>
      <c r="L991" s="241"/>
      <c r="M991" s="242"/>
      <c r="N991" s="243"/>
      <c r="O991" s="243"/>
      <c r="P991" s="243"/>
      <c r="Q991" s="243"/>
      <c r="R991" s="243"/>
      <c r="S991" s="243"/>
      <c r="T991" s="244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45" t="s">
        <v>191</v>
      </c>
      <c r="AU991" s="245" t="s">
        <v>88</v>
      </c>
      <c r="AV991" s="13" t="s">
        <v>88</v>
      </c>
      <c r="AW991" s="13" t="s">
        <v>34</v>
      </c>
      <c r="AX991" s="13" t="s">
        <v>78</v>
      </c>
      <c r="AY991" s="245" t="s">
        <v>182</v>
      </c>
    </row>
    <row r="992" spans="1:51" s="13" customFormat="1" ht="12">
      <c r="A992" s="13"/>
      <c r="B992" s="234"/>
      <c r="C992" s="235"/>
      <c r="D992" s="236" t="s">
        <v>191</v>
      </c>
      <c r="E992" s="237" t="s">
        <v>1</v>
      </c>
      <c r="F992" s="238" t="s">
        <v>2211</v>
      </c>
      <c r="G992" s="235"/>
      <c r="H992" s="239">
        <v>14.95</v>
      </c>
      <c r="I992" s="240"/>
      <c r="J992" s="235"/>
      <c r="K992" s="235"/>
      <c r="L992" s="241"/>
      <c r="M992" s="242"/>
      <c r="N992" s="243"/>
      <c r="O992" s="243"/>
      <c r="P992" s="243"/>
      <c r="Q992" s="243"/>
      <c r="R992" s="243"/>
      <c r="S992" s="243"/>
      <c r="T992" s="244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5" t="s">
        <v>191</v>
      </c>
      <c r="AU992" s="245" t="s">
        <v>88</v>
      </c>
      <c r="AV992" s="13" t="s">
        <v>88</v>
      </c>
      <c r="AW992" s="13" t="s">
        <v>34</v>
      </c>
      <c r="AX992" s="13" t="s">
        <v>78</v>
      </c>
      <c r="AY992" s="245" t="s">
        <v>182</v>
      </c>
    </row>
    <row r="993" spans="1:51" s="13" customFormat="1" ht="12">
      <c r="A993" s="13"/>
      <c r="B993" s="234"/>
      <c r="C993" s="235"/>
      <c r="D993" s="236" t="s">
        <v>191</v>
      </c>
      <c r="E993" s="237" t="s">
        <v>1</v>
      </c>
      <c r="F993" s="238" t="s">
        <v>2212</v>
      </c>
      <c r="G993" s="235"/>
      <c r="H993" s="239">
        <v>11.05</v>
      </c>
      <c r="I993" s="240"/>
      <c r="J993" s="235"/>
      <c r="K993" s="235"/>
      <c r="L993" s="241"/>
      <c r="M993" s="242"/>
      <c r="N993" s="243"/>
      <c r="O993" s="243"/>
      <c r="P993" s="243"/>
      <c r="Q993" s="243"/>
      <c r="R993" s="243"/>
      <c r="S993" s="243"/>
      <c r="T993" s="244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5" t="s">
        <v>191</v>
      </c>
      <c r="AU993" s="245" t="s">
        <v>88</v>
      </c>
      <c r="AV993" s="13" t="s">
        <v>88</v>
      </c>
      <c r="AW993" s="13" t="s">
        <v>34</v>
      </c>
      <c r="AX993" s="13" t="s">
        <v>78</v>
      </c>
      <c r="AY993" s="245" t="s">
        <v>182</v>
      </c>
    </row>
    <row r="994" spans="1:51" s="13" customFormat="1" ht="12">
      <c r="A994" s="13"/>
      <c r="B994" s="234"/>
      <c r="C994" s="235"/>
      <c r="D994" s="236" t="s">
        <v>191</v>
      </c>
      <c r="E994" s="237" t="s">
        <v>1</v>
      </c>
      <c r="F994" s="238" t="s">
        <v>2215</v>
      </c>
      <c r="G994" s="235"/>
      <c r="H994" s="239">
        <v>26.5</v>
      </c>
      <c r="I994" s="240"/>
      <c r="J994" s="235"/>
      <c r="K994" s="235"/>
      <c r="L994" s="241"/>
      <c r="M994" s="242"/>
      <c r="N994" s="243"/>
      <c r="O994" s="243"/>
      <c r="P994" s="243"/>
      <c r="Q994" s="243"/>
      <c r="R994" s="243"/>
      <c r="S994" s="243"/>
      <c r="T994" s="244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45" t="s">
        <v>191</v>
      </c>
      <c r="AU994" s="245" t="s">
        <v>88</v>
      </c>
      <c r="AV994" s="13" t="s">
        <v>88</v>
      </c>
      <c r="AW994" s="13" t="s">
        <v>34</v>
      </c>
      <c r="AX994" s="13" t="s">
        <v>78</v>
      </c>
      <c r="AY994" s="245" t="s">
        <v>182</v>
      </c>
    </row>
    <row r="995" spans="1:51" s="13" customFormat="1" ht="12">
      <c r="A995" s="13"/>
      <c r="B995" s="234"/>
      <c r="C995" s="235"/>
      <c r="D995" s="236" t="s">
        <v>191</v>
      </c>
      <c r="E995" s="237" t="s">
        <v>1</v>
      </c>
      <c r="F995" s="238" t="s">
        <v>2213</v>
      </c>
      <c r="G995" s="235"/>
      <c r="H995" s="239">
        <v>21.8</v>
      </c>
      <c r="I995" s="240"/>
      <c r="J995" s="235"/>
      <c r="K995" s="235"/>
      <c r="L995" s="241"/>
      <c r="M995" s="242"/>
      <c r="N995" s="243"/>
      <c r="O995" s="243"/>
      <c r="P995" s="243"/>
      <c r="Q995" s="243"/>
      <c r="R995" s="243"/>
      <c r="S995" s="243"/>
      <c r="T995" s="244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5" t="s">
        <v>191</v>
      </c>
      <c r="AU995" s="245" t="s">
        <v>88</v>
      </c>
      <c r="AV995" s="13" t="s">
        <v>88</v>
      </c>
      <c r="AW995" s="13" t="s">
        <v>34</v>
      </c>
      <c r="AX995" s="13" t="s">
        <v>78</v>
      </c>
      <c r="AY995" s="245" t="s">
        <v>182</v>
      </c>
    </row>
    <row r="996" spans="1:51" s="13" customFormat="1" ht="12">
      <c r="A996" s="13"/>
      <c r="B996" s="234"/>
      <c r="C996" s="235"/>
      <c r="D996" s="236" t="s">
        <v>191</v>
      </c>
      <c r="E996" s="237" t="s">
        <v>1</v>
      </c>
      <c r="F996" s="238" t="s">
        <v>2216</v>
      </c>
      <c r="G996" s="235"/>
      <c r="H996" s="239">
        <v>31.28</v>
      </c>
      <c r="I996" s="240"/>
      <c r="J996" s="235"/>
      <c r="K996" s="235"/>
      <c r="L996" s="241"/>
      <c r="M996" s="242"/>
      <c r="N996" s="243"/>
      <c r="O996" s="243"/>
      <c r="P996" s="243"/>
      <c r="Q996" s="243"/>
      <c r="R996" s="243"/>
      <c r="S996" s="243"/>
      <c r="T996" s="244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5" t="s">
        <v>191</v>
      </c>
      <c r="AU996" s="245" t="s">
        <v>88</v>
      </c>
      <c r="AV996" s="13" t="s">
        <v>88</v>
      </c>
      <c r="AW996" s="13" t="s">
        <v>34</v>
      </c>
      <c r="AX996" s="13" t="s">
        <v>78</v>
      </c>
      <c r="AY996" s="245" t="s">
        <v>182</v>
      </c>
    </row>
    <row r="997" spans="1:51" s="13" customFormat="1" ht="12">
      <c r="A997" s="13"/>
      <c r="B997" s="234"/>
      <c r="C997" s="235"/>
      <c r="D997" s="236" t="s">
        <v>191</v>
      </c>
      <c r="E997" s="237" t="s">
        <v>1</v>
      </c>
      <c r="F997" s="238" t="s">
        <v>2214</v>
      </c>
      <c r="G997" s="235"/>
      <c r="H997" s="239">
        <v>23.5</v>
      </c>
      <c r="I997" s="240"/>
      <c r="J997" s="235"/>
      <c r="K997" s="235"/>
      <c r="L997" s="241"/>
      <c r="M997" s="242"/>
      <c r="N997" s="243"/>
      <c r="O997" s="243"/>
      <c r="P997" s="243"/>
      <c r="Q997" s="243"/>
      <c r="R997" s="243"/>
      <c r="S997" s="243"/>
      <c r="T997" s="244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5" t="s">
        <v>191</v>
      </c>
      <c r="AU997" s="245" t="s">
        <v>88</v>
      </c>
      <c r="AV997" s="13" t="s">
        <v>88</v>
      </c>
      <c r="AW997" s="13" t="s">
        <v>34</v>
      </c>
      <c r="AX997" s="13" t="s">
        <v>78</v>
      </c>
      <c r="AY997" s="245" t="s">
        <v>182</v>
      </c>
    </row>
    <row r="998" spans="1:51" s="14" customFormat="1" ht="12">
      <c r="A998" s="14"/>
      <c r="B998" s="246"/>
      <c r="C998" s="247"/>
      <c r="D998" s="236" t="s">
        <v>191</v>
      </c>
      <c r="E998" s="248" t="s">
        <v>1</v>
      </c>
      <c r="F998" s="249" t="s">
        <v>195</v>
      </c>
      <c r="G998" s="247"/>
      <c r="H998" s="250">
        <v>129.78</v>
      </c>
      <c r="I998" s="251"/>
      <c r="J998" s="247"/>
      <c r="K998" s="247"/>
      <c r="L998" s="252"/>
      <c r="M998" s="253"/>
      <c r="N998" s="254"/>
      <c r="O998" s="254"/>
      <c r="P998" s="254"/>
      <c r="Q998" s="254"/>
      <c r="R998" s="254"/>
      <c r="S998" s="254"/>
      <c r="T998" s="255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56" t="s">
        <v>191</v>
      </c>
      <c r="AU998" s="256" t="s">
        <v>88</v>
      </c>
      <c r="AV998" s="14" t="s">
        <v>189</v>
      </c>
      <c r="AW998" s="14" t="s">
        <v>34</v>
      </c>
      <c r="AX998" s="14" t="s">
        <v>86</v>
      </c>
      <c r="AY998" s="256" t="s">
        <v>182</v>
      </c>
    </row>
    <row r="999" spans="1:65" s="2" customFormat="1" ht="16.5" customHeight="1">
      <c r="A999" s="39"/>
      <c r="B999" s="40"/>
      <c r="C999" s="257" t="s">
        <v>2222</v>
      </c>
      <c r="D999" s="257" t="s">
        <v>204</v>
      </c>
      <c r="E999" s="258" t="s">
        <v>2223</v>
      </c>
      <c r="F999" s="259" t="s">
        <v>2224</v>
      </c>
      <c r="G999" s="260" t="s">
        <v>320</v>
      </c>
      <c r="H999" s="261">
        <v>142.758</v>
      </c>
      <c r="I999" s="262"/>
      <c r="J999" s="263">
        <f>ROUND(I999*H999,2)</f>
        <v>0</v>
      </c>
      <c r="K999" s="264"/>
      <c r="L999" s="265"/>
      <c r="M999" s="266" t="s">
        <v>1</v>
      </c>
      <c r="N999" s="267" t="s">
        <v>43</v>
      </c>
      <c r="O999" s="92"/>
      <c r="P999" s="230">
        <f>O999*H999</f>
        <v>0</v>
      </c>
      <c r="Q999" s="230">
        <v>0.0002</v>
      </c>
      <c r="R999" s="230">
        <f>Q999*H999</f>
        <v>0.028551600000000003</v>
      </c>
      <c r="S999" s="230">
        <v>0</v>
      </c>
      <c r="T999" s="231">
        <f>S999*H999</f>
        <v>0</v>
      </c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R999" s="232" t="s">
        <v>563</v>
      </c>
      <c r="AT999" s="232" t="s">
        <v>204</v>
      </c>
      <c r="AU999" s="232" t="s">
        <v>88</v>
      </c>
      <c r="AY999" s="18" t="s">
        <v>182</v>
      </c>
      <c r="BE999" s="233">
        <f>IF(N999="základní",J999,0)</f>
        <v>0</v>
      </c>
      <c r="BF999" s="233">
        <f>IF(N999="snížená",J999,0)</f>
        <v>0</v>
      </c>
      <c r="BG999" s="233">
        <f>IF(N999="zákl. přenesená",J999,0)</f>
        <v>0</v>
      </c>
      <c r="BH999" s="233">
        <f>IF(N999="sníž. přenesená",J999,0)</f>
        <v>0</v>
      </c>
      <c r="BI999" s="233">
        <f>IF(N999="nulová",J999,0)</f>
        <v>0</v>
      </c>
      <c r="BJ999" s="18" t="s">
        <v>86</v>
      </c>
      <c r="BK999" s="233">
        <f>ROUND(I999*H999,2)</f>
        <v>0</v>
      </c>
      <c r="BL999" s="18" t="s">
        <v>351</v>
      </c>
      <c r="BM999" s="232" t="s">
        <v>2225</v>
      </c>
    </row>
    <row r="1000" spans="1:51" s="13" customFormat="1" ht="12">
      <c r="A1000" s="13"/>
      <c r="B1000" s="234"/>
      <c r="C1000" s="235"/>
      <c r="D1000" s="236" t="s">
        <v>191</v>
      </c>
      <c r="E1000" s="237" t="s">
        <v>1</v>
      </c>
      <c r="F1000" s="238" t="s">
        <v>2226</v>
      </c>
      <c r="G1000" s="235"/>
      <c r="H1000" s="239">
        <v>142.758</v>
      </c>
      <c r="I1000" s="240"/>
      <c r="J1000" s="235"/>
      <c r="K1000" s="235"/>
      <c r="L1000" s="241"/>
      <c r="M1000" s="242"/>
      <c r="N1000" s="243"/>
      <c r="O1000" s="243"/>
      <c r="P1000" s="243"/>
      <c r="Q1000" s="243"/>
      <c r="R1000" s="243"/>
      <c r="S1000" s="243"/>
      <c r="T1000" s="244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5" t="s">
        <v>191</v>
      </c>
      <c r="AU1000" s="245" t="s">
        <v>88</v>
      </c>
      <c r="AV1000" s="13" t="s">
        <v>88</v>
      </c>
      <c r="AW1000" s="13" t="s">
        <v>34</v>
      </c>
      <c r="AX1000" s="13" t="s">
        <v>78</v>
      </c>
      <c r="AY1000" s="245" t="s">
        <v>182</v>
      </c>
    </row>
    <row r="1001" spans="1:51" s="14" customFormat="1" ht="12">
      <c r="A1001" s="14"/>
      <c r="B1001" s="246"/>
      <c r="C1001" s="247"/>
      <c r="D1001" s="236" t="s">
        <v>191</v>
      </c>
      <c r="E1001" s="248" t="s">
        <v>1</v>
      </c>
      <c r="F1001" s="249" t="s">
        <v>195</v>
      </c>
      <c r="G1001" s="247"/>
      <c r="H1001" s="250">
        <v>142.758</v>
      </c>
      <c r="I1001" s="251"/>
      <c r="J1001" s="247"/>
      <c r="K1001" s="247"/>
      <c r="L1001" s="252"/>
      <c r="M1001" s="253"/>
      <c r="N1001" s="254"/>
      <c r="O1001" s="254"/>
      <c r="P1001" s="254"/>
      <c r="Q1001" s="254"/>
      <c r="R1001" s="254"/>
      <c r="S1001" s="254"/>
      <c r="T1001" s="255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56" t="s">
        <v>191</v>
      </c>
      <c r="AU1001" s="256" t="s">
        <v>88</v>
      </c>
      <c r="AV1001" s="14" t="s">
        <v>189</v>
      </c>
      <c r="AW1001" s="14" t="s">
        <v>34</v>
      </c>
      <c r="AX1001" s="14" t="s">
        <v>86</v>
      </c>
      <c r="AY1001" s="256" t="s">
        <v>182</v>
      </c>
    </row>
    <row r="1002" spans="1:65" s="2" customFormat="1" ht="16.5" customHeight="1">
      <c r="A1002" s="39"/>
      <c r="B1002" s="40"/>
      <c r="C1002" s="220" t="s">
        <v>2227</v>
      </c>
      <c r="D1002" s="220" t="s">
        <v>185</v>
      </c>
      <c r="E1002" s="221" t="s">
        <v>2228</v>
      </c>
      <c r="F1002" s="222" t="s">
        <v>2229</v>
      </c>
      <c r="G1002" s="223" t="s">
        <v>320</v>
      </c>
      <c r="H1002" s="224">
        <v>129.78</v>
      </c>
      <c r="I1002" s="225"/>
      <c r="J1002" s="226">
        <f>ROUND(I1002*H1002,2)</f>
        <v>0</v>
      </c>
      <c r="K1002" s="227"/>
      <c r="L1002" s="45"/>
      <c r="M1002" s="228" t="s">
        <v>1</v>
      </c>
      <c r="N1002" s="229" t="s">
        <v>43</v>
      </c>
      <c r="O1002" s="92"/>
      <c r="P1002" s="230">
        <f>O1002*H1002</f>
        <v>0</v>
      </c>
      <c r="Q1002" s="230">
        <v>0</v>
      </c>
      <c r="R1002" s="230">
        <f>Q1002*H1002</f>
        <v>0</v>
      </c>
      <c r="S1002" s="230">
        <v>0</v>
      </c>
      <c r="T1002" s="231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32" t="s">
        <v>351</v>
      </c>
      <c r="AT1002" s="232" t="s">
        <v>185</v>
      </c>
      <c r="AU1002" s="232" t="s">
        <v>88</v>
      </c>
      <c r="AY1002" s="18" t="s">
        <v>182</v>
      </c>
      <c r="BE1002" s="233">
        <f>IF(N1002="základní",J1002,0)</f>
        <v>0</v>
      </c>
      <c r="BF1002" s="233">
        <f>IF(N1002="snížená",J1002,0)</f>
        <v>0</v>
      </c>
      <c r="BG1002" s="233">
        <f>IF(N1002="zákl. přenesená",J1002,0)</f>
        <v>0</v>
      </c>
      <c r="BH1002" s="233">
        <f>IF(N1002="sníž. přenesená",J1002,0)</f>
        <v>0</v>
      </c>
      <c r="BI1002" s="233">
        <f>IF(N1002="nulová",J1002,0)</f>
        <v>0</v>
      </c>
      <c r="BJ1002" s="18" t="s">
        <v>86</v>
      </c>
      <c r="BK1002" s="233">
        <f>ROUND(I1002*H1002,2)</f>
        <v>0</v>
      </c>
      <c r="BL1002" s="18" t="s">
        <v>351</v>
      </c>
      <c r="BM1002" s="232" t="s">
        <v>2230</v>
      </c>
    </row>
    <row r="1003" spans="1:51" s="15" customFormat="1" ht="12">
      <c r="A1003" s="15"/>
      <c r="B1003" s="268"/>
      <c r="C1003" s="269"/>
      <c r="D1003" s="236" t="s">
        <v>191</v>
      </c>
      <c r="E1003" s="270" t="s">
        <v>1</v>
      </c>
      <c r="F1003" s="271" t="s">
        <v>220</v>
      </c>
      <c r="G1003" s="269"/>
      <c r="H1003" s="270" t="s">
        <v>1</v>
      </c>
      <c r="I1003" s="272"/>
      <c r="J1003" s="269"/>
      <c r="K1003" s="269"/>
      <c r="L1003" s="273"/>
      <c r="M1003" s="274"/>
      <c r="N1003" s="275"/>
      <c r="O1003" s="275"/>
      <c r="P1003" s="275"/>
      <c r="Q1003" s="275"/>
      <c r="R1003" s="275"/>
      <c r="S1003" s="275"/>
      <c r="T1003" s="276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T1003" s="277" t="s">
        <v>191</v>
      </c>
      <c r="AU1003" s="277" t="s">
        <v>88</v>
      </c>
      <c r="AV1003" s="15" t="s">
        <v>86</v>
      </c>
      <c r="AW1003" s="15" t="s">
        <v>34</v>
      </c>
      <c r="AX1003" s="15" t="s">
        <v>78</v>
      </c>
      <c r="AY1003" s="277" t="s">
        <v>182</v>
      </c>
    </row>
    <row r="1004" spans="1:51" s="13" customFormat="1" ht="12">
      <c r="A1004" s="13"/>
      <c r="B1004" s="234"/>
      <c r="C1004" s="235"/>
      <c r="D1004" s="236" t="s">
        <v>191</v>
      </c>
      <c r="E1004" s="237" t="s">
        <v>1</v>
      </c>
      <c r="F1004" s="238" t="s">
        <v>2221</v>
      </c>
      <c r="G1004" s="235"/>
      <c r="H1004" s="239">
        <v>0.7</v>
      </c>
      <c r="I1004" s="240"/>
      <c r="J1004" s="235"/>
      <c r="K1004" s="235"/>
      <c r="L1004" s="241"/>
      <c r="M1004" s="242"/>
      <c r="N1004" s="243"/>
      <c r="O1004" s="243"/>
      <c r="P1004" s="243"/>
      <c r="Q1004" s="243"/>
      <c r="R1004" s="243"/>
      <c r="S1004" s="243"/>
      <c r="T1004" s="244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5" t="s">
        <v>191</v>
      </c>
      <c r="AU1004" s="245" t="s">
        <v>88</v>
      </c>
      <c r="AV1004" s="13" t="s">
        <v>88</v>
      </c>
      <c r="AW1004" s="13" t="s">
        <v>34</v>
      </c>
      <c r="AX1004" s="13" t="s">
        <v>78</v>
      </c>
      <c r="AY1004" s="245" t="s">
        <v>182</v>
      </c>
    </row>
    <row r="1005" spans="1:51" s="13" customFormat="1" ht="12">
      <c r="A1005" s="13"/>
      <c r="B1005" s="234"/>
      <c r="C1005" s="235"/>
      <c r="D1005" s="236" t="s">
        <v>191</v>
      </c>
      <c r="E1005" s="237" t="s">
        <v>1</v>
      </c>
      <c r="F1005" s="238" t="s">
        <v>2211</v>
      </c>
      <c r="G1005" s="235"/>
      <c r="H1005" s="239">
        <v>14.95</v>
      </c>
      <c r="I1005" s="240"/>
      <c r="J1005" s="235"/>
      <c r="K1005" s="235"/>
      <c r="L1005" s="241"/>
      <c r="M1005" s="242"/>
      <c r="N1005" s="243"/>
      <c r="O1005" s="243"/>
      <c r="P1005" s="243"/>
      <c r="Q1005" s="243"/>
      <c r="R1005" s="243"/>
      <c r="S1005" s="243"/>
      <c r="T1005" s="244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5" t="s">
        <v>191</v>
      </c>
      <c r="AU1005" s="245" t="s">
        <v>88</v>
      </c>
      <c r="AV1005" s="13" t="s">
        <v>88</v>
      </c>
      <c r="AW1005" s="13" t="s">
        <v>34</v>
      </c>
      <c r="AX1005" s="13" t="s">
        <v>78</v>
      </c>
      <c r="AY1005" s="245" t="s">
        <v>182</v>
      </c>
    </row>
    <row r="1006" spans="1:51" s="13" customFormat="1" ht="12">
      <c r="A1006" s="13"/>
      <c r="B1006" s="234"/>
      <c r="C1006" s="235"/>
      <c r="D1006" s="236" t="s">
        <v>191</v>
      </c>
      <c r="E1006" s="237" t="s">
        <v>1</v>
      </c>
      <c r="F1006" s="238" t="s">
        <v>2212</v>
      </c>
      <c r="G1006" s="235"/>
      <c r="H1006" s="239">
        <v>11.05</v>
      </c>
      <c r="I1006" s="240"/>
      <c r="J1006" s="235"/>
      <c r="K1006" s="235"/>
      <c r="L1006" s="241"/>
      <c r="M1006" s="242"/>
      <c r="N1006" s="243"/>
      <c r="O1006" s="243"/>
      <c r="P1006" s="243"/>
      <c r="Q1006" s="243"/>
      <c r="R1006" s="243"/>
      <c r="S1006" s="243"/>
      <c r="T1006" s="244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45" t="s">
        <v>191</v>
      </c>
      <c r="AU1006" s="245" t="s">
        <v>88</v>
      </c>
      <c r="AV1006" s="13" t="s">
        <v>88</v>
      </c>
      <c r="AW1006" s="13" t="s">
        <v>34</v>
      </c>
      <c r="AX1006" s="13" t="s">
        <v>78</v>
      </c>
      <c r="AY1006" s="245" t="s">
        <v>182</v>
      </c>
    </row>
    <row r="1007" spans="1:51" s="13" customFormat="1" ht="12">
      <c r="A1007" s="13"/>
      <c r="B1007" s="234"/>
      <c r="C1007" s="235"/>
      <c r="D1007" s="236" t="s">
        <v>191</v>
      </c>
      <c r="E1007" s="237" t="s">
        <v>1</v>
      </c>
      <c r="F1007" s="238" t="s">
        <v>2215</v>
      </c>
      <c r="G1007" s="235"/>
      <c r="H1007" s="239">
        <v>26.5</v>
      </c>
      <c r="I1007" s="240"/>
      <c r="J1007" s="235"/>
      <c r="K1007" s="235"/>
      <c r="L1007" s="241"/>
      <c r="M1007" s="242"/>
      <c r="N1007" s="243"/>
      <c r="O1007" s="243"/>
      <c r="P1007" s="243"/>
      <c r="Q1007" s="243"/>
      <c r="R1007" s="243"/>
      <c r="S1007" s="243"/>
      <c r="T1007" s="244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5" t="s">
        <v>191</v>
      </c>
      <c r="AU1007" s="245" t="s">
        <v>88</v>
      </c>
      <c r="AV1007" s="13" t="s">
        <v>88</v>
      </c>
      <c r="AW1007" s="13" t="s">
        <v>34</v>
      </c>
      <c r="AX1007" s="13" t="s">
        <v>78</v>
      </c>
      <c r="AY1007" s="245" t="s">
        <v>182</v>
      </c>
    </row>
    <row r="1008" spans="1:51" s="13" customFormat="1" ht="12">
      <c r="A1008" s="13"/>
      <c r="B1008" s="234"/>
      <c r="C1008" s="235"/>
      <c r="D1008" s="236" t="s">
        <v>191</v>
      </c>
      <c r="E1008" s="237" t="s">
        <v>1</v>
      </c>
      <c r="F1008" s="238" t="s">
        <v>2213</v>
      </c>
      <c r="G1008" s="235"/>
      <c r="H1008" s="239">
        <v>21.8</v>
      </c>
      <c r="I1008" s="240"/>
      <c r="J1008" s="235"/>
      <c r="K1008" s="235"/>
      <c r="L1008" s="241"/>
      <c r="M1008" s="242"/>
      <c r="N1008" s="243"/>
      <c r="O1008" s="243"/>
      <c r="P1008" s="243"/>
      <c r="Q1008" s="243"/>
      <c r="R1008" s="243"/>
      <c r="S1008" s="243"/>
      <c r="T1008" s="244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5" t="s">
        <v>191</v>
      </c>
      <c r="AU1008" s="245" t="s">
        <v>88</v>
      </c>
      <c r="AV1008" s="13" t="s">
        <v>88</v>
      </c>
      <c r="AW1008" s="13" t="s">
        <v>34</v>
      </c>
      <c r="AX1008" s="13" t="s">
        <v>78</v>
      </c>
      <c r="AY1008" s="245" t="s">
        <v>182</v>
      </c>
    </row>
    <row r="1009" spans="1:51" s="13" customFormat="1" ht="12">
      <c r="A1009" s="13"/>
      <c r="B1009" s="234"/>
      <c r="C1009" s="235"/>
      <c r="D1009" s="236" t="s">
        <v>191</v>
      </c>
      <c r="E1009" s="237" t="s">
        <v>1</v>
      </c>
      <c r="F1009" s="238" t="s">
        <v>2216</v>
      </c>
      <c r="G1009" s="235"/>
      <c r="H1009" s="239">
        <v>31.28</v>
      </c>
      <c r="I1009" s="240"/>
      <c r="J1009" s="235"/>
      <c r="K1009" s="235"/>
      <c r="L1009" s="241"/>
      <c r="M1009" s="242"/>
      <c r="N1009" s="243"/>
      <c r="O1009" s="243"/>
      <c r="P1009" s="243"/>
      <c r="Q1009" s="243"/>
      <c r="R1009" s="243"/>
      <c r="S1009" s="243"/>
      <c r="T1009" s="244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5" t="s">
        <v>191</v>
      </c>
      <c r="AU1009" s="245" t="s">
        <v>88</v>
      </c>
      <c r="AV1009" s="13" t="s">
        <v>88</v>
      </c>
      <c r="AW1009" s="13" t="s">
        <v>34</v>
      </c>
      <c r="AX1009" s="13" t="s">
        <v>78</v>
      </c>
      <c r="AY1009" s="245" t="s">
        <v>182</v>
      </c>
    </row>
    <row r="1010" spans="1:51" s="13" customFormat="1" ht="12">
      <c r="A1010" s="13"/>
      <c r="B1010" s="234"/>
      <c r="C1010" s="235"/>
      <c r="D1010" s="236" t="s">
        <v>191</v>
      </c>
      <c r="E1010" s="237" t="s">
        <v>1</v>
      </c>
      <c r="F1010" s="238" t="s">
        <v>2214</v>
      </c>
      <c r="G1010" s="235"/>
      <c r="H1010" s="239">
        <v>23.5</v>
      </c>
      <c r="I1010" s="240"/>
      <c r="J1010" s="235"/>
      <c r="K1010" s="235"/>
      <c r="L1010" s="241"/>
      <c r="M1010" s="242"/>
      <c r="N1010" s="243"/>
      <c r="O1010" s="243"/>
      <c r="P1010" s="243"/>
      <c r="Q1010" s="243"/>
      <c r="R1010" s="243"/>
      <c r="S1010" s="243"/>
      <c r="T1010" s="244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45" t="s">
        <v>191</v>
      </c>
      <c r="AU1010" s="245" t="s">
        <v>88</v>
      </c>
      <c r="AV1010" s="13" t="s">
        <v>88</v>
      </c>
      <c r="AW1010" s="13" t="s">
        <v>34</v>
      </c>
      <c r="AX1010" s="13" t="s">
        <v>78</v>
      </c>
      <c r="AY1010" s="245" t="s">
        <v>182</v>
      </c>
    </row>
    <row r="1011" spans="1:51" s="14" customFormat="1" ht="12">
      <c r="A1011" s="14"/>
      <c r="B1011" s="246"/>
      <c r="C1011" s="247"/>
      <c r="D1011" s="236" t="s">
        <v>191</v>
      </c>
      <c r="E1011" s="248" t="s">
        <v>1</v>
      </c>
      <c r="F1011" s="249" t="s">
        <v>195</v>
      </c>
      <c r="G1011" s="247"/>
      <c r="H1011" s="250">
        <v>129.78</v>
      </c>
      <c r="I1011" s="251"/>
      <c r="J1011" s="247"/>
      <c r="K1011" s="247"/>
      <c r="L1011" s="252"/>
      <c r="M1011" s="253"/>
      <c r="N1011" s="254"/>
      <c r="O1011" s="254"/>
      <c r="P1011" s="254"/>
      <c r="Q1011" s="254"/>
      <c r="R1011" s="254"/>
      <c r="S1011" s="254"/>
      <c r="T1011" s="255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56" t="s">
        <v>191</v>
      </c>
      <c r="AU1011" s="256" t="s">
        <v>88</v>
      </c>
      <c r="AV1011" s="14" t="s">
        <v>189</v>
      </c>
      <c r="AW1011" s="14" t="s">
        <v>34</v>
      </c>
      <c r="AX1011" s="14" t="s">
        <v>86</v>
      </c>
      <c r="AY1011" s="256" t="s">
        <v>182</v>
      </c>
    </row>
    <row r="1012" spans="1:65" s="2" customFormat="1" ht="37.8" customHeight="1">
      <c r="A1012" s="39"/>
      <c r="B1012" s="40"/>
      <c r="C1012" s="257" t="s">
        <v>2231</v>
      </c>
      <c r="D1012" s="257" t="s">
        <v>204</v>
      </c>
      <c r="E1012" s="258" t="s">
        <v>2203</v>
      </c>
      <c r="F1012" s="259" t="s">
        <v>2204</v>
      </c>
      <c r="G1012" s="260" t="s">
        <v>188</v>
      </c>
      <c r="H1012" s="261">
        <v>14.276</v>
      </c>
      <c r="I1012" s="262"/>
      <c r="J1012" s="263">
        <f>ROUND(I1012*H1012,2)</f>
        <v>0</v>
      </c>
      <c r="K1012" s="264"/>
      <c r="L1012" s="265"/>
      <c r="M1012" s="266" t="s">
        <v>1</v>
      </c>
      <c r="N1012" s="267" t="s">
        <v>43</v>
      </c>
      <c r="O1012" s="92"/>
      <c r="P1012" s="230">
        <f>O1012*H1012</f>
        <v>0</v>
      </c>
      <c r="Q1012" s="230">
        <v>0.0024</v>
      </c>
      <c r="R1012" s="230">
        <f>Q1012*H1012</f>
        <v>0.0342624</v>
      </c>
      <c r="S1012" s="230">
        <v>0</v>
      </c>
      <c r="T1012" s="231">
        <f>S1012*H1012</f>
        <v>0</v>
      </c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R1012" s="232" t="s">
        <v>563</v>
      </c>
      <c r="AT1012" s="232" t="s">
        <v>204</v>
      </c>
      <c r="AU1012" s="232" t="s">
        <v>88</v>
      </c>
      <c r="AY1012" s="18" t="s">
        <v>182</v>
      </c>
      <c r="BE1012" s="233">
        <f>IF(N1012="základní",J1012,0)</f>
        <v>0</v>
      </c>
      <c r="BF1012" s="233">
        <f>IF(N1012="snížená",J1012,0)</f>
        <v>0</v>
      </c>
      <c r="BG1012" s="233">
        <f>IF(N1012="zákl. přenesená",J1012,0)</f>
        <v>0</v>
      </c>
      <c r="BH1012" s="233">
        <f>IF(N1012="sníž. přenesená",J1012,0)</f>
        <v>0</v>
      </c>
      <c r="BI1012" s="233">
        <f>IF(N1012="nulová",J1012,0)</f>
        <v>0</v>
      </c>
      <c r="BJ1012" s="18" t="s">
        <v>86</v>
      </c>
      <c r="BK1012" s="233">
        <f>ROUND(I1012*H1012,2)</f>
        <v>0</v>
      </c>
      <c r="BL1012" s="18" t="s">
        <v>351</v>
      </c>
      <c r="BM1012" s="232" t="s">
        <v>2232</v>
      </c>
    </row>
    <row r="1013" spans="1:51" s="13" customFormat="1" ht="12">
      <c r="A1013" s="13"/>
      <c r="B1013" s="234"/>
      <c r="C1013" s="235"/>
      <c r="D1013" s="236" t="s">
        <v>191</v>
      </c>
      <c r="E1013" s="237" t="s">
        <v>1</v>
      </c>
      <c r="F1013" s="238" t="s">
        <v>2233</v>
      </c>
      <c r="G1013" s="235"/>
      <c r="H1013" s="239">
        <v>14.276</v>
      </c>
      <c r="I1013" s="240"/>
      <c r="J1013" s="235"/>
      <c r="K1013" s="235"/>
      <c r="L1013" s="241"/>
      <c r="M1013" s="242"/>
      <c r="N1013" s="243"/>
      <c r="O1013" s="243"/>
      <c r="P1013" s="243"/>
      <c r="Q1013" s="243"/>
      <c r="R1013" s="243"/>
      <c r="S1013" s="243"/>
      <c r="T1013" s="244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5" t="s">
        <v>191</v>
      </c>
      <c r="AU1013" s="245" t="s">
        <v>88</v>
      </c>
      <c r="AV1013" s="13" t="s">
        <v>88</v>
      </c>
      <c r="AW1013" s="13" t="s">
        <v>34</v>
      </c>
      <c r="AX1013" s="13" t="s">
        <v>78</v>
      </c>
      <c r="AY1013" s="245" t="s">
        <v>182</v>
      </c>
    </row>
    <row r="1014" spans="1:51" s="14" customFormat="1" ht="12">
      <c r="A1014" s="14"/>
      <c r="B1014" s="246"/>
      <c r="C1014" s="247"/>
      <c r="D1014" s="236" t="s">
        <v>191</v>
      </c>
      <c r="E1014" s="248" t="s">
        <v>1</v>
      </c>
      <c r="F1014" s="249" t="s">
        <v>195</v>
      </c>
      <c r="G1014" s="247"/>
      <c r="H1014" s="250">
        <v>14.276</v>
      </c>
      <c r="I1014" s="251"/>
      <c r="J1014" s="247"/>
      <c r="K1014" s="247"/>
      <c r="L1014" s="252"/>
      <c r="M1014" s="253"/>
      <c r="N1014" s="254"/>
      <c r="O1014" s="254"/>
      <c r="P1014" s="254"/>
      <c r="Q1014" s="254"/>
      <c r="R1014" s="254"/>
      <c r="S1014" s="254"/>
      <c r="T1014" s="255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56" t="s">
        <v>191</v>
      </c>
      <c r="AU1014" s="256" t="s">
        <v>88</v>
      </c>
      <c r="AV1014" s="14" t="s">
        <v>189</v>
      </c>
      <c r="AW1014" s="14" t="s">
        <v>34</v>
      </c>
      <c r="AX1014" s="14" t="s">
        <v>86</v>
      </c>
      <c r="AY1014" s="256" t="s">
        <v>182</v>
      </c>
    </row>
    <row r="1015" spans="1:65" s="2" customFormat="1" ht="24.15" customHeight="1">
      <c r="A1015" s="39"/>
      <c r="B1015" s="40"/>
      <c r="C1015" s="220" t="s">
        <v>2234</v>
      </c>
      <c r="D1015" s="220" t="s">
        <v>185</v>
      </c>
      <c r="E1015" s="221" t="s">
        <v>2235</v>
      </c>
      <c r="F1015" s="222" t="s">
        <v>2236</v>
      </c>
      <c r="G1015" s="223" t="s">
        <v>570</v>
      </c>
      <c r="H1015" s="224">
        <v>2.569</v>
      </c>
      <c r="I1015" s="225"/>
      <c r="J1015" s="226">
        <f>ROUND(I1015*H1015,2)</f>
        <v>0</v>
      </c>
      <c r="K1015" s="227"/>
      <c r="L1015" s="45"/>
      <c r="M1015" s="228" t="s">
        <v>1</v>
      </c>
      <c r="N1015" s="229" t="s">
        <v>43</v>
      </c>
      <c r="O1015" s="92"/>
      <c r="P1015" s="230">
        <f>O1015*H1015</f>
        <v>0</v>
      </c>
      <c r="Q1015" s="230">
        <v>0</v>
      </c>
      <c r="R1015" s="230">
        <f>Q1015*H1015</f>
        <v>0</v>
      </c>
      <c r="S1015" s="230">
        <v>0</v>
      </c>
      <c r="T1015" s="231">
        <f>S1015*H1015</f>
        <v>0</v>
      </c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R1015" s="232" t="s">
        <v>351</v>
      </c>
      <c r="AT1015" s="232" t="s">
        <v>185</v>
      </c>
      <c r="AU1015" s="232" t="s">
        <v>88</v>
      </c>
      <c r="AY1015" s="18" t="s">
        <v>182</v>
      </c>
      <c r="BE1015" s="233">
        <f>IF(N1015="základní",J1015,0)</f>
        <v>0</v>
      </c>
      <c r="BF1015" s="233">
        <f>IF(N1015="snížená",J1015,0)</f>
        <v>0</v>
      </c>
      <c r="BG1015" s="233">
        <f>IF(N1015="zákl. přenesená",J1015,0)</f>
        <v>0</v>
      </c>
      <c r="BH1015" s="233">
        <f>IF(N1015="sníž. přenesená",J1015,0)</f>
        <v>0</v>
      </c>
      <c r="BI1015" s="233">
        <f>IF(N1015="nulová",J1015,0)</f>
        <v>0</v>
      </c>
      <c r="BJ1015" s="18" t="s">
        <v>86</v>
      </c>
      <c r="BK1015" s="233">
        <f>ROUND(I1015*H1015,2)</f>
        <v>0</v>
      </c>
      <c r="BL1015" s="18" t="s">
        <v>351</v>
      </c>
      <c r="BM1015" s="232" t="s">
        <v>2237</v>
      </c>
    </row>
    <row r="1016" spans="1:63" s="12" customFormat="1" ht="22.8" customHeight="1">
      <c r="A1016" s="12"/>
      <c r="B1016" s="204"/>
      <c r="C1016" s="205"/>
      <c r="D1016" s="206" t="s">
        <v>77</v>
      </c>
      <c r="E1016" s="218" t="s">
        <v>1261</v>
      </c>
      <c r="F1016" s="218" t="s">
        <v>1262</v>
      </c>
      <c r="G1016" s="205"/>
      <c r="H1016" s="205"/>
      <c r="I1016" s="208"/>
      <c r="J1016" s="219">
        <f>BK1016</f>
        <v>0</v>
      </c>
      <c r="K1016" s="205"/>
      <c r="L1016" s="210"/>
      <c r="M1016" s="211"/>
      <c r="N1016" s="212"/>
      <c r="O1016" s="212"/>
      <c r="P1016" s="213">
        <f>SUM(P1017:P1040)</f>
        <v>0</v>
      </c>
      <c r="Q1016" s="212"/>
      <c r="R1016" s="213">
        <f>SUM(R1017:R1040)</f>
        <v>0.1157904</v>
      </c>
      <c r="S1016" s="212"/>
      <c r="T1016" s="214">
        <f>SUM(T1017:T1040)</f>
        <v>0</v>
      </c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R1016" s="215" t="s">
        <v>88</v>
      </c>
      <c r="AT1016" s="216" t="s">
        <v>77</v>
      </c>
      <c r="AU1016" s="216" t="s">
        <v>86</v>
      </c>
      <c r="AY1016" s="215" t="s">
        <v>182</v>
      </c>
      <c r="BK1016" s="217">
        <f>SUM(BK1017:BK1040)</f>
        <v>0</v>
      </c>
    </row>
    <row r="1017" spans="1:65" s="2" customFormat="1" ht="16.5" customHeight="1">
      <c r="A1017" s="39"/>
      <c r="B1017" s="40"/>
      <c r="C1017" s="220" t="s">
        <v>2238</v>
      </c>
      <c r="D1017" s="220" t="s">
        <v>185</v>
      </c>
      <c r="E1017" s="221" t="s">
        <v>2239</v>
      </c>
      <c r="F1017" s="222" t="s">
        <v>2240</v>
      </c>
      <c r="G1017" s="223" t="s">
        <v>188</v>
      </c>
      <c r="H1017" s="224">
        <v>5.88</v>
      </c>
      <c r="I1017" s="225"/>
      <c r="J1017" s="226">
        <f>ROUND(I1017*H1017,2)</f>
        <v>0</v>
      </c>
      <c r="K1017" s="227"/>
      <c r="L1017" s="45"/>
      <c r="M1017" s="228" t="s">
        <v>1</v>
      </c>
      <c r="N1017" s="229" t="s">
        <v>43</v>
      </c>
      <c r="O1017" s="92"/>
      <c r="P1017" s="230">
        <f>O1017*H1017</f>
        <v>0</v>
      </c>
      <c r="Q1017" s="230">
        <v>0.0003</v>
      </c>
      <c r="R1017" s="230">
        <f>Q1017*H1017</f>
        <v>0.0017639999999999997</v>
      </c>
      <c r="S1017" s="230">
        <v>0</v>
      </c>
      <c r="T1017" s="231">
        <f>S1017*H1017</f>
        <v>0</v>
      </c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R1017" s="232" t="s">
        <v>351</v>
      </c>
      <c r="AT1017" s="232" t="s">
        <v>185</v>
      </c>
      <c r="AU1017" s="232" t="s">
        <v>88</v>
      </c>
      <c r="AY1017" s="18" t="s">
        <v>182</v>
      </c>
      <c r="BE1017" s="233">
        <f>IF(N1017="základní",J1017,0)</f>
        <v>0</v>
      </c>
      <c r="BF1017" s="233">
        <f>IF(N1017="snížená",J1017,0)</f>
        <v>0</v>
      </c>
      <c r="BG1017" s="233">
        <f>IF(N1017="zákl. přenesená",J1017,0)</f>
        <v>0</v>
      </c>
      <c r="BH1017" s="233">
        <f>IF(N1017="sníž. přenesená",J1017,0)</f>
        <v>0</v>
      </c>
      <c r="BI1017" s="233">
        <f>IF(N1017="nulová",J1017,0)</f>
        <v>0</v>
      </c>
      <c r="BJ1017" s="18" t="s">
        <v>86</v>
      </c>
      <c r="BK1017" s="233">
        <f>ROUND(I1017*H1017,2)</f>
        <v>0</v>
      </c>
      <c r="BL1017" s="18" t="s">
        <v>351</v>
      </c>
      <c r="BM1017" s="232" t="s">
        <v>2241</v>
      </c>
    </row>
    <row r="1018" spans="1:51" s="15" customFormat="1" ht="12">
      <c r="A1018" s="15"/>
      <c r="B1018" s="268"/>
      <c r="C1018" s="269"/>
      <c r="D1018" s="236" t="s">
        <v>191</v>
      </c>
      <c r="E1018" s="270" t="s">
        <v>1</v>
      </c>
      <c r="F1018" s="271" t="s">
        <v>220</v>
      </c>
      <c r="G1018" s="269"/>
      <c r="H1018" s="270" t="s">
        <v>1</v>
      </c>
      <c r="I1018" s="272"/>
      <c r="J1018" s="269"/>
      <c r="K1018" s="269"/>
      <c r="L1018" s="273"/>
      <c r="M1018" s="274"/>
      <c r="N1018" s="275"/>
      <c r="O1018" s="275"/>
      <c r="P1018" s="275"/>
      <c r="Q1018" s="275"/>
      <c r="R1018" s="275"/>
      <c r="S1018" s="275"/>
      <c r="T1018" s="276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T1018" s="277" t="s">
        <v>191</v>
      </c>
      <c r="AU1018" s="277" t="s">
        <v>88</v>
      </c>
      <c r="AV1018" s="15" t="s">
        <v>86</v>
      </c>
      <c r="AW1018" s="15" t="s">
        <v>34</v>
      </c>
      <c r="AX1018" s="15" t="s">
        <v>78</v>
      </c>
      <c r="AY1018" s="277" t="s">
        <v>182</v>
      </c>
    </row>
    <row r="1019" spans="1:51" s="13" customFormat="1" ht="12">
      <c r="A1019" s="13"/>
      <c r="B1019" s="234"/>
      <c r="C1019" s="235"/>
      <c r="D1019" s="236" t="s">
        <v>191</v>
      </c>
      <c r="E1019" s="237" t="s">
        <v>1</v>
      </c>
      <c r="F1019" s="238" t="s">
        <v>1731</v>
      </c>
      <c r="G1019" s="235"/>
      <c r="H1019" s="239">
        <v>5.88</v>
      </c>
      <c r="I1019" s="240"/>
      <c r="J1019" s="235"/>
      <c r="K1019" s="235"/>
      <c r="L1019" s="241"/>
      <c r="M1019" s="242"/>
      <c r="N1019" s="243"/>
      <c r="O1019" s="243"/>
      <c r="P1019" s="243"/>
      <c r="Q1019" s="243"/>
      <c r="R1019" s="243"/>
      <c r="S1019" s="243"/>
      <c r="T1019" s="244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45" t="s">
        <v>191</v>
      </c>
      <c r="AU1019" s="245" t="s">
        <v>88</v>
      </c>
      <c r="AV1019" s="13" t="s">
        <v>88</v>
      </c>
      <c r="AW1019" s="13" t="s">
        <v>34</v>
      </c>
      <c r="AX1019" s="13" t="s">
        <v>78</v>
      </c>
      <c r="AY1019" s="245" t="s">
        <v>182</v>
      </c>
    </row>
    <row r="1020" spans="1:51" s="14" customFormat="1" ht="12">
      <c r="A1020" s="14"/>
      <c r="B1020" s="246"/>
      <c r="C1020" s="247"/>
      <c r="D1020" s="236" t="s">
        <v>191</v>
      </c>
      <c r="E1020" s="248" t="s">
        <v>1</v>
      </c>
      <c r="F1020" s="249" t="s">
        <v>195</v>
      </c>
      <c r="G1020" s="247"/>
      <c r="H1020" s="250">
        <v>5.88</v>
      </c>
      <c r="I1020" s="251"/>
      <c r="J1020" s="247"/>
      <c r="K1020" s="247"/>
      <c r="L1020" s="252"/>
      <c r="M1020" s="253"/>
      <c r="N1020" s="254"/>
      <c r="O1020" s="254"/>
      <c r="P1020" s="254"/>
      <c r="Q1020" s="254"/>
      <c r="R1020" s="254"/>
      <c r="S1020" s="254"/>
      <c r="T1020" s="255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56" t="s">
        <v>191</v>
      </c>
      <c r="AU1020" s="256" t="s">
        <v>88</v>
      </c>
      <c r="AV1020" s="14" t="s">
        <v>189</v>
      </c>
      <c r="AW1020" s="14" t="s">
        <v>34</v>
      </c>
      <c r="AX1020" s="14" t="s">
        <v>86</v>
      </c>
      <c r="AY1020" s="256" t="s">
        <v>182</v>
      </c>
    </row>
    <row r="1021" spans="1:65" s="2" customFormat="1" ht="24.15" customHeight="1">
      <c r="A1021" s="39"/>
      <c r="B1021" s="40"/>
      <c r="C1021" s="220" t="s">
        <v>2242</v>
      </c>
      <c r="D1021" s="220" t="s">
        <v>185</v>
      </c>
      <c r="E1021" s="221" t="s">
        <v>2243</v>
      </c>
      <c r="F1021" s="222" t="s">
        <v>2244</v>
      </c>
      <c r="G1021" s="223" t="s">
        <v>188</v>
      </c>
      <c r="H1021" s="224">
        <v>5.88</v>
      </c>
      <c r="I1021" s="225"/>
      <c r="J1021" s="226">
        <f>ROUND(I1021*H1021,2)</f>
        <v>0</v>
      </c>
      <c r="K1021" s="227"/>
      <c r="L1021" s="45"/>
      <c r="M1021" s="228" t="s">
        <v>1</v>
      </c>
      <c r="N1021" s="229" t="s">
        <v>43</v>
      </c>
      <c r="O1021" s="92"/>
      <c r="P1021" s="230">
        <f>O1021*H1021</f>
        <v>0</v>
      </c>
      <c r="Q1021" s="230">
        <v>0.0053</v>
      </c>
      <c r="R1021" s="230">
        <f>Q1021*H1021</f>
        <v>0.031164</v>
      </c>
      <c r="S1021" s="230">
        <v>0</v>
      </c>
      <c r="T1021" s="231">
        <f>S1021*H1021</f>
        <v>0</v>
      </c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R1021" s="232" t="s">
        <v>351</v>
      </c>
      <c r="AT1021" s="232" t="s">
        <v>185</v>
      </c>
      <c r="AU1021" s="232" t="s">
        <v>88</v>
      </c>
      <c r="AY1021" s="18" t="s">
        <v>182</v>
      </c>
      <c r="BE1021" s="233">
        <f>IF(N1021="základní",J1021,0)</f>
        <v>0</v>
      </c>
      <c r="BF1021" s="233">
        <f>IF(N1021="snížená",J1021,0)</f>
        <v>0</v>
      </c>
      <c r="BG1021" s="233">
        <f>IF(N1021="zákl. přenesená",J1021,0)</f>
        <v>0</v>
      </c>
      <c r="BH1021" s="233">
        <f>IF(N1021="sníž. přenesená",J1021,0)</f>
        <v>0</v>
      </c>
      <c r="BI1021" s="233">
        <f>IF(N1021="nulová",J1021,0)</f>
        <v>0</v>
      </c>
      <c r="BJ1021" s="18" t="s">
        <v>86</v>
      </c>
      <c r="BK1021" s="233">
        <f>ROUND(I1021*H1021,2)</f>
        <v>0</v>
      </c>
      <c r="BL1021" s="18" t="s">
        <v>351</v>
      </c>
      <c r="BM1021" s="232" t="s">
        <v>2245</v>
      </c>
    </row>
    <row r="1022" spans="1:51" s="15" customFormat="1" ht="12">
      <c r="A1022" s="15"/>
      <c r="B1022" s="268"/>
      <c r="C1022" s="269"/>
      <c r="D1022" s="236" t="s">
        <v>191</v>
      </c>
      <c r="E1022" s="270" t="s">
        <v>1</v>
      </c>
      <c r="F1022" s="271" t="s">
        <v>220</v>
      </c>
      <c r="G1022" s="269"/>
      <c r="H1022" s="270" t="s">
        <v>1</v>
      </c>
      <c r="I1022" s="272"/>
      <c r="J1022" s="269"/>
      <c r="K1022" s="269"/>
      <c r="L1022" s="273"/>
      <c r="M1022" s="274"/>
      <c r="N1022" s="275"/>
      <c r="O1022" s="275"/>
      <c r="P1022" s="275"/>
      <c r="Q1022" s="275"/>
      <c r="R1022" s="275"/>
      <c r="S1022" s="275"/>
      <c r="T1022" s="276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T1022" s="277" t="s">
        <v>191</v>
      </c>
      <c r="AU1022" s="277" t="s">
        <v>88</v>
      </c>
      <c r="AV1022" s="15" t="s">
        <v>86</v>
      </c>
      <c r="AW1022" s="15" t="s">
        <v>34</v>
      </c>
      <c r="AX1022" s="15" t="s">
        <v>78</v>
      </c>
      <c r="AY1022" s="277" t="s">
        <v>182</v>
      </c>
    </row>
    <row r="1023" spans="1:51" s="13" customFormat="1" ht="12">
      <c r="A1023" s="13"/>
      <c r="B1023" s="234"/>
      <c r="C1023" s="235"/>
      <c r="D1023" s="236" t="s">
        <v>191</v>
      </c>
      <c r="E1023" s="237" t="s">
        <v>1</v>
      </c>
      <c r="F1023" s="238" t="s">
        <v>1731</v>
      </c>
      <c r="G1023" s="235"/>
      <c r="H1023" s="239">
        <v>5.88</v>
      </c>
      <c r="I1023" s="240"/>
      <c r="J1023" s="235"/>
      <c r="K1023" s="235"/>
      <c r="L1023" s="241"/>
      <c r="M1023" s="242"/>
      <c r="N1023" s="243"/>
      <c r="O1023" s="243"/>
      <c r="P1023" s="243"/>
      <c r="Q1023" s="243"/>
      <c r="R1023" s="243"/>
      <c r="S1023" s="243"/>
      <c r="T1023" s="244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5" t="s">
        <v>191</v>
      </c>
      <c r="AU1023" s="245" t="s">
        <v>88</v>
      </c>
      <c r="AV1023" s="13" t="s">
        <v>88</v>
      </c>
      <c r="AW1023" s="13" t="s">
        <v>34</v>
      </c>
      <c r="AX1023" s="13" t="s">
        <v>78</v>
      </c>
      <c r="AY1023" s="245" t="s">
        <v>182</v>
      </c>
    </row>
    <row r="1024" spans="1:51" s="14" customFormat="1" ht="12">
      <c r="A1024" s="14"/>
      <c r="B1024" s="246"/>
      <c r="C1024" s="247"/>
      <c r="D1024" s="236" t="s">
        <v>191</v>
      </c>
      <c r="E1024" s="248" t="s">
        <v>1</v>
      </c>
      <c r="F1024" s="249" t="s">
        <v>195</v>
      </c>
      <c r="G1024" s="247"/>
      <c r="H1024" s="250">
        <v>5.88</v>
      </c>
      <c r="I1024" s="251"/>
      <c r="J1024" s="247"/>
      <c r="K1024" s="247"/>
      <c r="L1024" s="252"/>
      <c r="M1024" s="253"/>
      <c r="N1024" s="254"/>
      <c r="O1024" s="254"/>
      <c r="P1024" s="254"/>
      <c r="Q1024" s="254"/>
      <c r="R1024" s="254"/>
      <c r="S1024" s="254"/>
      <c r="T1024" s="255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6" t="s">
        <v>191</v>
      </c>
      <c r="AU1024" s="256" t="s">
        <v>88</v>
      </c>
      <c r="AV1024" s="14" t="s">
        <v>189</v>
      </c>
      <c r="AW1024" s="14" t="s">
        <v>34</v>
      </c>
      <c r="AX1024" s="14" t="s">
        <v>86</v>
      </c>
      <c r="AY1024" s="256" t="s">
        <v>182</v>
      </c>
    </row>
    <row r="1025" spans="1:65" s="2" customFormat="1" ht="33" customHeight="1">
      <c r="A1025" s="39"/>
      <c r="B1025" s="40"/>
      <c r="C1025" s="257" t="s">
        <v>2246</v>
      </c>
      <c r="D1025" s="257" t="s">
        <v>204</v>
      </c>
      <c r="E1025" s="258" t="s">
        <v>2247</v>
      </c>
      <c r="F1025" s="259" t="s">
        <v>2248</v>
      </c>
      <c r="G1025" s="260" t="s">
        <v>188</v>
      </c>
      <c r="H1025" s="261">
        <v>6.468</v>
      </c>
      <c r="I1025" s="262"/>
      <c r="J1025" s="263">
        <f>ROUND(I1025*H1025,2)</f>
        <v>0</v>
      </c>
      <c r="K1025" s="264"/>
      <c r="L1025" s="265"/>
      <c r="M1025" s="266" t="s">
        <v>1</v>
      </c>
      <c r="N1025" s="267" t="s">
        <v>43</v>
      </c>
      <c r="O1025" s="92"/>
      <c r="P1025" s="230">
        <f>O1025*H1025</f>
        <v>0</v>
      </c>
      <c r="Q1025" s="230">
        <v>0.0128</v>
      </c>
      <c r="R1025" s="230">
        <f>Q1025*H1025</f>
        <v>0.0827904</v>
      </c>
      <c r="S1025" s="230">
        <v>0</v>
      </c>
      <c r="T1025" s="231">
        <f>S1025*H1025</f>
        <v>0</v>
      </c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R1025" s="232" t="s">
        <v>563</v>
      </c>
      <c r="AT1025" s="232" t="s">
        <v>204</v>
      </c>
      <c r="AU1025" s="232" t="s">
        <v>88</v>
      </c>
      <c r="AY1025" s="18" t="s">
        <v>182</v>
      </c>
      <c r="BE1025" s="233">
        <f>IF(N1025="základní",J1025,0)</f>
        <v>0</v>
      </c>
      <c r="BF1025" s="233">
        <f>IF(N1025="snížená",J1025,0)</f>
        <v>0</v>
      </c>
      <c r="BG1025" s="233">
        <f>IF(N1025="zákl. přenesená",J1025,0)</f>
        <v>0</v>
      </c>
      <c r="BH1025" s="233">
        <f>IF(N1025="sníž. přenesená",J1025,0)</f>
        <v>0</v>
      </c>
      <c r="BI1025" s="233">
        <f>IF(N1025="nulová",J1025,0)</f>
        <v>0</v>
      </c>
      <c r="BJ1025" s="18" t="s">
        <v>86</v>
      </c>
      <c r="BK1025" s="233">
        <f>ROUND(I1025*H1025,2)</f>
        <v>0</v>
      </c>
      <c r="BL1025" s="18" t="s">
        <v>351</v>
      </c>
      <c r="BM1025" s="232" t="s">
        <v>2249</v>
      </c>
    </row>
    <row r="1026" spans="1:51" s="13" customFormat="1" ht="12">
      <c r="A1026" s="13"/>
      <c r="B1026" s="234"/>
      <c r="C1026" s="235"/>
      <c r="D1026" s="236" t="s">
        <v>191</v>
      </c>
      <c r="E1026" s="237" t="s">
        <v>1</v>
      </c>
      <c r="F1026" s="238" t="s">
        <v>2250</v>
      </c>
      <c r="G1026" s="235"/>
      <c r="H1026" s="239">
        <v>6.468</v>
      </c>
      <c r="I1026" s="240"/>
      <c r="J1026" s="235"/>
      <c r="K1026" s="235"/>
      <c r="L1026" s="241"/>
      <c r="M1026" s="242"/>
      <c r="N1026" s="243"/>
      <c r="O1026" s="243"/>
      <c r="P1026" s="243"/>
      <c r="Q1026" s="243"/>
      <c r="R1026" s="243"/>
      <c r="S1026" s="243"/>
      <c r="T1026" s="244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5" t="s">
        <v>191</v>
      </c>
      <c r="AU1026" s="245" t="s">
        <v>88</v>
      </c>
      <c r="AV1026" s="13" t="s">
        <v>88</v>
      </c>
      <c r="AW1026" s="13" t="s">
        <v>34</v>
      </c>
      <c r="AX1026" s="13" t="s">
        <v>78</v>
      </c>
      <c r="AY1026" s="245" t="s">
        <v>182</v>
      </c>
    </row>
    <row r="1027" spans="1:51" s="14" customFormat="1" ht="12">
      <c r="A1027" s="14"/>
      <c r="B1027" s="246"/>
      <c r="C1027" s="247"/>
      <c r="D1027" s="236" t="s">
        <v>191</v>
      </c>
      <c r="E1027" s="248" t="s">
        <v>1</v>
      </c>
      <c r="F1027" s="249" t="s">
        <v>195</v>
      </c>
      <c r="G1027" s="247"/>
      <c r="H1027" s="250">
        <v>6.468</v>
      </c>
      <c r="I1027" s="251"/>
      <c r="J1027" s="247"/>
      <c r="K1027" s="247"/>
      <c r="L1027" s="252"/>
      <c r="M1027" s="253"/>
      <c r="N1027" s="254"/>
      <c r="O1027" s="254"/>
      <c r="P1027" s="254"/>
      <c r="Q1027" s="254"/>
      <c r="R1027" s="254"/>
      <c r="S1027" s="254"/>
      <c r="T1027" s="255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56" t="s">
        <v>191</v>
      </c>
      <c r="AU1027" s="256" t="s">
        <v>88</v>
      </c>
      <c r="AV1027" s="14" t="s">
        <v>189</v>
      </c>
      <c r="AW1027" s="14" t="s">
        <v>34</v>
      </c>
      <c r="AX1027" s="14" t="s">
        <v>86</v>
      </c>
      <c r="AY1027" s="256" t="s">
        <v>182</v>
      </c>
    </row>
    <row r="1028" spans="1:65" s="2" customFormat="1" ht="37.8" customHeight="1">
      <c r="A1028" s="39"/>
      <c r="B1028" s="40"/>
      <c r="C1028" s="220" t="s">
        <v>2251</v>
      </c>
      <c r="D1028" s="220" t="s">
        <v>185</v>
      </c>
      <c r="E1028" s="221" t="s">
        <v>2252</v>
      </c>
      <c r="F1028" s="222" t="s">
        <v>2253</v>
      </c>
      <c r="G1028" s="223" t="s">
        <v>188</v>
      </c>
      <c r="H1028" s="224">
        <v>5.88</v>
      </c>
      <c r="I1028" s="225"/>
      <c r="J1028" s="226">
        <f>ROUND(I1028*H1028,2)</f>
        <v>0</v>
      </c>
      <c r="K1028" s="227"/>
      <c r="L1028" s="45"/>
      <c r="M1028" s="228" t="s">
        <v>1</v>
      </c>
      <c r="N1028" s="229" t="s">
        <v>43</v>
      </c>
      <c r="O1028" s="92"/>
      <c r="P1028" s="230">
        <f>O1028*H1028</f>
        <v>0</v>
      </c>
      <c r="Q1028" s="230">
        <v>0</v>
      </c>
      <c r="R1028" s="230">
        <f>Q1028*H1028</f>
        <v>0</v>
      </c>
      <c r="S1028" s="230">
        <v>0</v>
      </c>
      <c r="T1028" s="231">
        <f>S1028*H1028</f>
        <v>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32" t="s">
        <v>351</v>
      </c>
      <c r="AT1028" s="232" t="s">
        <v>185</v>
      </c>
      <c r="AU1028" s="232" t="s">
        <v>88</v>
      </c>
      <c r="AY1028" s="18" t="s">
        <v>182</v>
      </c>
      <c r="BE1028" s="233">
        <f>IF(N1028="základní",J1028,0)</f>
        <v>0</v>
      </c>
      <c r="BF1028" s="233">
        <f>IF(N1028="snížená",J1028,0)</f>
        <v>0</v>
      </c>
      <c r="BG1028" s="233">
        <f>IF(N1028="zákl. přenesená",J1028,0)</f>
        <v>0</v>
      </c>
      <c r="BH1028" s="233">
        <f>IF(N1028="sníž. přenesená",J1028,0)</f>
        <v>0</v>
      </c>
      <c r="BI1028" s="233">
        <f>IF(N1028="nulová",J1028,0)</f>
        <v>0</v>
      </c>
      <c r="BJ1028" s="18" t="s">
        <v>86</v>
      </c>
      <c r="BK1028" s="233">
        <f>ROUND(I1028*H1028,2)</f>
        <v>0</v>
      </c>
      <c r="BL1028" s="18" t="s">
        <v>351</v>
      </c>
      <c r="BM1028" s="232" t="s">
        <v>2254</v>
      </c>
    </row>
    <row r="1029" spans="1:51" s="15" customFormat="1" ht="12">
      <c r="A1029" s="15"/>
      <c r="B1029" s="268"/>
      <c r="C1029" s="269"/>
      <c r="D1029" s="236" t="s">
        <v>191</v>
      </c>
      <c r="E1029" s="270" t="s">
        <v>1</v>
      </c>
      <c r="F1029" s="271" t="s">
        <v>220</v>
      </c>
      <c r="G1029" s="269"/>
      <c r="H1029" s="270" t="s">
        <v>1</v>
      </c>
      <c r="I1029" s="272"/>
      <c r="J1029" s="269"/>
      <c r="K1029" s="269"/>
      <c r="L1029" s="273"/>
      <c r="M1029" s="274"/>
      <c r="N1029" s="275"/>
      <c r="O1029" s="275"/>
      <c r="P1029" s="275"/>
      <c r="Q1029" s="275"/>
      <c r="R1029" s="275"/>
      <c r="S1029" s="275"/>
      <c r="T1029" s="276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T1029" s="277" t="s">
        <v>191</v>
      </c>
      <c r="AU1029" s="277" t="s">
        <v>88</v>
      </c>
      <c r="AV1029" s="15" t="s">
        <v>86</v>
      </c>
      <c r="AW1029" s="15" t="s">
        <v>34</v>
      </c>
      <c r="AX1029" s="15" t="s">
        <v>78</v>
      </c>
      <c r="AY1029" s="277" t="s">
        <v>182</v>
      </c>
    </row>
    <row r="1030" spans="1:51" s="13" customFormat="1" ht="12">
      <c r="A1030" s="13"/>
      <c r="B1030" s="234"/>
      <c r="C1030" s="235"/>
      <c r="D1030" s="236" t="s">
        <v>191</v>
      </c>
      <c r="E1030" s="237" t="s">
        <v>1</v>
      </c>
      <c r="F1030" s="238" t="s">
        <v>1731</v>
      </c>
      <c r="G1030" s="235"/>
      <c r="H1030" s="239">
        <v>5.88</v>
      </c>
      <c r="I1030" s="240"/>
      <c r="J1030" s="235"/>
      <c r="K1030" s="235"/>
      <c r="L1030" s="241"/>
      <c r="M1030" s="242"/>
      <c r="N1030" s="243"/>
      <c r="O1030" s="243"/>
      <c r="P1030" s="243"/>
      <c r="Q1030" s="243"/>
      <c r="R1030" s="243"/>
      <c r="S1030" s="243"/>
      <c r="T1030" s="244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5" t="s">
        <v>191</v>
      </c>
      <c r="AU1030" s="245" t="s">
        <v>88</v>
      </c>
      <c r="AV1030" s="13" t="s">
        <v>88</v>
      </c>
      <c r="AW1030" s="13" t="s">
        <v>34</v>
      </c>
      <c r="AX1030" s="13" t="s">
        <v>78</v>
      </c>
      <c r="AY1030" s="245" t="s">
        <v>182</v>
      </c>
    </row>
    <row r="1031" spans="1:51" s="14" customFormat="1" ht="12">
      <c r="A1031" s="14"/>
      <c r="B1031" s="246"/>
      <c r="C1031" s="247"/>
      <c r="D1031" s="236" t="s">
        <v>191</v>
      </c>
      <c r="E1031" s="248" t="s">
        <v>1</v>
      </c>
      <c r="F1031" s="249" t="s">
        <v>195</v>
      </c>
      <c r="G1031" s="247"/>
      <c r="H1031" s="250">
        <v>5.88</v>
      </c>
      <c r="I1031" s="251"/>
      <c r="J1031" s="247"/>
      <c r="K1031" s="247"/>
      <c r="L1031" s="252"/>
      <c r="M1031" s="253"/>
      <c r="N1031" s="254"/>
      <c r="O1031" s="254"/>
      <c r="P1031" s="254"/>
      <c r="Q1031" s="254"/>
      <c r="R1031" s="254"/>
      <c r="S1031" s="254"/>
      <c r="T1031" s="255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56" t="s">
        <v>191</v>
      </c>
      <c r="AU1031" s="256" t="s">
        <v>88</v>
      </c>
      <c r="AV1031" s="14" t="s">
        <v>189</v>
      </c>
      <c r="AW1031" s="14" t="s">
        <v>34</v>
      </c>
      <c r="AX1031" s="14" t="s">
        <v>86</v>
      </c>
      <c r="AY1031" s="256" t="s">
        <v>182</v>
      </c>
    </row>
    <row r="1032" spans="1:65" s="2" customFormat="1" ht="37.8" customHeight="1">
      <c r="A1032" s="39"/>
      <c r="B1032" s="40"/>
      <c r="C1032" s="220" t="s">
        <v>2255</v>
      </c>
      <c r="D1032" s="220" t="s">
        <v>185</v>
      </c>
      <c r="E1032" s="221" t="s">
        <v>2256</v>
      </c>
      <c r="F1032" s="222" t="s">
        <v>2257</v>
      </c>
      <c r="G1032" s="223" t="s">
        <v>188</v>
      </c>
      <c r="H1032" s="224">
        <v>5.88</v>
      </c>
      <c r="I1032" s="225"/>
      <c r="J1032" s="226">
        <f>ROUND(I1032*H1032,2)</f>
        <v>0</v>
      </c>
      <c r="K1032" s="227"/>
      <c r="L1032" s="45"/>
      <c r="M1032" s="228" t="s">
        <v>1</v>
      </c>
      <c r="N1032" s="229" t="s">
        <v>43</v>
      </c>
      <c r="O1032" s="92"/>
      <c r="P1032" s="230">
        <f>O1032*H1032</f>
        <v>0</v>
      </c>
      <c r="Q1032" s="230">
        <v>0</v>
      </c>
      <c r="R1032" s="230">
        <f>Q1032*H1032</f>
        <v>0</v>
      </c>
      <c r="S1032" s="230">
        <v>0</v>
      </c>
      <c r="T1032" s="231">
        <f>S1032*H1032</f>
        <v>0</v>
      </c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R1032" s="232" t="s">
        <v>351</v>
      </c>
      <c r="AT1032" s="232" t="s">
        <v>185</v>
      </c>
      <c r="AU1032" s="232" t="s">
        <v>88</v>
      </c>
      <c r="AY1032" s="18" t="s">
        <v>182</v>
      </c>
      <c r="BE1032" s="233">
        <f>IF(N1032="základní",J1032,0)</f>
        <v>0</v>
      </c>
      <c r="BF1032" s="233">
        <f>IF(N1032="snížená",J1032,0)</f>
        <v>0</v>
      </c>
      <c r="BG1032" s="233">
        <f>IF(N1032="zákl. přenesená",J1032,0)</f>
        <v>0</v>
      </c>
      <c r="BH1032" s="233">
        <f>IF(N1032="sníž. přenesená",J1032,0)</f>
        <v>0</v>
      </c>
      <c r="BI1032" s="233">
        <f>IF(N1032="nulová",J1032,0)</f>
        <v>0</v>
      </c>
      <c r="BJ1032" s="18" t="s">
        <v>86</v>
      </c>
      <c r="BK1032" s="233">
        <f>ROUND(I1032*H1032,2)</f>
        <v>0</v>
      </c>
      <c r="BL1032" s="18" t="s">
        <v>351</v>
      </c>
      <c r="BM1032" s="232" t="s">
        <v>2258</v>
      </c>
    </row>
    <row r="1033" spans="1:51" s="15" customFormat="1" ht="12">
      <c r="A1033" s="15"/>
      <c r="B1033" s="268"/>
      <c r="C1033" s="269"/>
      <c r="D1033" s="236" t="s">
        <v>191</v>
      </c>
      <c r="E1033" s="270" t="s">
        <v>1</v>
      </c>
      <c r="F1033" s="271" t="s">
        <v>220</v>
      </c>
      <c r="G1033" s="269"/>
      <c r="H1033" s="270" t="s">
        <v>1</v>
      </c>
      <c r="I1033" s="272"/>
      <c r="J1033" s="269"/>
      <c r="K1033" s="269"/>
      <c r="L1033" s="273"/>
      <c r="M1033" s="274"/>
      <c r="N1033" s="275"/>
      <c r="O1033" s="275"/>
      <c r="P1033" s="275"/>
      <c r="Q1033" s="275"/>
      <c r="R1033" s="275"/>
      <c r="S1033" s="275"/>
      <c r="T1033" s="276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T1033" s="277" t="s">
        <v>191</v>
      </c>
      <c r="AU1033" s="277" t="s">
        <v>88</v>
      </c>
      <c r="AV1033" s="15" t="s">
        <v>86</v>
      </c>
      <c r="AW1033" s="15" t="s">
        <v>34</v>
      </c>
      <c r="AX1033" s="15" t="s">
        <v>78</v>
      </c>
      <c r="AY1033" s="277" t="s">
        <v>182</v>
      </c>
    </row>
    <row r="1034" spans="1:51" s="13" customFormat="1" ht="12">
      <c r="A1034" s="13"/>
      <c r="B1034" s="234"/>
      <c r="C1034" s="235"/>
      <c r="D1034" s="236" t="s">
        <v>191</v>
      </c>
      <c r="E1034" s="237" t="s">
        <v>1</v>
      </c>
      <c r="F1034" s="238" t="s">
        <v>1731</v>
      </c>
      <c r="G1034" s="235"/>
      <c r="H1034" s="239">
        <v>5.88</v>
      </c>
      <c r="I1034" s="240"/>
      <c r="J1034" s="235"/>
      <c r="K1034" s="235"/>
      <c r="L1034" s="241"/>
      <c r="M1034" s="242"/>
      <c r="N1034" s="243"/>
      <c r="O1034" s="243"/>
      <c r="P1034" s="243"/>
      <c r="Q1034" s="243"/>
      <c r="R1034" s="243"/>
      <c r="S1034" s="243"/>
      <c r="T1034" s="244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5" t="s">
        <v>191</v>
      </c>
      <c r="AU1034" s="245" t="s">
        <v>88</v>
      </c>
      <c r="AV1034" s="13" t="s">
        <v>88</v>
      </c>
      <c r="AW1034" s="13" t="s">
        <v>34</v>
      </c>
      <c r="AX1034" s="13" t="s">
        <v>78</v>
      </c>
      <c r="AY1034" s="245" t="s">
        <v>182</v>
      </c>
    </row>
    <row r="1035" spans="1:51" s="14" customFormat="1" ht="12">
      <c r="A1035" s="14"/>
      <c r="B1035" s="246"/>
      <c r="C1035" s="247"/>
      <c r="D1035" s="236" t="s">
        <v>191</v>
      </c>
      <c r="E1035" s="248" t="s">
        <v>1</v>
      </c>
      <c r="F1035" s="249" t="s">
        <v>195</v>
      </c>
      <c r="G1035" s="247"/>
      <c r="H1035" s="250">
        <v>5.88</v>
      </c>
      <c r="I1035" s="251"/>
      <c r="J1035" s="247"/>
      <c r="K1035" s="247"/>
      <c r="L1035" s="252"/>
      <c r="M1035" s="253"/>
      <c r="N1035" s="254"/>
      <c r="O1035" s="254"/>
      <c r="P1035" s="254"/>
      <c r="Q1035" s="254"/>
      <c r="R1035" s="254"/>
      <c r="S1035" s="254"/>
      <c r="T1035" s="255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56" t="s">
        <v>191</v>
      </c>
      <c r="AU1035" s="256" t="s">
        <v>88</v>
      </c>
      <c r="AV1035" s="14" t="s">
        <v>189</v>
      </c>
      <c r="AW1035" s="14" t="s">
        <v>34</v>
      </c>
      <c r="AX1035" s="14" t="s">
        <v>86</v>
      </c>
      <c r="AY1035" s="256" t="s">
        <v>182</v>
      </c>
    </row>
    <row r="1036" spans="1:65" s="2" customFormat="1" ht="16.5" customHeight="1">
      <c r="A1036" s="39"/>
      <c r="B1036" s="40"/>
      <c r="C1036" s="220" t="s">
        <v>2259</v>
      </c>
      <c r="D1036" s="220" t="s">
        <v>185</v>
      </c>
      <c r="E1036" s="221" t="s">
        <v>2260</v>
      </c>
      <c r="F1036" s="222" t="s">
        <v>2261</v>
      </c>
      <c r="G1036" s="223" t="s">
        <v>320</v>
      </c>
      <c r="H1036" s="224">
        <v>2.4</v>
      </c>
      <c r="I1036" s="225"/>
      <c r="J1036" s="226">
        <f>ROUND(I1036*H1036,2)</f>
        <v>0</v>
      </c>
      <c r="K1036" s="227"/>
      <c r="L1036" s="45"/>
      <c r="M1036" s="228" t="s">
        <v>1</v>
      </c>
      <c r="N1036" s="229" t="s">
        <v>43</v>
      </c>
      <c r="O1036" s="92"/>
      <c r="P1036" s="230">
        <f>O1036*H1036</f>
        <v>0</v>
      </c>
      <c r="Q1036" s="230">
        <v>3E-05</v>
      </c>
      <c r="R1036" s="230">
        <f>Q1036*H1036</f>
        <v>7.2E-05</v>
      </c>
      <c r="S1036" s="230">
        <v>0</v>
      </c>
      <c r="T1036" s="231">
        <f>S1036*H1036</f>
        <v>0</v>
      </c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R1036" s="232" t="s">
        <v>351</v>
      </c>
      <c r="AT1036" s="232" t="s">
        <v>185</v>
      </c>
      <c r="AU1036" s="232" t="s">
        <v>88</v>
      </c>
      <c r="AY1036" s="18" t="s">
        <v>182</v>
      </c>
      <c r="BE1036" s="233">
        <f>IF(N1036="základní",J1036,0)</f>
        <v>0</v>
      </c>
      <c r="BF1036" s="233">
        <f>IF(N1036="snížená",J1036,0)</f>
        <v>0</v>
      </c>
      <c r="BG1036" s="233">
        <f>IF(N1036="zákl. přenesená",J1036,0)</f>
        <v>0</v>
      </c>
      <c r="BH1036" s="233">
        <f>IF(N1036="sníž. přenesená",J1036,0)</f>
        <v>0</v>
      </c>
      <c r="BI1036" s="233">
        <f>IF(N1036="nulová",J1036,0)</f>
        <v>0</v>
      </c>
      <c r="BJ1036" s="18" t="s">
        <v>86</v>
      </c>
      <c r="BK1036" s="233">
        <f>ROUND(I1036*H1036,2)</f>
        <v>0</v>
      </c>
      <c r="BL1036" s="18" t="s">
        <v>351</v>
      </c>
      <c r="BM1036" s="232" t="s">
        <v>2262</v>
      </c>
    </row>
    <row r="1037" spans="1:51" s="15" customFormat="1" ht="12">
      <c r="A1037" s="15"/>
      <c r="B1037" s="268"/>
      <c r="C1037" s="269"/>
      <c r="D1037" s="236" t="s">
        <v>191</v>
      </c>
      <c r="E1037" s="270" t="s">
        <v>1</v>
      </c>
      <c r="F1037" s="271" t="s">
        <v>220</v>
      </c>
      <c r="G1037" s="269"/>
      <c r="H1037" s="270" t="s">
        <v>1</v>
      </c>
      <c r="I1037" s="272"/>
      <c r="J1037" s="269"/>
      <c r="K1037" s="269"/>
      <c r="L1037" s="273"/>
      <c r="M1037" s="274"/>
      <c r="N1037" s="275"/>
      <c r="O1037" s="275"/>
      <c r="P1037" s="275"/>
      <c r="Q1037" s="275"/>
      <c r="R1037" s="275"/>
      <c r="S1037" s="275"/>
      <c r="T1037" s="276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T1037" s="277" t="s">
        <v>191</v>
      </c>
      <c r="AU1037" s="277" t="s">
        <v>88</v>
      </c>
      <c r="AV1037" s="15" t="s">
        <v>86</v>
      </c>
      <c r="AW1037" s="15" t="s">
        <v>34</v>
      </c>
      <c r="AX1037" s="15" t="s">
        <v>78</v>
      </c>
      <c r="AY1037" s="277" t="s">
        <v>182</v>
      </c>
    </row>
    <row r="1038" spans="1:51" s="13" customFormat="1" ht="12">
      <c r="A1038" s="13"/>
      <c r="B1038" s="234"/>
      <c r="C1038" s="235"/>
      <c r="D1038" s="236" t="s">
        <v>191</v>
      </c>
      <c r="E1038" s="237" t="s">
        <v>1</v>
      </c>
      <c r="F1038" s="238" t="s">
        <v>1740</v>
      </c>
      <c r="G1038" s="235"/>
      <c r="H1038" s="239">
        <v>2.4</v>
      </c>
      <c r="I1038" s="240"/>
      <c r="J1038" s="235"/>
      <c r="K1038" s="235"/>
      <c r="L1038" s="241"/>
      <c r="M1038" s="242"/>
      <c r="N1038" s="243"/>
      <c r="O1038" s="243"/>
      <c r="P1038" s="243"/>
      <c r="Q1038" s="243"/>
      <c r="R1038" s="243"/>
      <c r="S1038" s="243"/>
      <c r="T1038" s="244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5" t="s">
        <v>191</v>
      </c>
      <c r="AU1038" s="245" t="s">
        <v>88</v>
      </c>
      <c r="AV1038" s="13" t="s">
        <v>88</v>
      </c>
      <c r="AW1038" s="13" t="s">
        <v>34</v>
      </c>
      <c r="AX1038" s="13" t="s">
        <v>78</v>
      </c>
      <c r="AY1038" s="245" t="s">
        <v>182</v>
      </c>
    </row>
    <row r="1039" spans="1:51" s="14" customFormat="1" ht="12">
      <c r="A1039" s="14"/>
      <c r="B1039" s="246"/>
      <c r="C1039" s="247"/>
      <c r="D1039" s="236" t="s">
        <v>191</v>
      </c>
      <c r="E1039" s="248" t="s">
        <v>1</v>
      </c>
      <c r="F1039" s="249" t="s">
        <v>195</v>
      </c>
      <c r="G1039" s="247"/>
      <c r="H1039" s="250">
        <v>2.4</v>
      </c>
      <c r="I1039" s="251"/>
      <c r="J1039" s="247"/>
      <c r="K1039" s="247"/>
      <c r="L1039" s="252"/>
      <c r="M1039" s="253"/>
      <c r="N1039" s="254"/>
      <c r="O1039" s="254"/>
      <c r="P1039" s="254"/>
      <c r="Q1039" s="254"/>
      <c r="R1039" s="254"/>
      <c r="S1039" s="254"/>
      <c r="T1039" s="255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6" t="s">
        <v>191</v>
      </c>
      <c r="AU1039" s="256" t="s">
        <v>88</v>
      </c>
      <c r="AV1039" s="14" t="s">
        <v>189</v>
      </c>
      <c r="AW1039" s="14" t="s">
        <v>34</v>
      </c>
      <c r="AX1039" s="14" t="s">
        <v>86</v>
      </c>
      <c r="AY1039" s="256" t="s">
        <v>182</v>
      </c>
    </row>
    <row r="1040" spans="1:65" s="2" customFormat="1" ht="24.15" customHeight="1">
      <c r="A1040" s="39"/>
      <c r="B1040" s="40"/>
      <c r="C1040" s="220" t="s">
        <v>2263</v>
      </c>
      <c r="D1040" s="220" t="s">
        <v>185</v>
      </c>
      <c r="E1040" s="221" t="s">
        <v>1288</v>
      </c>
      <c r="F1040" s="222" t="s">
        <v>1289</v>
      </c>
      <c r="G1040" s="223" t="s">
        <v>570</v>
      </c>
      <c r="H1040" s="224">
        <v>0.116</v>
      </c>
      <c r="I1040" s="225"/>
      <c r="J1040" s="226">
        <f>ROUND(I1040*H1040,2)</f>
        <v>0</v>
      </c>
      <c r="K1040" s="227"/>
      <c r="L1040" s="45"/>
      <c r="M1040" s="228" t="s">
        <v>1</v>
      </c>
      <c r="N1040" s="229" t="s">
        <v>43</v>
      </c>
      <c r="O1040" s="92"/>
      <c r="P1040" s="230">
        <f>O1040*H1040</f>
        <v>0</v>
      </c>
      <c r="Q1040" s="230">
        <v>0</v>
      </c>
      <c r="R1040" s="230">
        <f>Q1040*H1040</f>
        <v>0</v>
      </c>
      <c r="S1040" s="230">
        <v>0</v>
      </c>
      <c r="T1040" s="231">
        <f>S1040*H1040</f>
        <v>0</v>
      </c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R1040" s="232" t="s">
        <v>351</v>
      </c>
      <c r="AT1040" s="232" t="s">
        <v>185</v>
      </c>
      <c r="AU1040" s="232" t="s">
        <v>88</v>
      </c>
      <c r="AY1040" s="18" t="s">
        <v>182</v>
      </c>
      <c r="BE1040" s="233">
        <f>IF(N1040="základní",J1040,0)</f>
        <v>0</v>
      </c>
      <c r="BF1040" s="233">
        <f>IF(N1040="snížená",J1040,0)</f>
        <v>0</v>
      </c>
      <c r="BG1040" s="233">
        <f>IF(N1040="zákl. přenesená",J1040,0)</f>
        <v>0</v>
      </c>
      <c r="BH1040" s="233">
        <f>IF(N1040="sníž. přenesená",J1040,0)</f>
        <v>0</v>
      </c>
      <c r="BI1040" s="233">
        <f>IF(N1040="nulová",J1040,0)</f>
        <v>0</v>
      </c>
      <c r="BJ1040" s="18" t="s">
        <v>86</v>
      </c>
      <c r="BK1040" s="233">
        <f>ROUND(I1040*H1040,2)</f>
        <v>0</v>
      </c>
      <c r="BL1040" s="18" t="s">
        <v>351</v>
      </c>
      <c r="BM1040" s="232" t="s">
        <v>2264</v>
      </c>
    </row>
    <row r="1041" spans="1:63" s="12" customFormat="1" ht="22.8" customHeight="1">
      <c r="A1041" s="12"/>
      <c r="B1041" s="204"/>
      <c r="C1041" s="205"/>
      <c r="D1041" s="206" t="s">
        <v>77</v>
      </c>
      <c r="E1041" s="218" t="s">
        <v>2265</v>
      </c>
      <c r="F1041" s="218" t="s">
        <v>2266</v>
      </c>
      <c r="G1041" s="205"/>
      <c r="H1041" s="205"/>
      <c r="I1041" s="208"/>
      <c r="J1041" s="219">
        <f>BK1041</f>
        <v>0</v>
      </c>
      <c r="K1041" s="205"/>
      <c r="L1041" s="210"/>
      <c r="M1041" s="211"/>
      <c r="N1041" s="212"/>
      <c r="O1041" s="212"/>
      <c r="P1041" s="213">
        <f>SUM(P1042:P1047)</f>
        <v>0</v>
      </c>
      <c r="Q1041" s="212"/>
      <c r="R1041" s="213">
        <f>SUM(R1042:R1047)</f>
        <v>0.014182689999999998</v>
      </c>
      <c r="S1041" s="212"/>
      <c r="T1041" s="214">
        <f>SUM(T1042:T1047)</f>
        <v>0</v>
      </c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R1041" s="215" t="s">
        <v>88</v>
      </c>
      <c r="AT1041" s="216" t="s">
        <v>77</v>
      </c>
      <c r="AU1041" s="216" t="s">
        <v>86</v>
      </c>
      <c r="AY1041" s="215" t="s">
        <v>182</v>
      </c>
      <c r="BK1041" s="217">
        <f>SUM(BK1042:BK1047)</f>
        <v>0</v>
      </c>
    </row>
    <row r="1042" spans="1:65" s="2" customFormat="1" ht="24.15" customHeight="1">
      <c r="A1042" s="39"/>
      <c r="B1042" s="40"/>
      <c r="C1042" s="220" t="s">
        <v>2267</v>
      </c>
      <c r="D1042" s="220" t="s">
        <v>185</v>
      </c>
      <c r="E1042" s="221" t="s">
        <v>2268</v>
      </c>
      <c r="F1042" s="222" t="s">
        <v>2269</v>
      </c>
      <c r="G1042" s="223" t="s">
        <v>188</v>
      </c>
      <c r="H1042" s="224">
        <v>32.983</v>
      </c>
      <c r="I1042" s="225"/>
      <c r="J1042" s="226">
        <f>ROUND(I1042*H1042,2)</f>
        <v>0</v>
      </c>
      <c r="K1042" s="227"/>
      <c r="L1042" s="45"/>
      <c r="M1042" s="228" t="s">
        <v>1</v>
      </c>
      <c r="N1042" s="229" t="s">
        <v>43</v>
      </c>
      <c r="O1042" s="92"/>
      <c r="P1042" s="230">
        <f>O1042*H1042</f>
        <v>0</v>
      </c>
      <c r="Q1042" s="230">
        <v>0.00014</v>
      </c>
      <c r="R1042" s="230">
        <f>Q1042*H1042</f>
        <v>0.004617619999999999</v>
      </c>
      <c r="S1042" s="230">
        <v>0</v>
      </c>
      <c r="T1042" s="231">
        <f>S1042*H1042</f>
        <v>0</v>
      </c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R1042" s="232" t="s">
        <v>351</v>
      </c>
      <c r="AT1042" s="232" t="s">
        <v>185</v>
      </c>
      <c r="AU1042" s="232" t="s">
        <v>88</v>
      </c>
      <c r="AY1042" s="18" t="s">
        <v>182</v>
      </c>
      <c r="BE1042" s="233">
        <f>IF(N1042="základní",J1042,0)</f>
        <v>0</v>
      </c>
      <c r="BF1042" s="233">
        <f>IF(N1042="snížená",J1042,0)</f>
        <v>0</v>
      </c>
      <c r="BG1042" s="233">
        <f>IF(N1042="zákl. přenesená",J1042,0)</f>
        <v>0</v>
      </c>
      <c r="BH1042" s="233">
        <f>IF(N1042="sníž. přenesená",J1042,0)</f>
        <v>0</v>
      </c>
      <c r="BI1042" s="233">
        <f>IF(N1042="nulová",J1042,0)</f>
        <v>0</v>
      </c>
      <c r="BJ1042" s="18" t="s">
        <v>86</v>
      </c>
      <c r="BK1042" s="233">
        <f>ROUND(I1042*H1042,2)</f>
        <v>0</v>
      </c>
      <c r="BL1042" s="18" t="s">
        <v>351</v>
      </c>
      <c r="BM1042" s="232" t="s">
        <v>2270</v>
      </c>
    </row>
    <row r="1043" spans="1:51" s="13" customFormat="1" ht="12">
      <c r="A1043" s="13"/>
      <c r="B1043" s="234"/>
      <c r="C1043" s="235"/>
      <c r="D1043" s="236" t="s">
        <v>191</v>
      </c>
      <c r="E1043" s="237" t="s">
        <v>1</v>
      </c>
      <c r="F1043" s="238" t="s">
        <v>2271</v>
      </c>
      <c r="G1043" s="235"/>
      <c r="H1043" s="239">
        <v>32.983</v>
      </c>
      <c r="I1043" s="240"/>
      <c r="J1043" s="235"/>
      <c r="K1043" s="235"/>
      <c r="L1043" s="241"/>
      <c r="M1043" s="242"/>
      <c r="N1043" s="243"/>
      <c r="O1043" s="243"/>
      <c r="P1043" s="243"/>
      <c r="Q1043" s="243"/>
      <c r="R1043" s="243"/>
      <c r="S1043" s="243"/>
      <c r="T1043" s="244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45" t="s">
        <v>191</v>
      </c>
      <c r="AU1043" s="245" t="s">
        <v>88</v>
      </c>
      <c r="AV1043" s="13" t="s">
        <v>88</v>
      </c>
      <c r="AW1043" s="13" t="s">
        <v>34</v>
      </c>
      <c r="AX1043" s="13" t="s">
        <v>78</v>
      </c>
      <c r="AY1043" s="245" t="s">
        <v>182</v>
      </c>
    </row>
    <row r="1044" spans="1:51" s="14" customFormat="1" ht="12">
      <c r="A1044" s="14"/>
      <c r="B1044" s="246"/>
      <c r="C1044" s="247"/>
      <c r="D1044" s="236" t="s">
        <v>191</v>
      </c>
      <c r="E1044" s="248" t="s">
        <v>1</v>
      </c>
      <c r="F1044" s="249" t="s">
        <v>195</v>
      </c>
      <c r="G1044" s="247"/>
      <c r="H1044" s="250">
        <v>32.983</v>
      </c>
      <c r="I1044" s="251"/>
      <c r="J1044" s="247"/>
      <c r="K1044" s="247"/>
      <c r="L1044" s="252"/>
      <c r="M1044" s="253"/>
      <c r="N1044" s="254"/>
      <c r="O1044" s="254"/>
      <c r="P1044" s="254"/>
      <c r="Q1044" s="254"/>
      <c r="R1044" s="254"/>
      <c r="S1044" s="254"/>
      <c r="T1044" s="255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56" t="s">
        <v>191</v>
      </c>
      <c r="AU1044" s="256" t="s">
        <v>88</v>
      </c>
      <c r="AV1044" s="14" t="s">
        <v>189</v>
      </c>
      <c r="AW1044" s="14" t="s">
        <v>34</v>
      </c>
      <c r="AX1044" s="14" t="s">
        <v>86</v>
      </c>
      <c r="AY1044" s="256" t="s">
        <v>182</v>
      </c>
    </row>
    <row r="1045" spans="1:65" s="2" customFormat="1" ht="24.15" customHeight="1">
      <c r="A1045" s="39"/>
      <c r="B1045" s="40"/>
      <c r="C1045" s="220" t="s">
        <v>2272</v>
      </c>
      <c r="D1045" s="220" t="s">
        <v>185</v>
      </c>
      <c r="E1045" s="221" t="s">
        <v>2273</v>
      </c>
      <c r="F1045" s="222" t="s">
        <v>2274</v>
      </c>
      <c r="G1045" s="223" t="s">
        <v>188</v>
      </c>
      <c r="H1045" s="224">
        <v>32.983</v>
      </c>
      <c r="I1045" s="225"/>
      <c r="J1045" s="226">
        <f>ROUND(I1045*H1045,2)</f>
        <v>0</v>
      </c>
      <c r="K1045" s="227"/>
      <c r="L1045" s="45"/>
      <c r="M1045" s="228" t="s">
        <v>1</v>
      </c>
      <c r="N1045" s="229" t="s">
        <v>43</v>
      </c>
      <c r="O1045" s="92"/>
      <c r="P1045" s="230">
        <f>O1045*H1045</f>
        <v>0</v>
      </c>
      <c r="Q1045" s="230">
        <v>0.00029</v>
      </c>
      <c r="R1045" s="230">
        <f>Q1045*H1045</f>
        <v>0.009565069999999998</v>
      </c>
      <c r="S1045" s="230">
        <v>0</v>
      </c>
      <c r="T1045" s="231">
        <f>S1045*H1045</f>
        <v>0</v>
      </c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R1045" s="232" t="s">
        <v>351</v>
      </c>
      <c r="AT1045" s="232" t="s">
        <v>185</v>
      </c>
      <c r="AU1045" s="232" t="s">
        <v>88</v>
      </c>
      <c r="AY1045" s="18" t="s">
        <v>182</v>
      </c>
      <c r="BE1045" s="233">
        <f>IF(N1045="základní",J1045,0)</f>
        <v>0</v>
      </c>
      <c r="BF1045" s="233">
        <f>IF(N1045="snížená",J1045,0)</f>
        <v>0</v>
      </c>
      <c r="BG1045" s="233">
        <f>IF(N1045="zákl. přenesená",J1045,0)</f>
        <v>0</v>
      </c>
      <c r="BH1045" s="233">
        <f>IF(N1045="sníž. přenesená",J1045,0)</f>
        <v>0</v>
      </c>
      <c r="BI1045" s="233">
        <f>IF(N1045="nulová",J1045,0)</f>
        <v>0</v>
      </c>
      <c r="BJ1045" s="18" t="s">
        <v>86</v>
      </c>
      <c r="BK1045" s="233">
        <f>ROUND(I1045*H1045,2)</f>
        <v>0</v>
      </c>
      <c r="BL1045" s="18" t="s">
        <v>351</v>
      </c>
      <c r="BM1045" s="232" t="s">
        <v>2275</v>
      </c>
    </row>
    <row r="1046" spans="1:51" s="13" customFormat="1" ht="12">
      <c r="A1046" s="13"/>
      <c r="B1046" s="234"/>
      <c r="C1046" s="235"/>
      <c r="D1046" s="236" t="s">
        <v>191</v>
      </c>
      <c r="E1046" s="237" t="s">
        <v>1</v>
      </c>
      <c r="F1046" s="238" t="s">
        <v>2271</v>
      </c>
      <c r="G1046" s="235"/>
      <c r="H1046" s="239">
        <v>32.983</v>
      </c>
      <c r="I1046" s="240"/>
      <c r="J1046" s="235"/>
      <c r="K1046" s="235"/>
      <c r="L1046" s="241"/>
      <c r="M1046" s="242"/>
      <c r="N1046" s="243"/>
      <c r="O1046" s="243"/>
      <c r="P1046" s="243"/>
      <c r="Q1046" s="243"/>
      <c r="R1046" s="243"/>
      <c r="S1046" s="243"/>
      <c r="T1046" s="244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5" t="s">
        <v>191</v>
      </c>
      <c r="AU1046" s="245" t="s">
        <v>88</v>
      </c>
      <c r="AV1046" s="13" t="s">
        <v>88</v>
      </c>
      <c r="AW1046" s="13" t="s">
        <v>34</v>
      </c>
      <c r="AX1046" s="13" t="s">
        <v>78</v>
      </c>
      <c r="AY1046" s="245" t="s">
        <v>182</v>
      </c>
    </row>
    <row r="1047" spans="1:51" s="14" customFormat="1" ht="12">
      <c r="A1047" s="14"/>
      <c r="B1047" s="246"/>
      <c r="C1047" s="247"/>
      <c r="D1047" s="236" t="s">
        <v>191</v>
      </c>
      <c r="E1047" s="248" t="s">
        <v>1</v>
      </c>
      <c r="F1047" s="249" t="s">
        <v>195</v>
      </c>
      <c r="G1047" s="247"/>
      <c r="H1047" s="250">
        <v>32.983</v>
      </c>
      <c r="I1047" s="251"/>
      <c r="J1047" s="247"/>
      <c r="K1047" s="247"/>
      <c r="L1047" s="252"/>
      <c r="M1047" s="294"/>
      <c r="N1047" s="295"/>
      <c r="O1047" s="295"/>
      <c r="P1047" s="295"/>
      <c r="Q1047" s="295"/>
      <c r="R1047" s="295"/>
      <c r="S1047" s="295"/>
      <c r="T1047" s="296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56" t="s">
        <v>191</v>
      </c>
      <c r="AU1047" s="256" t="s">
        <v>88</v>
      </c>
      <c r="AV1047" s="14" t="s">
        <v>189</v>
      </c>
      <c r="AW1047" s="14" t="s">
        <v>34</v>
      </c>
      <c r="AX1047" s="14" t="s">
        <v>86</v>
      </c>
      <c r="AY1047" s="256" t="s">
        <v>182</v>
      </c>
    </row>
    <row r="1048" spans="1:31" s="2" customFormat="1" ht="6.95" customHeight="1">
      <c r="A1048" s="39"/>
      <c r="B1048" s="67"/>
      <c r="C1048" s="68"/>
      <c r="D1048" s="68"/>
      <c r="E1048" s="68"/>
      <c r="F1048" s="68"/>
      <c r="G1048" s="68"/>
      <c r="H1048" s="68"/>
      <c r="I1048" s="68"/>
      <c r="J1048" s="68"/>
      <c r="K1048" s="68"/>
      <c r="L1048" s="45"/>
      <c r="M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</row>
  </sheetData>
  <sheetProtection password="CC35" sheet="1" objects="1" scenarios="1" formatColumns="0" formatRows="0" autoFilter="0"/>
  <autoFilter ref="C136:K1047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2276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ROUND((SUM(BE122:BE189)),2)</f>
        <v>0</v>
      </c>
      <c r="G33" s="39"/>
      <c r="H33" s="39"/>
      <c r="I33" s="156">
        <v>0.21</v>
      </c>
      <c r="J33" s="155">
        <f>ROUND(((SUM(BE122:BE189))*I33),2)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ROUND((SUM(BF122:BF189)),2)</f>
        <v>0</v>
      </c>
      <c r="G34" s="39"/>
      <c r="H34" s="39"/>
      <c r="I34" s="156">
        <v>0.12</v>
      </c>
      <c r="J34" s="155">
        <f>ROUND(((SUM(BF122:BF189))*I34),2)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ROUND((SUM(BG122:BG189)),2)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ROUND((SUM(BH122:BH189)),2)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ROUND((SUM(BI122:BI189)),2)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04770001a.1 - Střešní dostavba a stavební úpravy objektu denního stacionáře Jasněnka - ostatní - položky mimo URS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151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153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0"/>
      <c r="C99" s="181"/>
      <c r="D99" s="182" t="s">
        <v>157</v>
      </c>
      <c r="E99" s="183"/>
      <c r="F99" s="183"/>
      <c r="G99" s="183"/>
      <c r="H99" s="183"/>
      <c r="I99" s="183"/>
      <c r="J99" s="184">
        <f>J132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6"/>
      <c r="C100" s="187"/>
      <c r="D100" s="188" t="s">
        <v>161</v>
      </c>
      <c r="E100" s="189"/>
      <c r="F100" s="189"/>
      <c r="G100" s="189"/>
      <c r="H100" s="189"/>
      <c r="I100" s="189"/>
      <c r="J100" s="190">
        <f>J133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1445</v>
      </c>
      <c r="E101" s="189"/>
      <c r="F101" s="189"/>
      <c r="G101" s="189"/>
      <c r="H101" s="189"/>
      <c r="I101" s="189"/>
      <c r="J101" s="190">
        <f>J141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1309</v>
      </c>
      <c r="E102" s="189"/>
      <c r="F102" s="189"/>
      <c r="G102" s="189"/>
      <c r="H102" s="189"/>
      <c r="I102" s="189"/>
      <c r="J102" s="190">
        <f>J149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167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75" t="str">
        <f>E7</f>
        <v>Střešní dostavba a stavební úpravy objektu denního stacionáře Jasněnka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144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30" customHeight="1">
      <c r="A114" s="39"/>
      <c r="B114" s="40"/>
      <c r="C114" s="41"/>
      <c r="D114" s="41"/>
      <c r="E114" s="77" t="str">
        <f>E9</f>
        <v>04770001a.1 - Střešní dostavba a stavební úpravy objektu denního stacionáře Jasněnka - ostatní - položky mimo URS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Uničov</v>
      </c>
      <c r="G116" s="41"/>
      <c r="H116" s="41"/>
      <c r="I116" s="33" t="s">
        <v>22</v>
      </c>
      <c r="J116" s="80" t="str">
        <f>IF(J12="","",J12)</f>
        <v>6. 2. 2024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spolek Jasněnka, o.z.</v>
      </c>
      <c r="G118" s="41"/>
      <c r="H118" s="41"/>
      <c r="I118" s="33" t="s">
        <v>31</v>
      </c>
      <c r="J118" s="37" t="str">
        <f>E21</f>
        <v xml:space="preserve"> SPZ DESIGN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29</v>
      </c>
      <c r="D119" s="41"/>
      <c r="E119" s="41"/>
      <c r="F119" s="28" t="str">
        <f>IF(E18="","",E18)</f>
        <v>Vyplň údaj</v>
      </c>
      <c r="G119" s="41"/>
      <c r="H119" s="41"/>
      <c r="I119" s="33" t="s">
        <v>35</v>
      </c>
      <c r="J119" s="37" t="str">
        <f>E24</f>
        <v xml:space="preserve"> Ing. Petr Zavadil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168</v>
      </c>
      <c r="D121" s="195" t="s">
        <v>63</v>
      </c>
      <c r="E121" s="195" t="s">
        <v>59</v>
      </c>
      <c r="F121" s="195" t="s">
        <v>60</v>
      </c>
      <c r="G121" s="195" t="s">
        <v>169</v>
      </c>
      <c r="H121" s="195" t="s">
        <v>170</v>
      </c>
      <c r="I121" s="195" t="s">
        <v>171</v>
      </c>
      <c r="J121" s="196" t="s">
        <v>148</v>
      </c>
      <c r="K121" s="197" t="s">
        <v>172</v>
      </c>
      <c r="L121" s="198"/>
      <c r="M121" s="101" t="s">
        <v>1</v>
      </c>
      <c r="N121" s="102" t="s">
        <v>42</v>
      </c>
      <c r="O121" s="102" t="s">
        <v>173</v>
      </c>
      <c r="P121" s="102" t="s">
        <v>174</v>
      </c>
      <c r="Q121" s="102" t="s">
        <v>175</v>
      </c>
      <c r="R121" s="102" t="s">
        <v>176</v>
      </c>
      <c r="S121" s="102" t="s">
        <v>177</v>
      </c>
      <c r="T121" s="103" t="s">
        <v>178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179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P123+P132</f>
        <v>0</v>
      </c>
      <c r="Q122" s="105"/>
      <c r="R122" s="201">
        <f>R123+R132</f>
        <v>0</v>
      </c>
      <c r="S122" s="105"/>
      <c r="T122" s="202">
        <f>T123+T132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77</v>
      </c>
      <c r="AU122" s="18" t="s">
        <v>150</v>
      </c>
      <c r="BK122" s="203">
        <f>BK123+BK132</f>
        <v>0</v>
      </c>
    </row>
    <row r="123" spans="1:63" s="12" customFormat="1" ht="25.9" customHeight="1">
      <c r="A123" s="12"/>
      <c r="B123" s="204"/>
      <c r="C123" s="205"/>
      <c r="D123" s="206" t="s">
        <v>77</v>
      </c>
      <c r="E123" s="207" t="s">
        <v>180</v>
      </c>
      <c r="F123" s="207" t="s">
        <v>181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</f>
        <v>0</v>
      </c>
      <c r="Q123" s="212"/>
      <c r="R123" s="213">
        <f>R124</f>
        <v>0</v>
      </c>
      <c r="S123" s="212"/>
      <c r="T123" s="214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86</v>
      </c>
      <c r="AT123" s="216" t="s">
        <v>77</v>
      </c>
      <c r="AU123" s="216" t="s">
        <v>78</v>
      </c>
      <c r="AY123" s="215" t="s">
        <v>182</v>
      </c>
      <c r="BK123" s="217">
        <f>BK124</f>
        <v>0</v>
      </c>
    </row>
    <row r="124" spans="1:63" s="12" customFormat="1" ht="22.8" customHeight="1">
      <c r="A124" s="12"/>
      <c r="B124" s="204"/>
      <c r="C124" s="205"/>
      <c r="D124" s="206" t="s">
        <v>77</v>
      </c>
      <c r="E124" s="218" t="s">
        <v>271</v>
      </c>
      <c r="F124" s="218" t="s">
        <v>592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SUM(P125:P131)</f>
        <v>0</v>
      </c>
      <c r="Q124" s="212"/>
      <c r="R124" s="213">
        <f>SUM(R125:R131)</f>
        <v>0</v>
      </c>
      <c r="S124" s="212"/>
      <c r="T124" s="214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86</v>
      </c>
      <c r="AT124" s="216" t="s">
        <v>77</v>
      </c>
      <c r="AU124" s="216" t="s">
        <v>86</v>
      </c>
      <c r="AY124" s="215" t="s">
        <v>182</v>
      </c>
      <c r="BK124" s="217">
        <f>SUM(BK125:BK131)</f>
        <v>0</v>
      </c>
    </row>
    <row r="125" spans="1:65" s="2" customFormat="1" ht="21.75" customHeight="1">
      <c r="A125" s="39"/>
      <c r="B125" s="40"/>
      <c r="C125" s="220" t="s">
        <v>86</v>
      </c>
      <c r="D125" s="220" t="s">
        <v>185</v>
      </c>
      <c r="E125" s="221" t="s">
        <v>2277</v>
      </c>
      <c r="F125" s="222" t="s">
        <v>2278</v>
      </c>
      <c r="G125" s="223" t="s">
        <v>188</v>
      </c>
      <c r="H125" s="224">
        <v>366.199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43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189</v>
      </c>
      <c r="AT125" s="232" t="s">
        <v>185</v>
      </c>
      <c r="AU125" s="232" t="s">
        <v>88</v>
      </c>
      <c r="AY125" s="18" t="s">
        <v>182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86</v>
      </c>
      <c r="BK125" s="233">
        <f>ROUND(I125*H125,2)</f>
        <v>0</v>
      </c>
      <c r="BL125" s="18" t="s">
        <v>189</v>
      </c>
      <c r="BM125" s="232" t="s">
        <v>2279</v>
      </c>
    </row>
    <row r="126" spans="1:51" s="13" customFormat="1" ht="12">
      <c r="A126" s="13"/>
      <c r="B126" s="234"/>
      <c r="C126" s="235"/>
      <c r="D126" s="236" t="s">
        <v>191</v>
      </c>
      <c r="E126" s="237" t="s">
        <v>1</v>
      </c>
      <c r="F126" s="238" t="s">
        <v>2280</v>
      </c>
      <c r="G126" s="235"/>
      <c r="H126" s="239">
        <v>188.418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191</v>
      </c>
      <c r="AU126" s="245" t="s">
        <v>88</v>
      </c>
      <c r="AV126" s="13" t="s">
        <v>88</v>
      </c>
      <c r="AW126" s="13" t="s">
        <v>34</v>
      </c>
      <c r="AX126" s="13" t="s">
        <v>78</v>
      </c>
      <c r="AY126" s="245" t="s">
        <v>182</v>
      </c>
    </row>
    <row r="127" spans="1:51" s="13" customFormat="1" ht="12">
      <c r="A127" s="13"/>
      <c r="B127" s="234"/>
      <c r="C127" s="235"/>
      <c r="D127" s="236" t="s">
        <v>191</v>
      </c>
      <c r="E127" s="237" t="s">
        <v>1</v>
      </c>
      <c r="F127" s="238" t="s">
        <v>2281</v>
      </c>
      <c r="G127" s="235"/>
      <c r="H127" s="239">
        <v>21.938</v>
      </c>
      <c r="I127" s="240"/>
      <c r="J127" s="235"/>
      <c r="K127" s="235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191</v>
      </c>
      <c r="AU127" s="245" t="s">
        <v>88</v>
      </c>
      <c r="AV127" s="13" t="s">
        <v>88</v>
      </c>
      <c r="AW127" s="13" t="s">
        <v>34</v>
      </c>
      <c r="AX127" s="13" t="s">
        <v>78</v>
      </c>
      <c r="AY127" s="245" t="s">
        <v>182</v>
      </c>
    </row>
    <row r="128" spans="1:51" s="13" customFormat="1" ht="12">
      <c r="A128" s="13"/>
      <c r="B128" s="234"/>
      <c r="C128" s="235"/>
      <c r="D128" s="236" t="s">
        <v>191</v>
      </c>
      <c r="E128" s="237" t="s">
        <v>1</v>
      </c>
      <c r="F128" s="238" t="s">
        <v>2282</v>
      </c>
      <c r="G128" s="235"/>
      <c r="H128" s="239">
        <v>58.32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191</v>
      </c>
      <c r="AU128" s="245" t="s">
        <v>88</v>
      </c>
      <c r="AV128" s="13" t="s">
        <v>88</v>
      </c>
      <c r="AW128" s="13" t="s">
        <v>34</v>
      </c>
      <c r="AX128" s="13" t="s">
        <v>78</v>
      </c>
      <c r="AY128" s="245" t="s">
        <v>182</v>
      </c>
    </row>
    <row r="129" spans="1:51" s="13" customFormat="1" ht="12">
      <c r="A129" s="13"/>
      <c r="B129" s="234"/>
      <c r="C129" s="235"/>
      <c r="D129" s="236" t="s">
        <v>191</v>
      </c>
      <c r="E129" s="237" t="s">
        <v>1</v>
      </c>
      <c r="F129" s="238" t="s">
        <v>2283</v>
      </c>
      <c r="G129" s="235"/>
      <c r="H129" s="239">
        <v>39.9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191</v>
      </c>
      <c r="AU129" s="245" t="s">
        <v>88</v>
      </c>
      <c r="AV129" s="13" t="s">
        <v>88</v>
      </c>
      <c r="AW129" s="13" t="s">
        <v>34</v>
      </c>
      <c r="AX129" s="13" t="s">
        <v>78</v>
      </c>
      <c r="AY129" s="245" t="s">
        <v>182</v>
      </c>
    </row>
    <row r="130" spans="1:51" s="13" customFormat="1" ht="12">
      <c r="A130" s="13"/>
      <c r="B130" s="234"/>
      <c r="C130" s="235"/>
      <c r="D130" s="236" t="s">
        <v>191</v>
      </c>
      <c r="E130" s="237" t="s">
        <v>1</v>
      </c>
      <c r="F130" s="238" t="s">
        <v>2284</v>
      </c>
      <c r="G130" s="235"/>
      <c r="H130" s="239">
        <v>57.623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191</v>
      </c>
      <c r="AU130" s="245" t="s">
        <v>88</v>
      </c>
      <c r="AV130" s="13" t="s">
        <v>88</v>
      </c>
      <c r="AW130" s="13" t="s">
        <v>34</v>
      </c>
      <c r="AX130" s="13" t="s">
        <v>78</v>
      </c>
      <c r="AY130" s="245" t="s">
        <v>182</v>
      </c>
    </row>
    <row r="131" spans="1:51" s="14" customFormat="1" ht="12">
      <c r="A131" s="14"/>
      <c r="B131" s="246"/>
      <c r="C131" s="247"/>
      <c r="D131" s="236" t="s">
        <v>191</v>
      </c>
      <c r="E131" s="248" t="s">
        <v>1</v>
      </c>
      <c r="F131" s="249" t="s">
        <v>195</v>
      </c>
      <c r="G131" s="247"/>
      <c r="H131" s="250">
        <v>366.19899999999996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191</v>
      </c>
      <c r="AU131" s="256" t="s">
        <v>88</v>
      </c>
      <c r="AV131" s="14" t="s">
        <v>189</v>
      </c>
      <c r="AW131" s="14" t="s">
        <v>34</v>
      </c>
      <c r="AX131" s="14" t="s">
        <v>86</v>
      </c>
      <c r="AY131" s="256" t="s">
        <v>182</v>
      </c>
    </row>
    <row r="132" spans="1:63" s="12" customFormat="1" ht="25.9" customHeight="1">
      <c r="A132" s="12"/>
      <c r="B132" s="204"/>
      <c r="C132" s="205"/>
      <c r="D132" s="206" t="s">
        <v>77</v>
      </c>
      <c r="E132" s="207" t="s">
        <v>757</v>
      </c>
      <c r="F132" s="207" t="s">
        <v>758</v>
      </c>
      <c r="G132" s="205"/>
      <c r="H132" s="205"/>
      <c r="I132" s="208"/>
      <c r="J132" s="209">
        <f>BK132</f>
        <v>0</v>
      </c>
      <c r="K132" s="205"/>
      <c r="L132" s="210"/>
      <c r="M132" s="211"/>
      <c r="N132" s="212"/>
      <c r="O132" s="212"/>
      <c r="P132" s="213">
        <f>P133+P141+P149</f>
        <v>0</v>
      </c>
      <c r="Q132" s="212"/>
      <c r="R132" s="213">
        <f>R133+R141+R149</f>
        <v>0</v>
      </c>
      <c r="S132" s="212"/>
      <c r="T132" s="214">
        <f>T133+T141+T149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88</v>
      </c>
      <c r="AT132" s="216" t="s">
        <v>77</v>
      </c>
      <c r="AU132" s="216" t="s">
        <v>78</v>
      </c>
      <c r="AY132" s="215" t="s">
        <v>182</v>
      </c>
      <c r="BK132" s="217">
        <f>BK133+BK141+BK149</f>
        <v>0</v>
      </c>
    </row>
    <row r="133" spans="1:63" s="12" customFormat="1" ht="22.8" customHeight="1">
      <c r="A133" s="12"/>
      <c r="B133" s="204"/>
      <c r="C133" s="205"/>
      <c r="D133" s="206" t="s">
        <v>77</v>
      </c>
      <c r="E133" s="218" t="s">
        <v>1034</v>
      </c>
      <c r="F133" s="218" t="s">
        <v>1035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f>SUM(P134:P140)</f>
        <v>0</v>
      </c>
      <c r="Q133" s="212"/>
      <c r="R133" s="213">
        <f>SUM(R134:R140)</f>
        <v>0</v>
      </c>
      <c r="S133" s="212"/>
      <c r="T133" s="214">
        <f>SUM(T134:T140)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88</v>
      </c>
      <c r="AT133" s="216" t="s">
        <v>77</v>
      </c>
      <c r="AU133" s="216" t="s">
        <v>86</v>
      </c>
      <c r="AY133" s="215" t="s">
        <v>182</v>
      </c>
      <c r="BK133" s="217">
        <f>SUM(BK134:BK140)</f>
        <v>0</v>
      </c>
    </row>
    <row r="134" spans="1:65" s="2" customFormat="1" ht="49.05" customHeight="1">
      <c r="A134" s="39"/>
      <c r="B134" s="40"/>
      <c r="C134" s="220" t="s">
        <v>88</v>
      </c>
      <c r="D134" s="220" t="s">
        <v>185</v>
      </c>
      <c r="E134" s="221" t="s">
        <v>2285</v>
      </c>
      <c r="F134" s="222" t="s">
        <v>2286</v>
      </c>
      <c r="G134" s="223" t="s">
        <v>1272</v>
      </c>
      <c r="H134" s="224">
        <v>2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43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351</v>
      </c>
      <c r="AT134" s="232" t="s">
        <v>185</v>
      </c>
      <c r="AU134" s="232" t="s">
        <v>88</v>
      </c>
      <c r="AY134" s="18" t="s">
        <v>182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86</v>
      </c>
      <c r="BK134" s="233">
        <f>ROUND(I134*H134,2)</f>
        <v>0</v>
      </c>
      <c r="BL134" s="18" t="s">
        <v>351</v>
      </c>
      <c r="BM134" s="232" t="s">
        <v>2287</v>
      </c>
    </row>
    <row r="135" spans="1:51" s="13" customFormat="1" ht="12">
      <c r="A135" s="13"/>
      <c r="B135" s="234"/>
      <c r="C135" s="235"/>
      <c r="D135" s="236" t="s">
        <v>191</v>
      </c>
      <c r="E135" s="237" t="s">
        <v>1</v>
      </c>
      <c r="F135" s="238" t="s">
        <v>88</v>
      </c>
      <c r="G135" s="235"/>
      <c r="H135" s="239">
        <v>2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191</v>
      </c>
      <c r="AU135" s="245" t="s">
        <v>88</v>
      </c>
      <c r="AV135" s="13" t="s">
        <v>88</v>
      </c>
      <c r="AW135" s="13" t="s">
        <v>34</v>
      </c>
      <c r="AX135" s="13" t="s">
        <v>78</v>
      </c>
      <c r="AY135" s="245" t="s">
        <v>182</v>
      </c>
    </row>
    <row r="136" spans="1:51" s="14" customFormat="1" ht="12">
      <c r="A136" s="14"/>
      <c r="B136" s="246"/>
      <c r="C136" s="247"/>
      <c r="D136" s="236" t="s">
        <v>191</v>
      </c>
      <c r="E136" s="248" t="s">
        <v>1</v>
      </c>
      <c r="F136" s="249" t="s">
        <v>195</v>
      </c>
      <c r="G136" s="247"/>
      <c r="H136" s="250">
        <v>2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191</v>
      </c>
      <c r="AU136" s="256" t="s">
        <v>88</v>
      </c>
      <c r="AV136" s="14" t="s">
        <v>189</v>
      </c>
      <c r="AW136" s="14" t="s">
        <v>34</v>
      </c>
      <c r="AX136" s="14" t="s">
        <v>86</v>
      </c>
      <c r="AY136" s="256" t="s">
        <v>182</v>
      </c>
    </row>
    <row r="137" spans="1:65" s="2" customFormat="1" ht="33" customHeight="1">
      <c r="A137" s="39"/>
      <c r="B137" s="40"/>
      <c r="C137" s="220" t="s">
        <v>200</v>
      </c>
      <c r="D137" s="220" t="s">
        <v>185</v>
      </c>
      <c r="E137" s="221" t="s">
        <v>2288</v>
      </c>
      <c r="F137" s="222" t="s">
        <v>2289</v>
      </c>
      <c r="G137" s="223" t="s">
        <v>320</v>
      </c>
      <c r="H137" s="224">
        <v>20.8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43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351</v>
      </c>
      <c r="AT137" s="232" t="s">
        <v>185</v>
      </c>
      <c r="AU137" s="232" t="s">
        <v>88</v>
      </c>
      <c r="AY137" s="18" t="s">
        <v>182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86</v>
      </c>
      <c r="BK137" s="233">
        <f>ROUND(I137*H137,2)</f>
        <v>0</v>
      </c>
      <c r="BL137" s="18" t="s">
        <v>351</v>
      </c>
      <c r="BM137" s="232" t="s">
        <v>2290</v>
      </c>
    </row>
    <row r="138" spans="1:51" s="13" customFormat="1" ht="12">
      <c r="A138" s="13"/>
      <c r="B138" s="234"/>
      <c r="C138" s="235"/>
      <c r="D138" s="236" t="s">
        <v>191</v>
      </c>
      <c r="E138" s="237" t="s">
        <v>1</v>
      </c>
      <c r="F138" s="238" t="s">
        <v>2291</v>
      </c>
      <c r="G138" s="235"/>
      <c r="H138" s="239">
        <v>18.4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191</v>
      </c>
      <c r="AU138" s="245" t="s">
        <v>88</v>
      </c>
      <c r="AV138" s="13" t="s">
        <v>88</v>
      </c>
      <c r="AW138" s="13" t="s">
        <v>34</v>
      </c>
      <c r="AX138" s="13" t="s">
        <v>78</v>
      </c>
      <c r="AY138" s="245" t="s">
        <v>182</v>
      </c>
    </row>
    <row r="139" spans="1:51" s="13" customFormat="1" ht="12">
      <c r="A139" s="13"/>
      <c r="B139" s="234"/>
      <c r="C139" s="235"/>
      <c r="D139" s="236" t="s">
        <v>191</v>
      </c>
      <c r="E139" s="237" t="s">
        <v>1</v>
      </c>
      <c r="F139" s="238" t="s">
        <v>2023</v>
      </c>
      <c r="G139" s="235"/>
      <c r="H139" s="239">
        <v>2.4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191</v>
      </c>
      <c r="AU139" s="245" t="s">
        <v>88</v>
      </c>
      <c r="AV139" s="13" t="s">
        <v>88</v>
      </c>
      <c r="AW139" s="13" t="s">
        <v>34</v>
      </c>
      <c r="AX139" s="13" t="s">
        <v>78</v>
      </c>
      <c r="AY139" s="245" t="s">
        <v>182</v>
      </c>
    </row>
    <row r="140" spans="1:51" s="14" customFormat="1" ht="12">
      <c r="A140" s="14"/>
      <c r="B140" s="246"/>
      <c r="C140" s="247"/>
      <c r="D140" s="236" t="s">
        <v>191</v>
      </c>
      <c r="E140" s="248" t="s">
        <v>1</v>
      </c>
      <c r="F140" s="249" t="s">
        <v>195</v>
      </c>
      <c r="G140" s="247"/>
      <c r="H140" s="250">
        <v>20.799999999999997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191</v>
      </c>
      <c r="AU140" s="256" t="s">
        <v>88</v>
      </c>
      <c r="AV140" s="14" t="s">
        <v>189</v>
      </c>
      <c r="AW140" s="14" t="s">
        <v>34</v>
      </c>
      <c r="AX140" s="14" t="s">
        <v>86</v>
      </c>
      <c r="AY140" s="256" t="s">
        <v>182</v>
      </c>
    </row>
    <row r="141" spans="1:63" s="12" customFormat="1" ht="22.8" customHeight="1">
      <c r="A141" s="12"/>
      <c r="B141" s="204"/>
      <c r="C141" s="205"/>
      <c r="D141" s="206" t="s">
        <v>77</v>
      </c>
      <c r="E141" s="218" t="s">
        <v>1943</v>
      </c>
      <c r="F141" s="218" t="s">
        <v>1944</v>
      </c>
      <c r="G141" s="205"/>
      <c r="H141" s="205"/>
      <c r="I141" s="208"/>
      <c r="J141" s="219">
        <f>BK141</f>
        <v>0</v>
      </c>
      <c r="K141" s="205"/>
      <c r="L141" s="210"/>
      <c r="M141" s="211"/>
      <c r="N141" s="212"/>
      <c r="O141" s="212"/>
      <c r="P141" s="213">
        <f>SUM(P142:P148)</f>
        <v>0</v>
      </c>
      <c r="Q141" s="212"/>
      <c r="R141" s="213">
        <f>SUM(R142:R148)</f>
        <v>0</v>
      </c>
      <c r="S141" s="212"/>
      <c r="T141" s="214">
        <f>SUM(T142:T148)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5" t="s">
        <v>88</v>
      </c>
      <c r="AT141" s="216" t="s">
        <v>77</v>
      </c>
      <c r="AU141" s="216" t="s">
        <v>86</v>
      </c>
      <c r="AY141" s="215" t="s">
        <v>182</v>
      </c>
      <c r="BK141" s="217">
        <f>SUM(BK142:BK148)</f>
        <v>0</v>
      </c>
    </row>
    <row r="142" spans="1:65" s="2" customFormat="1" ht="16.5" customHeight="1">
      <c r="A142" s="39"/>
      <c r="B142" s="40"/>
      <c r="C142" s="220" t="s">
        <v>189</v>
      </c>
      <c r="D142" s="220" t="s">
        <v>185</v>
      </c>
      <c r="E142" s="221" t="s">
        <v>2292</v>
      </c>
      <c r="F142" s="222" t="s">
        <v>2293</v>
      </c>
      <c r="G142" s="223" t="s">
        <v>188</v>
      </c>
      <c r="H142" s="224">
        <v>241.66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43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351</v>
      </c>
      <c r="AT142" s="232" t="s">
        <v>185</v>
      </c>
      <c r="AU142" s="232" t="s">
        <v>88</v>
      </c>
      <c r="AY142" s="18" t="s">
        <v>182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86</v>
      </c>
      <c r="BK142" s="233">
        <f>ROUND(I142*H142,2)</f>
        <v>0</v>
      </c>
      <c r="BL142" s="18" t="s">
        <v>351</v>
      </c>
      <c r="BM142" s="232" t="s">
        <v>2294</v>
      </c>
    </row>
    <row r="143" spans="1:51" s="15" customFormat="1" ht="12">
      <c r="A143" s="15"/>
      <c r="B143" s="268"/>
      <c r="C143" s="269"/>
      <c r="D143" s="236" t="s">
        <v>191</v>
      </c>
      <c r="E143" s="270" t="s">
        <v>1</v>
      </c>
      <c r="F143" s="271" t="s">
        <v>235</v>
      </c>
      <c r="G143" s="269"/>
      <c r="H143" s="270" t="s">
        <v>1</v>
      </c>
      <c r="I143" s="272"/>
      <c r="J143" s="269"/>
      <c r="K143" s="269"/>
      <c r="L143" s="273"/>
      <c r="M143" s="274"/>
      <c r="N143" s="275"/>
      <c r="O143" s="275"/>
      <c r="P143" s="275"/>
      <c r="Q143" s="275"/>
      <c r="R143" s="275"/>
      <c r="S143" s="275"/>
      <c r="T143" s="27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7" t="s">
        <v>191</v>
      </c>
      <c r="AU143" s="277" t="s">
        <v>88</v>
      </c>
      <c r="AV143" s="15" t="s">
        <v>86</v>
      </c>
      <c r="AW143" s="15" t="s">
        <v>34</v>
      </c>
      <c r="AX143" s="15" t="s">
        <v>78</v>
      </c>
      <c r="AY143" s="277" t="s">
        <v>182</v>
      </c>
    </row>
    <row r="144" spans="1:51" s="13" customFormat="1" ht="12">
      <c r="A144" s="13"/>
      <c r="B144" s="234"/>
      <c r="C144" s="235"/>
      <c r="D144" s="236" t="s">
        <v>191</v>
      </c>
      <c r="E144" s="237" t="s">
        <v>1</v>
      </c>
      <c r="F144" s="238" t="s">
        <v>1850</v>
      </c>
      <c r="G144" s="235"/>
      <c r="H144" s="239">
        <v>78.61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191</v>
      </c>
      <c r="AU144" s="245" t="s">
        <v>88</v>
      </c>
      <c r="AV144" s="13" t="s">
        <v>88</v>
      </c>
      <c r="AW144" s="13" t="s">
        <v>34</v>
      </c>
      <c r="AX144" s="13" t="s">
        <v>78</v>
      </c>
      <c r="AY144" s="245" t="s">
        <v>182</v>
      </c>
    </row>
    <row r="145" spans="1:51" s="13" customFormat="1" ht="12">
      <c r="A145" s="13"/>
      <c r="B145" s="234"/>
      <c r="C145" s="235"/>
      <c r="D145" s="236" t="s">
        <v>191</v>
      </c>
      <c r="E145" s="237" t="s">
        <v>1</v>
      </c>
      <c r="F145" s="238" t="s">
        <v>1851</v>
      </c>
      <c r="G145" s="235"/>
      <c r="H145" s="239">
        <v>56.13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191</v>
      </c>
      <c r="AU145" s="245" t="s">
        <v>88</v>
      </c>
      <c r="AV145" s="13" t="s">
        <v>88</v>
      </c>
      <c r="AW145" s="13" t="s">
        <v>34</v>
      </c>
      <c r="AX145" s="13" t="s">
        <v>78</v>
      </c>
      <c r="AY145" s="245" t="s">
        <v>182</v>
      </c>
    </row>
    <row r="146" spans="1:51" s="13" customFormat="1" ht="12">
      <c r="A146" s="13"/>
      <c r="B146" s="234"/>
      <c r="C146" s="235"/>
      <c r="D146" s="236" t="s">
        <v>191</v>
      </c>
      <c r="E146" s="237" t="s">
        <v>1</v>
      </c>
      <c r="F146" s="238" t="s">
        <v>1854</v>
      </c>
      <c r="G146" s="235"/>
      <c r="H146" s="239">
        <v>43.69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191</v>
      </c>
      <c r="AU146" s="245" t="s">
        <v>88</v>
      </c>
      <c r="AV146" s="13" t="s">
        <v>88</v>
      </c>
      <c r="AW146" s="13" t="s">
        <v>34</v>
      </c>
      <c r="AX146" s="13" t="s">
        <v>78</v>
      </c>
      <c r="AY146" s="245" t="s">
        <v>182</v>
      </c>
    </row>
    <row r="147" spans="1:51" s="13" customFormat="1" ht="12">
      <c r="A147" s="13"/>
      <c r="B147" s="234"/>
      <c r="C147" s="235"/>
      <c r="D147" s="236" t="s">
        <v>191</v>
      </c>
      <c r="E147" s="237" t="s">
        <v>1</v>
      </c>
      <c r="F147" s="238" t="s">
        <v>1855</v>
      </c>
      <c r="G147" s="235"/>
      <c r="H147" s="239">
        <v>63.23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191</v>
      </c>
      <c r="AU147" s="245" t="s">
        <v>88</v>
      </c>
      <c r="AV147" s="13" t="s">
        <v>88</v>
      </c>
      <c r="AW147" s="13" t="s">
        <v>34</v>
      </c>
      <c r="AX147" s="13" t="s">
        <v>78</v>
      </c>
      <c r="AY147" s="245" t="s">
        <v>182</v>
      </c>
    </row>
    <row r="148" spans="1:51" s="14" customFormat="1" ht="12">
      <c r="A148" s="14"/>
      <c r="B148" s="246"/>
      <c r="C148" s="247"/>
      <c r="D148" s="236" t="s">
        <v>191</v>
      </c>
      <c r="E148" s="248" t="s">
        <v>1</v>
      </c>
      <c r="F148" s="249" t="s">
        <v>195</v>
      </c>
      <c r="G148" s="247"/>
      <c r="H148" s="250">
        <v>241.66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191</v>
      </c>
      <c r="AU148" s="256" t="s">
        <v>88</v>
      </c>
      <c r="AV148" s="14" t="s">
        <v>189</v>
      </c>
      <c r="AW148" s="14" t="s">
        <v>34</v>
      </c>
      <c r="AX148" s="14" t="s">
        <v>86</v>
      </c>
      <c r="AY148" s="256" t="s">
        <v>182</v>
      </c>
    </row>
    <row r="149" spans="1:63" s="12" customFormat="1" ht="22.8" customHeight="1">
      <c r="A149" s="12"/>
      <c r="B149" s="204"/>
      <c r="C149" s="205"/>
      <c r="D149" s="206" t="s">
        <v>77</v>
      </c>
      <c r="E149" s="218" t="s">
        <v>1388</v>
      </c>
      <c r="F149" s="218" t="s">
        <v>1389</v>
      </c>
      <c r="G149" s="205"/>
      <c r="H149" s="205"/>
      <c r="I149" s="208"/>
      <c r="J149" s="219">
        <f>BK149</f>
        <v>0</v>
      </c>
      <c r="K149" s="205"/>
      <c r="L149" s="210"/>
      <c r="M149" s="211"/>
      <c r="N149" s="212"/>
      <c r="O149" s="212"/>
      <c r="P149" s="213">
        <f>SUM(P150:P189)</f>
        <v>0</v>
      </c>
      <c r="Q149" s="212"/>
      <c r="R149" s="213">
        <f>SUM(R150:R189)</f>
        <v>0</v>
      </c>
      <c r="S149" s="212"/>
      <c r="T149" s="214">
        <f>SUM(T150:T189)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5" t="s">
        <v>88</v>
      </c>
      <c r="AT149" s="216" t="s">
        <v>77</v>
      </c>
      <c r="AU149" s="216" t="s">
        <v>86</v>
      </c>
      <c r="AY149" s="215" t="s">
        <v>182</v>
      </c>
      <c r="BK149" s="217">
        <f>SUM(BK150:BK189)</f>
        <v>0</v>
      </c>
    </row>
    <row r="150" spans="1:65" s="2" customFormat="1" ht="55.5" customHeight="1">
      <c r="A150" s="39"/>
      <c r="B150" s="40"/>
      <c r="C150" s="220" t="s">
        <v>211</v>
      </c>
      <c r="D150" s="220" t="s">
        <v>185</v>
      </c>
      <c r="E150" s="221" t="s">
        <v>2295</v>
      </c>
      <c r="F150" s="222" t="s">
        <v>2296</v>
      </c>
      <c r="G150" s="223" t="s">
        <v>1272</v>
      </c>
      <c r="H150" s="224">
        <v>2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43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351</v>
      </c>
      <c r="AT150" s="232" t="s">
        <v>185</v>
      </c>
      <c r="AU150" s="232" t="s">
        <v>88</v>
      </c>
      <c r="AY150" s="18" t="s">
        <v>182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86</v>
      </c>
      <c r="BK150" s="233">
        <f>ROUND(I150*H150,2)</f>
        <v>0</v>
      </c>
      <c r="BL150" s="18" t="s">
        <v>351</v>
      </c>
      <c r="BM150" s="232" t="s">
        <v>2297</v>
      </c>
    </row>
    <row r="151" spans="1:51" s="13" customFormat="1" ht="12">
      <c r="A151" s="13"/>
      <c r="B151" s="234"/>
      <c r="C151" s="235"/>
      <c r="D151" s="236" t="s">
        <v>191</v>
      </c>
      <c r="E151" s="237" t="s">
        <v>1</v>
      </c>
      <c r="F151" s="238" t="s">
        <v>2298</v>
      </c>
      <c r="G151" s="235"/>
      <c r="H151" s="239">
        <v>2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191</v>
      </c>
      <c r="AU151" s="245" t="s">
        <v>88</v>
      </c>
      <c r="AV151" s="13" t="s">
        <v>88</v>
      </c>
      <c r="AW151" s="13" t="s">
        <v>34</v>
      </c>
      <c r="AX151" s="13" t="s">
        <v>78</v>
      </c>
      <c r="AY151" s="245" t="s">
        <v>182</v>
      </c>
    </row>
    <row r="152" spans="1:51" s="14" customFormat="1" ht="12">
      <c r="A152" s="14"/>
      <c r="B152" s="246"/>
      <c r="C152" s="247"/>
      <c r="D152" s="236" t="s">
        <v>191</v>
      </c>
      <c r="E152" s="248" t="s">
        <v>1</v>
      </c>
      <c r="F152" s="249" t="s">
        <v>195</v>
      </c>
      <c r="G152" s="247"/>
      <c r="H152" s="250">
        <v>2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191</v>
      </c>
      <c r="AU152" s="256" t="s">
        <v>88</v>
      </c>
      <c r="AV152" s="14" t="s">
        <v>189</v>
      </c>
      <c r="AW152" s="14" t="s">
        <v>34</v>
      </c>
      <c r="AX152" s="14" t="s">
        <v>86</v>
      </c>
      <c r="AY152" s="256" t="s">
        <v>182</v>
      </c>
    </row>
    <row r="153" spans="1:65" s="2" customFormat="1" ht="49.05" customHeight="1">
      <c r="A153" s="39"/>
      <c r="B153" s="40"/>
      <c r="C153" s="220" t="s">
        <v>183</v>
      </c>
      <c r="D153" s="220" t="s">
        <v>185</v>
      </c>
      <c r="E153" s="221" t="s">
        <v>2299</v>
      </c>
      <c r="F153" s="222" t="s">
        <v>2300</v>
      </c>
      <c r="G153" s="223" t="s">
        <v>1272</v>
      </c>
      <c r="H153" s="224">
        <v>2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43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351</v>
      </c>
      <c r="AT153" s="232" t="s">
        <v>185</v>
      </c>
      <c r="AU153" s="232" t="s">
        <v>88</v>
      </c>
      <c r="AY153" s="18" t="s">
        <v>182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86</v>
      </c>
      <c r="BK153" s="233">
        <f>ROUND(I153*H153,2)</f>
        <v>0</v>
      </c>
      <c r="BL153" s="18" t="s">
        <v>351</v>
      </c>
      <c r="BM153" s="232" t="s">
        <v>2301</v>
      </c>
    </row>
    <row r="154" spans="1:51" s="13" customFormat="1" ht="12">
      <c r="A154" s="13"/>
      <c r="B154" s="234"/>
      <c r="C154" s="235"/>
      <c r="D154" s="236" t="s">
        <v>191</v>
      </c>
      <c r="E154" s="237" t="s">
        <v>1</v>
      </c>
      <c r="F154" s="238" t="s">
        <v>2302</v>
      </c>
      <c r="G154" s="235"/>
      <c r="H154" s="239">
        <v>2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191</v>
      </c>
      <c r="AU154" s="245" t="s">
        <v>88</v>
      </c>
      <c r="AV154" s="13" t="s">
        <v>88</v>
      </c>
      <c r="AW154" s="13" t="s">
        <v>34</v>
      </c>
      <c r="AX154" s="13" t="s">
        <v>78</v>
      </c>
      <c r="AY154" s="245" t="s">
        <v>182</v>
      </c>
    </row>
    <row r="155" spans="1:51" s="14" customFormat="1" ht="12">
      <c r="A155" s="14"/>
      <c r="B155" s="246"/>
      <c r="C155" s="247"/>
      <c r="D155" s="236" t="s">
        <v>191</v>
      </c>
      <c r="E155" s="248" t="s">
        <v>1</v>
      </c>
      <c r="F155" s="249" t="s">
        <v>195</v>
      </c>
      <c r="G155" s="247"/>
      <c r="H155" s="250">
        <v>2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191</v>
      </c>
      <c r="AU155" s="256" t="s">
        <v>88</v>
      </c>
      <c r="AV155" s="14" t="s">
        <v>189</v>
      </c>
      <c r="AW155" s="14" t="s">
        <v>34</v>
      </c>
      <c r="AX155" s="14" t="s">
        <v>86</v>
      </c>
      <c r="AY155" s="256" t="s">
        <v>182</v>
      </c>
    </row>
    <row r="156" spans="1:65" s="2" customFormat="1" ht="49.05" customHeight="1">
      <c r="A156" s="39"/>
      <c r="B156" s="40"/>
      <c r="C156" s="220" t="s">
        <v>237</v>
      </c>
      <c r="D156" s="220" t="s">
        <v>185</v>
      </c>
      <c r="E156" s="221" t="s">
        <v>2303</v>
      </c>
      <c r="F156" s="222" t="s">
        <v>2304</v>
      </c>
      <c r="G156" s="223" t="s">
        <v>1272</v>
      </c>
      <c r="H156" s="224">
        <v>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43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351</v>
      </c>
      <c r="AT156" s="232" t="s">
        <v>185</v>
      </c>
      <c r="AU156" s="232" t="s">
        <v>88</v>
      </c>
      <c r="AY156" s="18" t="s">
        <v>182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86</v>
      </c>
      <c r="BK156" s="233">
        <f>ROUND(I156*H156,2)</f>
        <v>0</v>
      </c>
      <c r="BL156" s="18" t="s">
        <v>351</v>
      </c>
      <c r="BM156" s="232" t="s">
        <v>2305</v>
      </c>
    </row>
    <row r="157" spans="1:51" s="13" customFormat="1" ht="12">
      <c r="A157" s="13"/>
      <c r="B157" s="234"/>
      <c r="C157" s="235"/>
      <c r="D157" s="236" t="s">
        <v>191</v>
      </c>
      <c r="E157" s="237" t="s">
        <v>1</v>
      </c>
      <c r="F157" s="238" t="s">
        <v>2306</v>
      </c>
      <c r="G157" s="235"/>
      <c r="H157" s="239">
        <v>1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191</v>
      </c>
      <c r="AU157" s="245" t="s">
        <v>88</v>
      </c>
      <c r="AV157" s="13" t="s">
        <v>88</v>
      </c>
      <c r="AW157" s="13" t="s">
        <v>34</v>
      </c>
      <c r="AX157" s="13" t="s">
        <v>78</v>
      </c>
      <c r="AY157" s="245" t="s">
        <v>182</v>
      </c>
    </row>
    <row r="158" spans="1:51" s="14" customFormat="1" ht="12">
      <c r="A158" s="14"/>
      <c r="B158" s="246"/>
      <c r="C158" s="247"/>
      <c r="D158" s="236" t="s">
        <v>191</v>
      </c>
      <c r="E158" s="248" t="s">
        <v>1</v>
      </c>
      <c r="F158" s="249" t="s">
        <v>195</v>
      </c>
      <c r="G158" s="247"/>
      <c r="H158" s="250">
        <v>1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191</v>
      </c>
      <c r="AU158" s="256" t="s">
        <v>88</v>
      </c>
      <c r="AV158" s="14" t="s">
        <v>189</v>
      </c>
      <c r="AW158" s="14" t="s">
        <v>34</v>
      </c>
      <c r="AX158" s="14" t="s">
        <v>86</v>
      </c>
      <c r="AY158" s="256" t="s">
        <v>182</v>
      </c>
    </row>
    <row r="159" spans="1:65" s="2" customFormat="1" ht="44.25" customHeight="1">
      <c r="A159" s="39"/>
      <c r="B159" s="40"/>
      <c r="C159" s="220" t="s">
        <v>207</v>
      </c>
      <c r="D159" s="220" t="s">
        <v>185</v>
      </c>
      <c r="E159" s="221" t="s">
        <v>2307</v>
      </c>
      <c r="F159" s="222" t="s">
        <v>2308</v>
      </c>
      <c r="G159" s="223" t="s">
        <v>1272</v>
      </c>
      <c r="H159" s="224">
        <v>1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43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351</v>
      </c>
      <c r="AT159" s="232" t="s">
        <v>185</v>
      </c>
      <c r="AU159" s="232" t="s">
        <v>88</v>
      </c>
      <c r="AY159" s="18" t="s">
        <v>182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86</v>
      </c>
      <c r="BK159" s="233">
        <f>ROUND(I159*H159,2)</f>
        <v>0</v>
      </c>
      <c r="BL159" s="18" t="s">
        <v>351</v>
      </c>
      <c r="BM159" s="232" t="s">
        <v>2309</v>
      </c>
    </row>
    <row r="160" spans="1:51" s="13" customFormat="1" ht="12">
      <c r="A160" s="13"/>
      <c r="B160" s="234"/>
      <c r="C160" s="235"/>
      <c r="D160" s="236" t="s">
        <v>191</v>
      </c>
      <c r="E160" s="237" t="s">
        <v>1</v>
      </c>
      <c r="F160" s="238" t="s">
        <v>2310</v>
      </c>
      <c r="G160" s="235"/>
      <c r="H160" s="239">
        <v>1</v>
      </c>
      <c r="I160" s="240"/>
      <c r="J160" s="235"/>
      <c r="K160" s="235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191</v>
      </c>
      <c r="AU160" s="245" t="s">
        <v>88</v>
      </c>
      <c r="AV160" s="13" t="s">
        <v>88</v>
      </c>
      <c r="AW160" s="13" t="s">
        <v>34</v>
      </c>
      <c r="AX160" s="13" t="s">
        <v>78</v>
      </c>
      <c r="AY160" s="245" t="s">
        <v>182</v>
      </c>
    </row>
    <row r="161" spans="1:51" s="14" customFormat="1" ht="12">
      <c r="A161" s="14"/>
      <c r="B161" s="246"/>
      <c r="C161" s="247"/>
      <c r="D161" s="236" t="s">
        <v>191</v>
      </c>
      <c r="E161" s="248" t="s">
        <v>1</v>
      </c>
      <c r="F161" s="249" t="s">
        <v>195</v>
      </c>
      <c r="G161" s="247"/>
      <c r="H161" s="250">
        <v>1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6" t="s">
        <v>191</v>
      </c>
      <c r="AU161" s="256" t="s">
        <v>88</v>
      </c>
      <c r="AV161" s="14" t="s">
        <v>189</v>
      </c>
      <c r="AW161" s="14" t="s">
        <v>34</v>
      </c>
      <c r="AX161" s="14" t="s">
        <v>86</v>
      </c>
      <c r="AY161" s="256" t="s">
        <v>182</v>
      </c>
    </row>
    <row r="162" spans="1:65" s="2" customFormat="1" ht="62.7" customHeight="1">
      <c r="A162" s="39"/>
      <c r="B162" s="40"/>
      <c r="C162" s="220" t="s">
        <v>271</v>
      </c>
      <c r="D162" s="220" t="s">
        <v>185</v>
      </c>
      <c r="E162" s="221" t="s">
        <v>2311</v>
      </c>
      <c r="F162" s="222" t="s">
        <v>2312</v>
      </c>
      <c r="G162" s="223" t="s">
        <v>1272</v>
      </c>
      <c r="H162" s="224">
        <v>5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43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351</v>
      </c>
      <c r="AT162" s="232" t="s">
        <v>185</v>
      </c>
      <c r="AU162" s="232" t="s">
        <v>88</v>
      </c>
      <c r="AY162" s="18" t="s">
        <v>182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86</v>
      </c>
      <c r="BK162" s="233">
        <f>ROUND(I162*H162,2)</f>
        <v>0</v>
      </c>
      <c r="BL162" s="18" t="s">
        <v>351</v>
      </c>
      <c r="BM162" s="232" t="s">
        <v>2313</v>
      </c>
    </row>
    <row r="163" spans="1:51" s="13" customFormat="1" ht="12">
      <c r="A163" s="13"/>
      <c r="B163" s="234"/>
      <c r="C163" s="235"/>
      <c r="D163" s="236" t="s">
        <v>191</v>
      </c>
      <c r="E163" s="237" t="s">
        <v>1</v>
      </c>
      <c r="F163" s="238" t="s">
        <v>211</v>
      </c>
      <c r="G163" s="235"/>
      <c r="H163" s="239">
        <v>5</v>
      </c>
      <c r="I163" s="240"/>
      <c r="J163" s="235"/>
      <c r="K163" s="235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191</v>
      </c>
      <c r="AU163" s="245" t="s">
        <v>88</v>
      </c>
      <c r="AV163" s="13" t="s">
        <v>88</v>
      </c>
      <c r="AW163" s="13" t="s">
        <v>34</v>
      </c>
      <c r="AX163" s="13" t="s">
        <v>78</v>
      </c>
      <c r="AY163" s="245" t="s">
        <v>182</v>
      </c>
    </row>
    <row r="164" spans="1:51" s="14" customFormat="1" ht="12">
      <c r="A164" s="14"/>
      <c r="B164" s="246"/>
      <c r="C164" s="247"/>
      <c r="D164" s="236" t="s">
        <v>191</v>
      </c>
      <c r="E164" s="248" t="s">
        <v>1</v>
      </c>
      <c r="F164" s="249" t="s">
        <v>195</v>
      </c>
      <c r="G164" s="247"/>
      <c r="H164" s="250">
        <v>5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191</v>
      </c>
      <c r="AU164" s="256" t="s">
        <v>88</v>
      </c>
      <c r="AV164" s="14" t="s">
        <v>189</v>
      </c>
      <c r="AW164" s="14" t="s">
        <v>34</v>
      </c>
      <c r="AX164" s="14" t="s">
        <v>86</v>
      </c>
      <c r="AY164" s="256" t="s">
        <v>182</v>
      </c>
    </row>
    <row r="165" spans="1:65" s="2" customFormat="1" ht="44.25" customHeight="1">
      <c r="A165" s="39"/>
      <c r="B165" s="40"/>
      <c r="C165" s="220" t="s">
        <v>275</v>
      </c>
      <c r="D165" s="220" t="s">
        <v>185</v>
      </c>
      <c r="E165" s="221" t="s">
        <v>2314</v>
      </c>
      <c r="F165" s="222" t="s">
        <v>2315</v>
      </c>
      <c r="G165" s="223" t="s">
        <v>1272</v>
      </c>
      <c r="H165" s="224">
        <v>143.845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43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351</v>
      </c>
      <c r="AT165" s="232" t="s">
        <v>185</v>
      </c>
      <c r="AU165" s="232" t="s">
        <v>88</v>
      </c>
      <c r="AY165" s="18" t="s">
        <v>182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86</v>
      </c>
      <c r="BK165" s="233">
        <f>ROUND(I165*H165,2)</f>
        <v>0</v>
      </c>
      <c r="BL165" s="18" t="s">
        <v>351</v>
      </c>
      <c r="BM165" s="232" t="s">
        <v>2316</v>
      </c>
    </row>
    <row r="166" spans="1:51" s="13" customFormat="1" ht="12">
      <c r="A166" s="13"/>
      <c r="B166" s="234"/>
      <c r="C166" s="235"/>
      <c r="D166" s="236" t="s">
        <v>191</v>
      </c>
      <c r="E166" s="237" t="s">
        <v>1</v>
      </c>
      <c r="F166" s="238" t="s">
        <v>2317</v>
      </c>
      <c r="G166" s="235"/>
      <c r="H166" s="239">
        <v>1</v>
      </c>
      <c r="I166" s="240"/>
      <c r="J166" s="235"/>
      <c r="K166" s="235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191</v>
      </c>
      <c r="AU166" s="245" t="s">
        <v>88</v>
      </c>
      <c r="AV166" s="13" t="s">
        <v>88</v>
      </c>
      <c r="AW166" s="13" t="s">
        <v>34</v>
      </c>
      <c r="AX166" s="13" t="s">
        <v>78</v>
      </c>
      <c r="AY166" s="245" t="s">
        <v>182</v>
      </c>
    </row>
    <row r="167" spans="1:51" s="15" customFormat="1" ht="12">
      <c r="A167" s="15"/>
      <c r="B167" s="268"/>
      <c r="C167" s="269"/>
      <c r="D167" s="236" t="s">
        <v>191</v>
      </c>
      <c r="E167" s="270" t="s">
        <v>1</v>
      </c>
      <c r="F167" s="271" t="s">
        <v>2318</v>
      </c>
      <c r="G167" s="269"/>
      <c r="H167" s="270" t="s">
        <v>1</v>
      </c>
      <c r="I167" s="272"/>
      <c r="J167" s="269"/>
      <c r="K167" s="269"/>
      <c r="L167" s="273"/>
      <c r="M167" s="274"/>
      <c r="N167" s="275"/>
      <c r="O167" s="275"/>
      <c r="P167" s="275"/>
      <c r="Q167" s="275"/>
      <c r="R167" s="275"/>
      <c r="S167" s="275"/>
      <c r="T167" s="27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7" t="s">
        <v>191</v>
      </c>
      <c r="AU167" s="277" t="s">
        <v>88</v>
      </c>
      <c r="AV167" s="15" t="s">
        <v>86</v>
      </c>
      <c r="AW167" s="15" t="s">
        <v>34</v>
      </c>
      <c r="AX167" s="15" t="s">
        <v>78</v>
      </c>
      <c r="AY167" s="277" t="s">
        <v>182</v>
      </c>
    </row>
    <row r="168" spans="1:51" s="13" customFormat="1" ht="12">
      <c r="A168" s="13"/>
      <c r="B168" s="234"/>
      <c r="C168" s="235"/>
      <c r="D168" s="236" t="s">
        <v>191</v>
      </c>
      <c r="E168" s="237" t="s">
        <v>1</v>
      </c>
      <c r="F168" s="238" t="s">
        <v>245</v>
      </c>
      <c r="G168" s="235"/>
      <c r="H168" s="239">
        <v>43.74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191</v>
      </c>
      <c r="AU168" s="245" t="s">
        <v>88</v>
      </c>
      <c r="AV168" s="13" t="s">
        <v>88</v>
      </c>
      <c r="AW168" s="13" t="s">
        <v>34</v>
      </c>
      <c r="AX168" s="13" t="s">
        <v>78</v>
      </c>
      <c r="AY168" s="245" t="s">
        <v>182</v>
      </c>
    </row>
    <row r="169" spans="1:51" s="13" customFormat="1" ht="12">
      <c r="A169" s="13"/>
      <c r="B169" s="234"/>
      <c r="C169" s="235"/>
      <c r="D169" s="236" t="s">
        <v>191</v>
      </c>
      <c r="E169" s="237" t="s">
        <v>1</v>
      </c>
      <c r="F169" s="238" t="s">
        <v>246</v>
      </c>
      <c r="G169" s="235"/>
      <c r="H169" s="239">
        <v>6.48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191</v>
      </c>
      <c r="AU169" s="245" t="s">
        <v>88</v>
      </c>
      <c r="AV169" s="13" t="s">
        <v>88</v>
      </c>
      <c r="AW169" s="13" t="s">
        <v>34</v>
      </c>
      <c r="AX169" s="13" t="s">
        <v>78</v>
      </c>
      <c r="AY169" s="245" t="s">
        <v>182</v>
      </c>
    </row>
    <row r="170" spans="1:51" s="13" customFormat="1" ht="12">
      <c r="A170" s="13"/>
      <c r="B170" s="234"/>
      <c r="C170" s="235"/>
      <c r="D170" s="236" t="s">
        <v>191</v>
      </c>
      <c r="E170" s="237" t="s">
        <v>1</v>
      </c>
      <c r="F170" s="238" t="s">
        <v>247</v>
      </c>
      <c r="G170" s="235"/>
      <c r="H170" s="239">
        <v>14.4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191</v>
      </c>
      <c r="AU170" s="245" t="s">
        <v>88</v>
      </c>
      <c r="AV170" s="13" t="s">
        <v>88</v>
      </c>
      <c r="AW170" s="13" t="s">
        <v>34</v>
      </c>
      <c r="AX170" s="13" t="s">
        <v>78</v>
      </c>
      <c r="AY170" s="245" t="s">
        <v>182</v>
      </c>
    </row>
    <row r="171" spans="1:51" s="13" customFormat="1" ht="12">
      <c r="A171" s="13"/>
      <c r="B171" s="234"/>
      <c r="C171" s="235"/>
      <c r="D171" s="236" t="s">
        <v>191</v>
      </c>
      <c r="E171" s="237" t="s">
        <v>1</v>
      </c>
      <c r="F171" s="238" t="s">
        <v>248</v>
      </c>
      <c r="G171" s="235"/>
      <c r="H171" s="239">
        <v>7.2</v>
      </c>
      <c r="I171" s="240"/>
      <c r="J171" s="235"/>
      <c r="K171" s="235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191</v>
      </c>
      <c r="AU171" s="245" t="s">
        <v>88</v>
      </c>
      <c r="AV171" s="13" t="s">
        <v>88</v>
      </c>
      <c r="AW171" s="13" t="s">
        <v>34</v>
      </c>
      <c r="AX171" s="13" t="s">
        <v>78</v>
      </c>
      <c r="AY171" s="245" t="s">
        <v>182</v>
      </c>
    </row>
    <row r="172" spans="1:51" s="13" customFormat="1" ht="12">
      <c r="A172" s="13"/>
      <c r="B172" s="234"/>
      <c r="C172" s="235"/>
      <c r="D172" s="236" t="s">
        <v>191</v>
      </c>
      <c r="E172" s="237" t="s">
        <v>1</v>
      </c>
      <c r="F172" s="238" t="s">
        <v>249</v>
      </c>
      <c r="G172" s="235"/>
      <c r="H172" s="239">
        <v>8.1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191</v>
      </c>
      <c r="AU172" s="245" t="s">
        <v>88</v>
      </c>
      <c r="AV172" s="13" t="s">
        <v>88</v>
      </c>
      <c r="AW172" s="13" t="s">
        <v>34</v>
      </c>
      <c r="AX172" s="13" t="s">
        <v>78</v>
      </c>
      <c r="AY172" s="245" t="s">
        <v>182</v>
      </c>
    </row>
    <row r="173" spans="1:51" s="13" customFormat="1" ht="12">
      <c r="A173" s="13"/>
      <c r="B173" s="234"/>
      <c r="C173" s="235"/>
      <c r="D173" s="236" t="s">
        <v>191</v>
      </c>
      <c r="E173" s="237" t="s">
        <v>1</v>
      </c>
      <c r="F173" s="238" t="s">
        <v>250</v>
      </c>
      <c r="G173" s="235"/>
      <c r="H173" s="239">
        <v>18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191</v>
      </c>
      <c r="AU173" s="245" t="s">
        <v>88</v>
      </c>
      <c r="AV173" s="13" t="s">
        <v>88</v>
      </c>
      <c r="AW173" s="13" t="s">
        <v>34</v>
      </c>
      <c r="AX173" s="13" t="s">
        <v>78</v>
      </c>
      <c r="AY173" s="245" t="s">
        <v>182</v>
      </c>
    </row>
    <row r="174" spans="1:51" s="13" customFormat="1" ht="12">
      <c r="A174" s="13"/>
      <c r="B174" s="234"/>
      <c r="C174" s="235"/>
      <c r="D174" s="236" t="s">
        <v>191</v>
      </c>
      <c r="E174" s="237" t="s">
        <v>1</v>
      </c>
      <c r="F174" s="238" t="s">
        <v>251</v>
      </c>
      <c r="G174" s="235"/>
      <c r="H174" s="239">
        <v>22.275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191</v>
      </c>
      <c r="AU174" s="245" t="s">
        <v>88</v>
      </c>
      <c r="AV174" s="13" t="s">
        <v>88</v>
      </c>
      <c r="AW174" s="13" t="s">
        <v>34</v>
      </c>
      <c r="AX174" s="13" t="s">
        <v>78</v>
      </c>
      <c r="AY174" s="245" t="s">
        <v>182</v>
      </c>
    </row>
    <row r="175" spans="1:51" s="13" customFormat="1" ht="12">
      <c r="A175" s="13"/>
      <c r="B175" s="234"/>
      <c r="C175" s="235"/>
      <c r="D175" s="236" t="s">
        <v>191</v>
      </c>
      <c r="E175" s="237" t="s">
        <v>1</v>
      </c>
      <c r="F175" s="238" t="s">
        <v>252</v>
      </c>
      <c r="G175" s="235"/>
      <c r="H175" s="239">
        <v>8.1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191</v>
      </c>
      <c r="AU175" s="245" t="s">
        <v>88</v>
      </c>
      <c r="AV175" s="13" t="s">
        <v>88</v>
      </c>
      <c r="AW175" s="13" t="s">
        <v>34</v>
      </c>
      <c r="AX175" s="13" t="s">
        <v>78</v>
      </c>
      <c r="AY175" s="245" t="s">
        <v>182</v>
      </c>
    </row>
    <row r="176" spans="1:51" s="13" customFormat="1" ht="12">
      <c r="A176" s="13"/>
      <c r="B176" s="234"/>
      <c r="C176" s="235"/>
      <c r="D176" s="236" t="s">
        <v>191</v>
      </c>
      <c r="E176" s="237" t="s">
        <v>1</v>
      </c>
      <c r="F176" s="238" t="s">
        <v>253</v>
      </c>
      <c r="G176" s="235"/>
      <c r="H176" s="239">
        <v>6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191</v>
      </c>
      <c r="AU176" s="245" t="s">
        <v>88</v>
      </c>
      <c r="AV176" s="13" t="s">
        <v>88</v>
      </c>
      <c r="AW176" s="13" t="s">
        <v>34</v>
      </c>
      <c r="AX176" s="13" t="s">
        <v>78</v>
      </c>
      <c r="AY176" s="245" t="s">
        <v>182</v>
      </c>
    </row>
    <row r="177" spans="1:51" s="13" customFormat="1" ht="12">
      <c r="A177" s="13"/>
      <c r="B177" s="234"/>
      <c r="C177" s="235"/>
      <c r="D177" s="236" t="s">
        <v>191</v>
      </c>
      <c r="E177" s="237" t="s">
        <v>1</v>
      </c>
      <c r="F177" s="238" t="s">
        <v>255</v>
      </c>
      <c r="G177" s="235"/>
      <c r="H177" s="239">
        <v>8.55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191</v>
      </c>
      <c r="AU177" s="245" t="s">
        <v>88</v>
      </c>
      <c r="AV177" s="13" t="s">
        <v>88</v>
      </c>
      <c r="AW177" s="13" t="s">
        <v>34</v>
      </c>
      <c r="AX177" s="13" t="s">
        <v>78</v>
      </c>
      <c r="AY177" s="245" t="s">
        <v>182</v>
      </c>
    </row>
    <row r="178" spans="1:51" s="14" customFormat="1" ht="12">
      <c r="A178" s="14"/>
      <c r="B178" s="246"/>
      <c r="C178" s="247"/>
      <c r="D178" s="236" t="s">
        <v>191</v>
      </c>
      <c r="E178" s="248" t="s">
        <v>1</v>
      </c>
      <c r="F178" s="249" t="s">
        <v>195</v>
      </c>
      <c r="G178" s="247"/>
      <c r="H178" s="250">
        <v>143.845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191</v>
      </c>
      <c r="AU178" s="256" t="s">
        <v>88</v>
      </c>
      <c r="AV178" s="14" t="s">
        <v>189</v>
      </c>
      <c r="AW178" s="14" t="s">
        <v>34</v>
      </c>
      <c r="AX178" s="14" t="s">
        <v>86</v>
      </c>
      <c r="AY178" s="256" t="s">
        <v>182</v>
      </c>
    </row>
    <row r="179" spans="1:65" s="2" customFormat="1" ht="33" customHeight="1">
      <c r="A179" s="39"/>
      <c r="B179" s="40"/>
      <c r="C179" s="220" t="s">
        <v>280</v>
      </c>
      <c r="D179" s="220" t="s">
        <v>185</v>
      </c>
      <c r="E179" s="221" t="s">
        <v>2319</v>
      </c>
      <c r="F179" s="222" t="s">
        <v>2320</v>
      </c>
      <c r="G179" s="223" t="s">
        <v>1272</v>
      </c>
      <c r="H179" s="224">
        <v>2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43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351</v>
      </c>
      <c r="AT179" s="232" t="s">
        <v>185</v>
      </c>
      <c r="AU179" s="232" t="s">
        <v>88</v>
      </c>
      <c r="AY179" s="18" t="s">
        <v>182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86</v>
      </c>
      <c r="BK179" s="233">
        <f>ROUND(I179*H179,2)</f>
        <v>0</v>
      </c>
      <c r="BL179" s="18" t="s">
        <v>351</v>
      </c>
      <c r="BM179" s="232" t="s">
        <v>2321</v>
      </c>
    </row>
    <row r="180" spans="1:51" s="13" customFormat="1" ht="12">
      <c r="A180" s="13"/>
      <c r="B180" s="234"/>
      <c r="C180" s="235"/>
      <c r="D180" s="236" t="s">
        <v>191</v>
      </c>
      <c r="E180" s="237" t="s">
        <v>1</v>
      </c>
      <c r="F180" s="238" t="s">
        <v>88</v>
      </c>
      <c r="G180" s="235"/>
      <c r="H180" s="239">
        <v>2</v>
      </c>
      <c r="I180" s="240"/>
      <c r="J180" s="235"/>
      <c r="K180" s="235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191</v>
      </c>
      <c r="AU180" s="245" t="s">
        <v>88</v>
      </c>
      <c r="AV180" s="13" t="s">
        <v>88</v>
      </c>
      <c r="AW180" s="13" t="s">
        <v>34</v>
      </c>
      <c r="AX180" s="13" t="s">
        <v>86</v>
      </c>
      <c r="AY180" s="245" t="s">
        <v>182</v>
      </c>
    </row>
    <row r="181" spans="1:65" s="2" customFormat="1" ht="24.15" customHeight="1">
      <c r="A181" s="39"/>
      <c r="B181" s="40"/>
      <c r="C181" s="220" t="s">
        <v>8</v>
      </c>
      <c r="D181" s="220" t="s">
        <v>185</v>
      </c>
      <c r="E181" s="221" t="s">
        <v>2322</v>
      </c>
      <c r="F181" s="222" t="s">
        <v>2323</v>
      </c>
      <c r="G181" s="223" t="s">
        <v>2324</v>
      </c>
      <c r="H181" s="224">
        <v>2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43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351</v>
      </c>
      <c r="AT181" s="232" t="s">
        <v>185</v>
      </c>
      <c r="AU181" s="232" t="s">
        <v>88</v>
      </c>
      <c r="AY181" s="18" t="s">
        <v>182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86</v>
      </c>
      <c r="BK181" s="233">
        <f>ROUND(I181*H181,2)</f>
        <v>0</v>
      </c>
      <c r="BL181" s="18" t="s">
        <v>351</v>
      </c>
      <c r="BM181" s="232" t="s">
        <v>2325</v>
      </c>
    </row>
    <row r="182" spans="1:51" s="13" customFormat="1" ht="12">
      <c r="A182" s="13"/>
      <c r="B182" s="234"/>
      <c r="C182" s="235"/>
      <c r="D182" s="236" t="s">
        <v>191</v>
      </c>
      <c r="E182" s="237" t="s">
        <v>1</v>
      </c>
      <c r="F182" s="238" t="s">
        <v>88</v>
      </c>
      <c r="G182" s="235"/>
      <c r="H182" s="239">
        <v>2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191</v>
      </c>
      <c r="AU182" s="245" t="s">
        <v>88</v>
      </c>
      <c r="AV182" s="13" t="s">
        <v>88</v>
      </c>
      <c r="AW182" s="13" t="s">
        <v>34</v>
      </c>
      <c r="AX182" s="13" t="s">
        <v>78</v>
      </c>
      <c r="AY182" s="245" t="s">
        <v>182</v>
      </c>
    </row>
    <row r="183" spans="1:51" s="14" customFormat="1" ht="12">
      <c r="A183" s="14"/>
      <c r="B183" s="246"/>
      <c r="C183" s="247"/>
      <c r="D183" s="236" t="s">
        <v>191</v>
      </c>
      <c r="E183" s="248" t="s">
        <v>1</v>
      </c>
      <c r="F183" s="249" t="s">
        <v>195</v>
      </c>
      <c r="G183" s="247"/>
      <c r="H183" s="250">
        <v>2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191</v>
      </c>
      <c r="AU183" s="256" t="s">
        <v>88</v>
      </c>
      <c r="AV183" s="14" t="s">
        <v>189</v>
      </c>
      <c r="AW183" s="14" t="s">
        <v>34</v>
      </c>
      <c r="AX183" s="14" t="s">
        <v>86</v>
      </c>
      <c r="AY183" s="256" t="s">
        <v>182</v>
      </c>
    </row>
    <row r="184" spans="1:65" s="2" customFormat="1" ht="24.15" customHeight="1">
      <c r="A184" s="39"/>
      <c r="B184" s="40"/>
      <c r="C184" s="220" t="s">
        <v>288</v>
      </c>
      <c r="D184" s="220" t="s">
        <v>185</v>
      </c>
      <c r="E184" s="221" t="s">
        <v>2326</v>
      </c>
      <c r="F184" s="222" t="s">
        <v>2327</v>
      </c>
      <c r="G184" s="223" t="s">
        <v>2324</v>
      </c>
      <c r="H184" s="224">
        <v>1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43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351</v>
      </c>
      <c r="AT184" s="232" t="s">
        <v>185</v>
      </c>
      <c r="AU184" s="232" t="s">
        <v>88</v>
      </c>
      <c r="AY184" s="18" t="s">
        <v>182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86</v>
      </c>
      <c r="BK184" s="233">
        <f>ROUND(I184*H184,2)</f>
        <v>0</v>
      </c>
      <c r="BL184" s="18" t="s">
        <v>351</v>
      </c>
      <c r="BM184" s="232" t="s">
        <v>2328</v>
      </c>
    </row>
    <row r="185" spans="1:51" s="13" customFormat="1" ht="12">
      <c r="A185" s="13"/>
      <c r="B185" s="234"/>
      <c r="C185" s="235"/>
      <c r="D185" s="236" t="s">
        <v>191</v>
      </c>
      <c r="E185" s="237" t="s">
        <v>1</v>
      </c>
      <c r="F185" s="238" t="s">
        <v>86</v>
      </c>
      <c r="G185" s="235"/>
      <c r="H185" s="239">
        <v>1</v>
      </c>
      <c r="I185" s="240"/>
      <c r="J185" s="235"/>
      <c r="K185" s="235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191</v>
      </c>
      <c r="AU185" s="245" t="s">
        <v>88</v>
      </c>
      <c r="AV185" s="13" t="s">
        <v>88</v>
      </c>
      <c r="AW185" s="13" t="s">
        <v>34</v>
      </c>
      <c r="AX185" s="13" t="s">
        <v>78</v>
      </c>
      <c r="AY185" s="245" t="s">
        <v>182</v>
      </c>
    </row>
    <row r="186" spans="1:51" s="14" customFormat="1" ht="12">
      <c r="A186" s="14"/>
      <c r="B186" s="246"/>
      <c r="C186" s="247"/>
      <c r="D186" s="236" t="s">
        <v>191</v>
      </c>
      <c r="E186" s="248" t="s">
        <v>1</v>
      </c>
      <c r="F186" s="249" t="s">
        <v>195</v>
      </c>
      <c r="G186" s="247"/>
      <c r="H186" s="250">
        <v>1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6" t="s">
        <v>191</v>
      </c>
      <c r="AU186" s="256" t="s">
        <v>88</v>
      </c>
      <c r="AV186" s="14" t="s">
        <v>189</v>
      </c>
      <c r="AW186" s="14" t="s">
        <v>34</v>
      </c>
      <c r="AX186" s="14" t="s">
        <v>86</v>
      </c>
      <c r="AY186" s="256" t="s">
        <v>182</v>
      </c>
    </row>
    <row r="187" spans="1:65" s="2" customFormat="1" ht="24.15" customHeight="1">
      <c r="A187" s="39"/>
      <c r="B187" s="40"/>
      <c r="C187" s="220" t="s">
        <v>317</v>
      </c>
      <c r="D187" s="220" t="s">
        <v>185</v>
      </c>
      <c r="E187" s="221" t="s">
        <v>2329</v>
      </c>
      <c r="F187" s="222" t="s">
        <v>2330</v>
      </c>
      <c r="G187" s="223" t="s">
        <v>2324</v>
      </c>
      <c r="H187" s="224">
        <v>1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43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351</v>
      </c>
      <c r="AT187" s="232" t="s">
        <v>185</v>
      </c>
      <c r="AU187" s="232" t="s">
        <v>88</v>
      </c>
      <c r="AY187" s="18" t="s">
        <v>182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86</v>
      </c>
      <c r="BK187" s="233">
        <f>ROUND(I187*H187,2)</f>
        <v>0</v>
      </c>
      <c r="BL187" s="18" t="s">
        <v>351</v>
      </c>
      <c r="BM187" s="232" t="s">
        <v>2331</v>
      </c>
    </row>
    <row r="188" spans="1:51" s="13" customFormat="1" ht="12">
      <c r="A188" s="13"/>
      <c r="B188" s="234"/>
      <c r="C188" s="235"/>
      <c r="D188" s="236" t="s">
        <v>191</v>
      </c>
      <c r="E188" s="237" t="s">
        <v>1</v>
      </c>
      <c r="F188" s="238" t="s">
        <v>86</v>
      </c>
      <c r="G188" s="235"/>
      <c r="H188" s="239">
        <v>1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191</v>
      </c>
      <c r="AU188" s="245" t="s">
        <v>88</v>
      </c>
      <c r="AV188" s="13" t="s">
        <v>88</v>
      </c>
      <c r="AW188" s="13" t="s">
        <v>34</v>
      </c>
      <c r="AX188" s="13" t="s">
        <v>78</v>
      </c>
      <c r="AY188" s="245" t="s">
        <v>182</v>
      </c>
    </row>
    <row r="189" spans="1:51" s="14" customFormat="1" ht="12">
      <c r="A189" s="14"/>
      <c r="B189" s="246"/>
      <c r="C189" s="247"/>
      <c r="D189" s="236" t="s">
        <v>191</v>
      </c>
      <c r="E189" s="248" t="s">
        <v>1</v>
      </c>
      <c r="F189" s="249" t="s">
        <v>195</v>
      </c>
      <c r="G189" s="247"/>
      <c r="H189" s="250">
        <v>1</v>
      </c>
      <c r="I189" s="251"/>
      <c r="J189" s="247"/>
      <c r="K189" s="247"/>
      <c r="L189" s="252"/>
      <c r="M189" s="294"/>
      <c r="N189" s="295"/>
      <c r="O189" s="295"/>
      <c r="P189" s="295"/>
      <c r="Q189" s="295"/>
      <c r="R189" s="295"/>
      <c r="S189" s="295"/>
      <c r="T189" s="29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191</v>
      </c>
      <c r="AU189" s="256" t="s">
        <v>88</v>
      </c>
      <c r="AV189" s="14" t="s">
        <v>189</v>
      </c>
      <c r="AW189" s="14" t="s">
        <v>34</v>
      </c>
      <c r="AX189" s="14" t="s">
        <v>86</v>
      </c>
      <c r="AY189" s="256" t="s">
        <v>182</v>
      </c>
    </row>
    <row r="190" spans="1:31" s="2" customFormat="1" ht="6.95" customHeight="1">
      <c r="A190" s="39"/>
      <c r="B190" s="67"/>
      <c r="C190" s="68"/>
      <c r="D190" s="68"/>
      <c r="E190" s="68"/>
      <c r="F190" s="68"/>
      <c r="G190" s="68"/>
      <c r="H190" s="68"/>
      <c r="I190" s="68"/>
      <c r="J190" s="68"/>
      <c r="K190" s="68"/>
      <c r="L190" s="45"/>
      <c r="M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</row>
  </sheetData>
  <sheetProtection password="CC35" sheet="1" objects="1" scenarios="1" formatColumns="0" formatRows="0" autoFilter="0"/>
  <autoFilter ref="C121:K18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2332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ROUND((SUM(BE120:BE155)),2)</f>
        <v>0</v>
      </c>
      <c r="G33" s="39"/>
      <c r="H33" s="39"/>
      <c r="I33" s="156">
        <v>0.21</v>
      </c>
      <c r="J33" s="155">
        <f>ROUND(((SUM(BE120:BE155))*I33),2)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ROUND((SUM(BF120:BF155)),2)</f>
        <v>0</v>
      </c>
      <c r="G34" s="39"/>
      <c r="H34" s="39"/>
      <c r="I34" s="156">
        <v>0.12</v>
      </c>
      <c r="J34" s="155">
        <f>ROUND(((SUM(BF120:BF155))*I34),2)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ROUND((SUM(BG120:BG155)),2)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ROUND((SUM(BH120:BH155)),2)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ROUND((SUM(BI120:BI155)),2)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04770001a.2 - Střešní dostavba a stavební úpravy objektu denního stacionáře Jasněnka - ostatní - položky mimo URS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151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1444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0"/>
      <c r="C99" s="181"/>
      <c r="D99" s="182" t="s">
        <v>157</v>
      </c>
      <c r="E99" s="183"/>
      <c r="F99" s="183"/>
      <c r="G99" s="183"/>
      <c r="H99" s="183"/>
      <c r="I99" s="183"/>
      <c r="J99" s="184">
        <f>J136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6"/>
      <c r="C100" s="187"/>
      <c r="D100" s="188" t="s">
        <v>163</v>
      </c>
      <c r="E100" s="189"/>
      <c r="F100" s="189"/>
      <c r="G100" s="189"/>
      <c r="H100" s="189"/>
      <c r="I100" s="189"/>
      <c r="J100" s="190">
        <f>J137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167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6.25" customHeight="1">
      <c r="A110" s="39"/>
      <c r="B110" s="40"/>
      <c r="C110" s="41"/>
      <c r="D110" s="41"/>
      <c r="E110" s="175" t="str">
        <f>E7</f>
        <v>Střešní dostavba a stavební úpravy objektu denního stacionáře Jasněnka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144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30" customHeight="1">
      <c r="A112" s="39"/>
      <c r="B112" s="40"/>
      <c r="C112" s="41"/>
      <c r="D112" s="41"/>
      <c r="E112" s="77" t="str">
        <f>E9</f>
        <v>04770001a.2 - Střešní dostavba a stavební úpravy objektu denního stacionáře Jasněnka - ostatní - položky mimo URS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Uničov</v>
      </c>
      <c r="G114" s="41"/>
      <c r="H114" s="41"/>
      <c r="I114" s="33" t="s">
        <v>22</v>
      </c>
      <c r="J114" s="80" t="str">
        <f>IF(J12="","",J12)</f>
        <v>6. 2. 2024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>spolek Jasněnka, o.z.</v>
      </c>
      <c r="G116" s="41"/>
      <c r="H116" s="41"/>
      <c r="I116" s="33" t="s">
        <v>31</v>
      </c>
      <c r="J116" s="37" t="str">
        <f>E21</f>
        <v xml:space="preserve"> SPZ DESIGN s.r.o.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29</v>
      </c>
      <c r="D117" s="41"/>
      <c r="E117" s="41"/>
      <c r="F117" s="28" t="str">
        <f>IF(E18="","",E18)</f>
        <v>Vyplň údaj</v>
      </c>
      <c r="G117" s="41"/>
      <c r="H117" s="41"/>
      <c r="I117" s="33" t="s">
        <v>35</v>
      </c>
      <c r="J117" s="37" t="str">
        <f>E24</f>
        <v xml:space="preserve"> Ing. Petr Zavadil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168</v>
      </c>
      <c r="D119" s="195" t="s">
        <v>63</v>
      </c>
      <c r="E119" s="195" t="s">
        <v>59</v>
      </c>
      <c r="F119" s="195" t="s">
        <v>60</v>
      </c>
      <c r="G119" s="195" t="s">
        <v>169</v>
      </c>
      <c r="H119" s="195" t="s">
        <v>170</v>
      </c>
      <c r="I119" s="195" t="s">
        <v>171</v>
      </c>
      <c r="J119" s="196" t="s">
        <v>148</v>
      </c>
      <c r="K119" s="197" t="s">
        <v>172</v>
      </c>
      <c r="L119" s="198"/>
      <c r="M119" s="101" t="s">
        <v>1</v>
      </c>
      <c r="N119" s="102" t="s">
        <v>42</v>
      </c>
      <c r="O119" s="102" t="s">
        <v>173</v>
      </c>
      <c r="P119" s="102" t="s">
        <v>174</v>
      </c>
      <c r="Q119" s="102" t="s">
        <v>175</v>
      </c>
      <c r="R119" s="102" t="s">
        <v>176</v>
      </c>
      <c r="S119" s="102" t="s">
        <v>177</v>
      </c>
      <c r="T119" s="103" t="s">
        <v>178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179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P121+P136</f>
        <v>0</v>
      </c>
      <c r="Q120" s="105"/>
      <c r="R120" s="201">
        <f>R121+R136</f>
        <v>0</v>
      </c>
      <c r="S120" s="105"/>
      <c r="T120" s="202">
        <f>T121+T136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77</v>
      </c>
      <c r="AU120" s="18" t="s">
        <v>150</v>
      </c>
      <c r="BK120" s="203">
        <f>BK121+BK136</f>
        <v>0</v>
      </c>
    </row>
    <row r="121" spans="1:63" s="12" customFormat="1" ht="25.9" customHeight="1">
      <c r="A121" s="12"/>
      <c r="B121" s="204"/>
      <c r="C121" s="205"/>
      <c r="D121" s="206" t="s">
        <v>77</v>
      </c>
      <c r="E121" s="207" t="s">
        <v>180</v>
      </c>
      <c r="F121" s="207" t="s">
        <v>181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</f>
        <v>0</v>
      </c>
      <c r="Q121" s="212"/>
      <c r="R121" s="213">
        <f>R122</f>
        <v>0</v>
      </c>
      <c r="S121" s="212"/>
      <c r="T121" s="214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86</v>
      </c>
      <c r="AT121" s="216" t="s">
        <v>77</v>
      </c>
      <c r="AU121" s="216" t="s">
        <v>78</v>
      </c>
      <c r="AY121" s="215" t="s">
        <v>182</v>
      </c>
      <c r="BK121" s="217">
        <f>BK122</f>
        <v>0</v>
      </c>
    </row>
    <row r="122" spans="1:63" s="12" customFormat="1" ht="22.8" customHeight="1">
      <c r="A122" s="12"/>
      <c r="B122" s="204"/>
      <c r="C122" s="205"/>
      <c r="D122" s="206" t="s">
        <v>77</v>
      </c>
      <c r="E122" s="218" t="s">
        <v>189</v>
      </c>
      <c r="F122" s="218" t="s">
        <v>1573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SUM(P123:P135)</f>
        <v>0</v>
      </c>
      <c r="Q122" s="212"/>
      <c r="R122" s="213">
        <f>SUM(R123:R135)</f>
        <v>0</v>
      </c>
      <c r="S122" s="212"/>
      <c r="T122" s="214">
        <f>SUM(T123:T135)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86</v>
      </c>
      <c r="AT122" s="216" t="s">
        <v>77</v>
      </c>
      <c r="AU122" s="216" t="s">
        <v>86</v>
      </c>
      <c r="AY122" s="215" t="s">
        <v>182</v>
      </c>
      <c r="BK122" s="217">
        <f>SUM(BK123:BK135)</f>
        <v>0</v>
      </c>
    </row>
    <row r="123" spans="1:65" s="2" customFormat="1" ht="24.15" customHeight="1">
      <c r="A123" s="39"/>
      <c r="B123" s="40"/>
      <c r="C123" s="220" t="s">
        <v>86</v>
      </c>
      <c r="D123" s="220" t="s">
        <v>185</v>
      </c>
      <c r="E123" s="221" t="s">
        <v>2333</v>
      </c>
      <c r="F123" s="222" t="s">
        <v>2334</v>
      </c>
      <c r="G123" s="223" t="s">
        <v>1543</v>
      </c>
      <c r="H123" s="224">
        <v>58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43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189</v>
      </c>
      <c r="AT123" s="232" t="s">
        <v>185</v>
      </c>
      <c r="AU123" s="232" t="s">
        <v>88</v>
      </c>
      <c r="AY123" s="18" t="s">
        <v>182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86</v>
      </c>
      <c r="BK123" s="233">
        <f>ROUND(I123*H123,2)</f>
        <v>0</v>
      </c>
      <c r="BL123" s="18" t="s">
        <v>189</v>
      </c>
      <c r="BM123" s="232" t="s">
        <v>2335</v>
      </c>
    </row>
    <row r="124" spans="1:51" s="15" customFormat="1" ht="12">
      <c r="A124" s="15"/>
      <c r="B124" s="268"/>
      <c r="C124" s="269"/>
      <c r="D124" s="236" t="s">
        <v>191</v>
      </c>
      <c r="E124" s="270" t="s">
        <v>1</v>
      </c>
      <c r="F124" s="271" t="s">
        <v>235</v>
      </c>
      <c r="G124" s="269"/>
      <c r="H124" s="270" t="s">
        <v>1</v>
      </c>
      <c r="I124" s="272"/>
      <c r="J124" s="269"/>
      <c r="K124" s="269"/>
      <c r="L124" s="273"/>
      <c r="M124" s="274"/>
      <c r="N124" s="275"/>
      <c r="O124" s="275"/>
      <c r="P124" s="275"/>
      <c r="Q124" s="275"/>
      <c r="R124" s="275"/>
      <c r="S124" s="275"/>
      <c r="T124" s="276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77" t="s">
        <v>191</v>
      </c>
      <c r="AU124" s="277" t="s">
        <v>88</v>
      </c>
      <c r="AV124" s="15" t="s">
        <v>86</v>
      </c>
      <c r="AW124" s="15" t="s">
        <v>34</v>
      </c>
      <c r="AX124" s="15" t="s">
        <v>78</v>
      </c>
      <c r="AY124" s="277" t="s">
        <v>182</v>
      </c>
    </row>
    <row r="125" spans="1:51" s="15" customFormat="1" ht="12">
      <c r="A125" s="15"/>
      <c r="B125" s="268"/>
      <c r="C125" s="269"/>
      <c r="D125" s="236" t="s">
        <v>191</v>
      </c>
      <c r="E125" s="270" t="s">
        <v>1</v>
      </c>
      <c r="F125" s="271" t="s">
        <v>1596</v>
      </c>
      <c r="G125" s="269"/>
      <c r="H125" s="270" t="s">
        <v>1</v>
      </c>
      <c r="I125" s="272"/>
      <c r="J125" s="269"/>
      <c r="K125" s="269"/>
      <c r="L125" s="273"/>
      <c r="M125" s="274"/>
      <c r="N125" s="275"/>
      <c r="O125" s="275"/>
      <c r="P125" s="275"/>
      <c r="Q125" s="275"/>
      <c r="R125" s="275"/>
      <c r="S125" s="275"/>
      <c r="T125" s="276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77" t="s">
        <v>191</v>
      </c>
      <c r="AU125" s="277" t="s">
        <v>88</v>
      </c>
      <c r="AV125" s="15" t="s">
        <v>86</v>
      </c>
      <c r="AW125" s="15" t="s">
        <v>34</v>
      </c>
      <c r="AX125" s="15" t="s">
        <v>78</v>
      </c>
      <c r="AY125" s="277" t="s">
        <v>182</v>
      </c>
    </row>
    <row r="126" spans="1:51" s="13" customFormat="1" ht="12">
      <c r="A126" s="13"/>
      <c r="B126" s="234"/>
      <c r="C126" s="235"/>
      <c r="D126" s="236" t="s">
        <v>191</v>
      </c>
      <c r="E126" s="237" t="s">
        <v>1</v>
      </c>
      <c r="F126" s="238" t="s">
        <v>1597</v>
      </c>
      <c r="G126" s="235"/>
      <c r="H126" s="239">
        <v>6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191</v>
      </c>
      <c r="AU126" s="245" t="s">
        <v>88</v>
      </c>
      <c r="AV126" s="13" t="s">
        <v>88</v>
      </c>
      <c r="AW126" s="13" t="s">
        <v>34</v>
      </c>
      <c r="AX126" s="13" t="s">
        <v>78</v>
      </c>
      <c r="AY126" s="245" t="s">
        <v>182</v>
      </c>
    </row>
    <row r="127" spans="1:51" s="13" customFormat="1" ht="12">
      <c r="A127" s="13"/>
      <c r="B127" s="234"/>
      <c r="C127" s="235"/>
      <c r="D127" s="236" t="s">
        <v>191</v>
      </c>
      <c r="E127" s="237" t="s">
        <v>1</v>
      </c>
      <c r="F127" s="238" t="s">
        <v>1598</v>
      </c>
      <c r="G127" s="235"/>
      <c r="H127" s="239">
        <v>50</v>
      </c>
      <c r="I127" s="240"/>
      <c r="J127" s="235"/>
      <c r="K127" s="235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191</v>
      </c>
      <c r="AU127" s="245" t="s">
        <v>88</v>
      </c>
      <c r="AV127" s="13" t="s">
        <v>88</v>
      </c>
      <c r="AW127" s="13" t="s">
        <v>34</v>
      </c>
      <c r="AX127" s="13" t="s">
        <v>78</v>
      </c>
      <c r="AY127" s="245" t="s">
        <v>182</v>
      </c>
    </row>
    <row r="128" spans="1:51" s="13" customFormat="1" ht="12">
      <c r="A128" s="13"/>
      <c r="B128" s="234"/>
      <c r="C128" s="235"/>
      <c r="D128" s="236" t="s">
        <v>191</v>
      </c>
      <c r="E128" s="237" t="s">
        <v>1</v>
      </c>
      <c r="F128" s="238" t="s">
        <v>1602</v>
      </c>
      <c r="G128" s="235"/>
      <c r="H128" s="239">
        <v>2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191</v>
      </c>
      <c r="AU128" s="245" t="s">
        <v>88</v>
      </c>
      <c r="AV128" s="13" t="s">
        <v>88</v>
      </c>
      <c r="AW128" s="13" t="s">
        <v>34</v>
      </c>
      <c r="AX128" s="13" t="s">
        <v>78</v>
      </c>
      <c r="AY128" s="245" t="s">
        <v>182</v>
      </c>
    </row>
    <row r="129" spans="1:51" s="14" customFormat="1" ht="12">
      <c r="A129" s="14"/>
      <c r="B129" s="246"/>
      <c r="C129" s="247"/>
      <c r="D129" s="236" t="s">
        <v>191</v>
      </c>
      <c r="E129" s="248" t="s">
        <v>1</v>
      </c>
      <c r="F129" s="249" t="s">
        <v>195</v>
      </c>
      <c r="G129" s="247"/>
      <c r="H129" s="250">
        <v>58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191</v>
      </c>
      <c r="AU129" s="256" t="s">
        <v>88</v>
      </c>
      <c r="AV129" s="14" t="s">
        <v>189</v>
      </c>
      <c r="AW129" s="14" t="s">
        <v>34</v>
      </c>
      <c r="AX129" s="14" t="s">
        <v>86</v>
      </c>
      <c r="AY129" s="256" t="s">
        <v>182</v>
      </c>
    </row>
    <row r="130" spans="1:65" s="2" customFormat="1" ht="24.15" customHeight="1">
      <c r="A130" s="39"/>
      <c r="B130" s="40"/>
      <c r="C130" s="220" t="s">
        <v>88</v>
      </c>
      <c r="D130" s="220" t="s">
        <v>185</v>
      </c>
      <c r="E130" s="221" t="s">
        <v>2336</v>
      </c>
      <c r="F130" s="222" t="s">
        <v>2337</v>
      </c>
      <c r="G130" s="223" t="s">
        <v>320</v>
      </c>
      <c r="H130" s="224">
        <v>4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43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189</v>
      </c>
      <c r="AT130" s="232" t="s">
        <v>185</v>
      </c>
      <c r="AU130" s="232" t="s">
        <v>88</v>
      </c>
      <c r="AY130" s="18" t="s">
        <v>182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86</v>
      </c>
      <c r="BK130" s="233">
        <f>ROUND(I130*H130,2)</f>
        <v>0</v>
      </c>
      <c r="BL130" s="18" t="s">
        <v>189</v>
      </c>
      <c r="BM130" s="232" t="s">
        <v>2338</v>
      </c>
    </row>
    <row r="131" spans="1:51" s="15" customFormat="1" ht="12">
      <c r="A131" s="15"/>
      <c r="B131" s="268"/>
      <c r="C131" s="269"/>
      <c r="D131" s="236" t="s">
        <v>191</v>
      </c>
      <c r="E131" s="270" t="s">
        <v>1</v>
      </c>
      <c r="F131" s="271" t="s">
        <v>1632</v>
      </c>
      <c r="G131" s="269"/>
      <c r="H131" s="270" t="s">
        <v>1</v>
      </c>
      <c r="I131" s="272"/>
      <c r="J131" s="269"/>
      <c r="K131" s="269"/>
      <c r="L131" s="273"/>
      <c r="M131" s="274"/>
      <c r="N131" s="275"/>
      <c r="O131" s="275"/>
      <c r="P131" s="275"/>
      <c r="Q131" s="275"/>
      <c r="R131" s="275"/>
      <c r="S131" s="275"/>
      <c r="T131" s="27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7" t="s">
        <v>191</v>
      </c>
      <c r="AU131" s="277" t="s">
        <v>88</v>
      </c>
      <c r="AV131" s="15" t="s">
        <v>86</v>
      </c>
      <c r="AW131" s="15" t="s">
        <v>34</v>
      </c>
      <c r="AX131" s="15" t="s">
        <v>78</v>
      </c>
      <c r="AY131" s="277" t="s">
        <v>182</v>
      </c>
    </row>
    <row r="132" spans="1:51" s="13" customFormat="1" ht="12">
      <c r="A132" s="13"/>
      <c r="B132" s="234"/>
      <c r="C132" s="235"/>
      <c r="D132" s="236" t="s">
        <v>191</v>
      </c>
      <c r="E132" s="237" t="s">
        <v>1</v>
      </c>
      <c r="F132" s="238" t="s">
        <v>2339</v>
      </c>
      <c r="G132" s="235"/>
      <c r="H132" s="239">
        <v>2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191</v>
      </c>
      <c r="AU132" s="245" t="s">
        <v>88</v>
      </c>
      <c r="AV132" s="13" t="s">
        <v>88</v>
      </c>
      <c r="AW132" s="13" t="s">
        <v>34</v>
      </c>
      <c r="AX132" s="13" t="s">
        <v>78</v>
      </c>
      <c r="AY132" s="245" t="s">
        <v>182</v>
      </c>
    </row>
    <row r="133" spans="1:51" s="13" customFormat="1" ht="12">
      <c r="A133" s="13"/>
      <c r="B133" s="234"/>
      <c r="C133" s="235"/>
      <c r="D133" s="236" t="s">
        <v>191</v>
      </c>
      <c r="E133" s="237" t="s">
        <v>1</v>
      </c>
      <c r="F133" s="238" t="s">
        <v>2340</v>
      </c>
      <c r="G133" s="235"/>
      <c r="H133" s="239">
        <v>1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191</v>
      </c>
      <c r="AU133" s="245" t="s">
        <v>88</v>
      </c>
      <c r="AV133" s="13" t="s">
        <v>88</v>
      </c>
      <c r="AW133" s="13" t="s">
        <v>34</v>
      </c>
      <c r="AX133" s="13" t="s">
        <v>78</v>
      </c>
      <c r="AY133" s="245" t="s">
        <v>182</v>
      </c>
    </row>
    <row r="134" spans="1:51" s="13" customFormat="1" ht="12">
      <c r="A134" s="13"/>
      <c r="B134" s="234"/>
      <c r="C134" s="235"/>
      <c r="D134" s="236" t="s">
        <v>191</v>
      </c>
      <c r="E134" s="237" t="s">
        <v>1</v>
      </c>
      <c r="F134" s="238" t="s">
        <v>2341</v>
      </c>
      <c r="G134" s="235"/>
      <c r="H134" s="239">
        <v>1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191</v>
      </c>
      <c r="AU134" s="245" t="s">
        <v>88</v>
      </c>
      <c r="AV134" s="13" t="s">
        <v>88</v>
      </c>
      <c r="AW134" s="13" t="s">
        <v>34</v>
      </c>
      <c r="AX134" s="13" t="s">
        <v>78</v>
      </c>
      <c r="AY134" s="245" t="s">
        <v>182</v>
      </c>
    </row>
    <row r="135" spans="1:51" s="14" customFormat="1" ht="12">
      <c r="A135" s="14"/>
      <c r="B135" s="246"/>
      <c r="C135" s="247"/>
      <c r="D135" s="236" t="s">
        <v>191</v>
      </c>
      <c r="E135" s="248" t="s">
        <v>1</v>
      </c>
      <c r="F135" s="249" t="s">
        <v>195</v>
      </c>
      <c r="G135" s="247"/>
      <c r="H135" s="250">
        <v>4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191</v>
      </c>
      <c r="AU135" s="256" t="s">
        <v>88</v>
      </c>
      <c r="AV135" s="14" t="s">
        <v>189</v>
      </c>
      <c r="AW135" s="14" t="s">
        <v>34</v>
      </c>
      <c r="AX135" s="14" t="s">
        <v>86</v>
      </c>
      <c r="AY135" s="256" t="s">
        <v>182</v>
      </c>
    </row>
    <row r="136" spans="1:63" s="12" customFormat="1" ht="25.9" customHeight="1">
      <c r="A136" s="12"/>
      <c r="B136" s="204"/>
      <c r="C136" s="205"/>
      <c r="D136" s="206" t="s">
        <v>77</v>
      </c>
      <c r="E136" s="207" t="s">
        <v>757</v>
      </c>
      <c r="F136" s="207" t="s">
        <v>758</v>
      </c>
      <c r="G136" s="205"/>
      <c r="H136" s="205"/>
      <c r="I136" s="208"/>
      <c r="J136" s="209">
        <f>BK136</f>
        <v>0</v>
      </c>
      <c r="K136" s="205"/>
      <c r="L136" s="210"/>
      <c r="M136" s="211"/>
      <c r="N136" s="212"/>
      <c r="O136" s="212"/>
      <c r="P136" s="213">
        <f>P137</f>
        <v>0</v>
      </c>
      <c r="Q136" s="212"/>
      <c r="R136" s="213">
        <f>R137</f>
        <v>0</v>
      </c>
      <c r="S136" s="212"/>
      <c r="T136" s="214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88</v>
      </c>
      <c r="AT136" s="216" t="s">
        <v>77</v>
      </c>
      <c r="AU136" s="216" t="s">
        <v>78</v>
      </c>
      <c r="AY136" s="215" t="s">
        <v>182</v>
      </c>
      <c r="BK136" s="217">
        <f>BK137</f>
        <v>0</v>
      </c>
    </row>
    <row r="137" spans="1:63" s="12" customFormat="1" ht="22.8" customHeight="1">
      <c r="A137" s="12"/>
      <c r="B137" s="204"/>
      <c r="C137" s="205"/>
      <c r="D137" s="206" t="s">
        <v>77</v>
      </c>
      <c r="E137" s="218" t="s">
        <v>1159</v>
      </c>
      <c r="F137" s="218" t="s">
        <v>1160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SUM(P138:P155)</f>
        <v>0</v>
      </c>
      <c r="Q137" s="212"/>
      <c r="R137" s="213">
        <f>SUM(R138:R155)</f>
        <v>0</v>
      </c>
      <c r="S137" s="212"/>
      <c r="T137" s="214">
        <f>SUM(T138:T155)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88</v>
      </c>
      <c r="AT137" s="216" t="s">
        <v>77</v>
      </c>
      <c r="AU137" s="216" t="s">
        <v>86</v>
      </c>
      <c r="AY137" s="215" t="s">
        <v>182</v>
      </c>
      <c r="BK137" s="217">
        <f>SUM(BK138:BK155)</f>
        <v>0</v>
      </c>
    </row>
    <row r="138" spans="1:65" s="2" customFormat="1" ht="24.15" customHeight="1">
      <c r="A138" s="39"/>
      <c r="B138" s="40"/>
      <c r="C138" s="220" t="s">
        <v>200</v>
      </c>
      <c r="D138" s="220" t="s">
        <v>185</v>
      </c>
      <c r="E138" s="221" t="s">
        <v>2342</v>
      </c>
      <c r="F138" s="222" t="s">
        <v>2343</v>
      </c>
      <c r="G138" s="223" t="s">
        <v>320</v>
      </c>
      <c r="H138" s="224">
        <v>25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43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351</v>
      </c>
      <c r="AT138" s="232" t="s">
        <v>185</v>
      </c>
      <c r="AU138" s="232" t="s">
        <v>88</v>
      </c>
      <c r="AY138" s="18" t="s">
        <v>182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86</v>
      </c>
      <c r="BK138" s="233">
        <f>ROUND(I138*H138,2)</f>
        <v>0</v>
      </c>
      <c r="BL138" s="18" t="s">
        <v>351</v>
      </c>
      <c r="BM138" s="232" t="s">
        <v>2344</v>
      </c>
    </row>
    <row r="139" spans="1:51" s="13" customFormat="1" ht="12">
      <c r="A139" s="13"/>
      <c r="B139" s="234"/>
      <c r="C139" s="235"/>
      <c r="D139" s="236" t="s">
        <v>191</v>
      </c>
      <c r="E139" s="237" t="s">
        <v>1</v>
      </c>
      <c r="F139" s="238" t="s">
        <v>2345</v>
      </c>
      <c r="G139" s="235"/>
      <c r="H139" s="239">
        <v>25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191</v>
      </c>
      <c r="AU139" s="245" t="s">
        <v>88</v>
      </c>
      <c r="AV139" s="13" t="s">
        <v>88</v>
      </c>
      <c r="AW139" s="13" t="s">
        <v>34</v>
      </c>
      <c r="AX139" s="13" t="s">
        <v>78</v>
      </c>
      <c r="AY139" s="245" t="s">
        <v>182</v>
      </c>
    </row>
    <row r="140" spans="1:51" s="14" customFormat="1" ht="12">
      <c r="A140" s="14"/>
      <c r="B140" s="246"/>
      <c r="C140" s="247"/>
      <c r="D140" s="236" t="s">
        <v>191</v>
      </c>
      <c r="E140" s="248" t="s">
        <v>1</v>
      </c>
      <c r="F140" s="249" t="s">
        <v>195</v>
      </c>
      <c r="G140" s="247"/>
      <c r="H140" s="250">
        <v>25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191</v>
      </c>
      <c r="AU140" s="256" t="s">
        <v>88</v>
      </c>
      <c r="AV140" s="14" t="s">
        <v>189</v>
      </c>
      <c r="AW140" s="14" t="s">
        <v>34</v>
      </c>
      <c r="AX140" s="14" t="s">
        <v>86</v>
      </c>
      <c r="AY140" s="256" t="s">
        <v>182</v>
      </c>
    </row>
    <row r="141" spans="1:65" s="2" customFormat="1" ht="24.15" customHeight="1">
      <c r="A141" s="39"/>
      <c r="B141" s="40"/>
      <c r="C141" s="220" t="s">
        <v>189</v>
      </c>
      <c r="D141" s="220" t="s">
        <v>185</v>
      </c>
      <c r="E141" s="221" t="s">
        <v>2346</v>
      </c>
      <c r="F141" s="222" t="s">
        <v>2347</v>
      </c>
      <c r="G141" s="223" t="s">
        <v>320</v>
      </c>
      <c r="H141" s="224">
        <v>23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43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351</v>
      </c>
      <c r="AT141" s="232" t="s">
        <v>185</v>
      </c>
      <c r="AU141" s="232" t="s">
        <v>88</v>
      </c>
      <c r="AY141" s="18" t="s">
        <v>182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86</v>
      </c>
      <c r="BK141" s="233">
        <f>ROUND(I141*H141,2)</f>
        <v>0</v>
      </c>
      <c r="BL141" s="18" t="s">
        <v>351</v>
      </c>
      <c r="BM141" s="232" t="s">
        <v>2348</v>
      </c>
    </row>
    <row r="142" spans="1:51" s="13" customFormat="1" ht="12">
      <c r="A142" s="13"/>
      <c r="B142" s="234"/>
      <c r="C142" s="235"/>
      <c r="D142" s="236" t="s">
        <v>191</v>
      </c>
      <c r="E142" s="237" t="s">
        <v>1</v>
      </c>
      <c r="F142" s="238" t="s">
        <v>2349</v>
      </c>
      <c r="G142" s="235"/>
      <c r="H142" s="239">
        <v>23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191</v>
      </c>
      <c r="AU142" s="245" t="s">
        <v>88</v>
      </c>
      <c r="AV142" s="13" t="s">
        <v>88</v>
      </c>
      <c r="AW142" s="13" t="s">
        <v>34</v>
      </c>
      <c r="AX142" s="13" t="s">
        <v>78</v>
      </c>
      <c r="AY142" s="245" t="s">
        <v>182</v>
      </c>
    </row>
    <row r="143" spans="1:51" s="14" customFormat="1" ht="12">
      <c r="A143" s="14"/>
      <c r="B143" s="246"/>
      <c r="C143" s="247"/>
      <c r="D143" s="236" t="s">
        <v>191</v>
      </c>
      <c r="E143" s="248" t="s">
        <v>1</v>
      </c>
      <c r="F143" s="249" t="s">
        <v>195</v>
      </c>
      <c r="G143" s="247"/>
      <c r="H143" s="250">
        <v>23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191</v>
      </c>
      <c r="AU143" s="256" t="s">
        <v>88</v>
      </c>
      <c r="AV143" s="14" t="s">
        <v>189</v>
      </c>
      <c r="AW143" s="14" t="s">
        <v>34</v>
      </c>
      <c r="AX143" s="14" t="s">
        <v>86</v>
      </c>
      <c r="AY143" s="256" t="s">
        <v>182</v>
      </c>
    </row>
    <row r="144" spans="1:65" s="2" customFormat="1" ht="66.75" customHeight="1">
      <c r="A144" s="39"/>
      <c r="B144" s="40"/>
      <c r="C144" s="220" t="s">
        <v>211</v>
      </c>
      <c r="D144" s="220" t="s">
        <v>185</v>
      </c>
      <c r="E144" s="221" t="s">
        <v>2350</v>
      </c>
      <c r="F144" s="222" t="s">
        <v>2351</v>
      </c>
      <c r="G144" s="223" t="s">
        <v>1272</v>
      </c>
      <c r="H144" s="224">
        <v>2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43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351</v>
      </c>
      <c r="AT144" s="232" t="s">
        <v>185</v>
      </c>
      <c r="AU144" s="232" t="s">
        <v>88</v>
      </c>
      <c r="AY144" s="18" t="s">
        <v>182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86</v>
      </c>
      <c r="BK144" s="233">
        <f>ROUND(I144*H144,2)</f>
        <v>0</v>
      </c>
      <c r="BL144" s="18" t="s">
        <v>351</v>
      </c>
      <c r="BM144" s="232" t="s">
        <v>2352</v>
      </c>
    </row>
    <row r="145" spans="1:51" s="13" customFormat="1" ht="12">
      <c r="A145" s="13"/>
      <c r="B145" s="234"/>
      <c r="C145" s="235"/>
      <c r="D145" s="236" t="s">
        <v>191</v>
      </c>
      <c r="E145" s="237" t="s">
        <v>1</v>
      </c>
      <c r="F145" s="238" t="s">
        <v>88</v>
      </c>
      <c r="G145" s="235"/>
      <c r="H145" s="239">
        <v>2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191</v>
      </c>
      <c r="AU145" s="245" t="s">
        <v>88</v>
      </c>
      <c r="AV145" s="13" t="s">
        <v>88</v>
      </c>
      <c r="AW145" s="13" t="s">
        <v>34</v>
      </c>
      <c r="AX145" s="13" t="s">
        <v>78</v>
      </c>
      <c r="AY145" s="245" t="s">
        <v>182</v>
      </c>
    </row>
    <row r="146" spans="1:51" s="14" customFormat="1" ht="12">
      <c r="A146" s="14"/>
      <c r="B146" s="246"/>
      <c r="C146" s="247"/>
      <c r="D146" s="236" t="s">
        <v>191</v>
      </c>
      <c r="E146" s="248" t="s">
        <v>1</v>
      </c>
      <c r="F146" s="249" t="s">
        <v>195</v>
      </c>
      <c r="G146" s="247"/>
      <c r="H146" s="250">
        <v>2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191</v>
      </c>
      <c r="AU146" s="256" t="s">
        <v>88</v>
      </c>
      <c r="AV146" s="14" t="s">
        <v>189</v>
      </c>
      <c r="AW146" s="14" t="s">
        <v>34</v>
      </c>
      <c r="AX146" s="14" t="s">
        <v>86</v>
      </c>
      <c r="AY146" s="256" t="s">
        <v>182</v>
      </c>
    </row>
    <row r="147" spans="1:65" s="2" customFormat="1" ht="16.5" customHeight="1">
      <c r="A147" s="39"/>
      <c r="B147" s="40"/>
      <c r="C147" s="220" t="s">
        <v>183</v>
      </c>
      <c r="D147" s="220" t="s">
        <v>185</v>
      </c>
      <c r="E147" s="221" t="s">
        <v>2353</v>
      </c>
      <c r="F147" s="222" t="s">
        <v>2354</v>
      </c>
      <c r="G147" s="223" t="s">
        <v>2355</v>
      </c>
      <c r="H147" s="224">
        <v>1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43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351</v>
      </c>
      <c r="AT147" s="232" t="s">
        <v>185</v>
      </c>
      <c r="AU147" s="232" t="s">
        <v>88</v>
      </c>
      <c r="AY147" s="18" t="s">
        <v>182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86</v>
      </c>
      <c r="BK147" s="233">
        <f>ROUND(I147*H147,2)</f>
        <v>0</v>
      </c>
      <c r="BL147" s="18" t="s">
        <v>351</v>
      </c>
      <c r="BM147" s="232" t="s">
        <v>2356</v>
      </c>
    </row>
    <row r="148" spans="1:51" s="13" customFormat="1" ht="12">
      <c r="A148" s="13"/>
      <c r="B148" s="234"/>
      <c r="C148" s="235"/>
      <c r="D148" s="236" t="s">
        <v>191</v>
      </c>
      <c r="E148" s="237" t="s">
        <v>1</v>
      </c>
      <c r="F148" s="238" t="s">
        <v>86</v>
      </c>
      <c r="G148" s="235"/>
      <c r="H148" s="239">
        <v>1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191</v>
      </c>
      <c r="AU148" s="245" t="s">
        <v>88</v>
      </c>
      <c r="AV148" s="13" t="s">
        <v>88</v>
      </c>
      <c r="AW148" s="13" t="s">
        <v>34</v>
      </c>
      <c r="AX148" s="13" t="s">
        <v>78</v>
      </c>
      <c r="AY148" s="245" t="s">
        <v>182</v>
      </c>
    </row>
    <row r="149" spans="1:51" s="14" customFormat="1" ht="12">
      <c r="A149" s="14"/>
      <c r="B149" s="246"/>
      <c r="C149" s="247"/>
      <c r="D149" s="236" t="s">
        <v>191</v>
      </c>
      <c r="E149" s="248" t="s">
        <v>1</v>
      </c>
      <c r="F149" s="249" t="s">
        <v>195</v>
      </c>
      <c r="G149" s="247"/>
      <c r="H149" s="250">
        <v>1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191</v>
      </c>
      <c r="AU149" s="256" t="s">
        <v>88</v>
      </c>
      <c r="AV149" s="14" t="s">
        <v>189</v>
      </c>
      <c r="AW149" s="14" t="s">
        <v>34</v>
      </c>
      <c r="AX149" s="14" t="s">
        <v>86</v>
      </c>
      <c r="AY149" s="256" t="s">
        <v>182</v>
      </c>
    </row>
    <row r="150" spans="1:65" s="2" customFormat="1" ht="16.5" customHeight="1">
      <c r="A150" s="39"/>
      <c r="B150" s="40"/>
      <c r="C150" s="220" t="s">
        <v>237</v>
      </c>
      <c r="D150" s="220" t="s">
        <v>185</v>
      </c>
      <c r="E150" s="221" t="s">
        <v>2357</v>
      </c>
      <c r="F150" s="222" t="s">
        <v>2358</v>
      </c>
      <c r="G150" s="223" t="s">
        <v>1543</v>
      </c>
      <c r="H150" s="224">
        <v>16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43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351</v>
      </c>
      <c r="AT150" s="232" t="s">
        <v>185</v>
      </c>
      <c r="AU150" s="232" t="s">
        <v>88</v>
      </c>
      <c r="AY150" s="18" t="s">
        <v>182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86</v>
      </c>
      <c r="BK150" s="233">
        <f>ROUND(I150*H150,2)</f>
        <v>0</v>
      </c>
      <c r="BL150" s="18" t="s">
        <v>351</v>
      </c>
      <c r="BM150" s="232" t="s">
        <v>2359</v>
      </c>
    </row>
    <row r="151" spans="1:65" s="2" customFormat="1" ht="16.5" customHeight="1">
      <c r="A151" s="39"/>
      <c r="B151" s="40"/>
      <c r="C151" s="220" t="s">
        <v>207</v>
      </c>
      <c r="D151" s="220" t="s">
        <v>185</v>
      </c>
      <c r="E151" s="221" t="s">
        <v>2360</v>
      </c>
      <c r="F151" s="222" t="s">
        <v>2361</v>
      </c>
      <c r="G151" s="223" t="s">
        <v>1543</v>
      </c>
      <c r="H151" s="224">
        <v>4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43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351</v>
      </c>
      <c r="AT151" s="232" t="s">
        <v>185</v>
      </c>
      <c r="AU151" s="232" t="s">
        <v>88</v>
      </c>
      <c r="AY151" s="18" t="s">
        <v>182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86</v>
      </c>
      <c r="BK151" s="233">
        <f>ROUND(I151*H151,2)</f>
        <v>0</v>
      </c>
      <c r="BL151" s="18" t="s">
        <v>351</v>
      </c>
      <c r="BM151" s="232" t="s">
        <v>2362</v>
      </c>
    </row>
    <row r="152" spans="1:65" s="2" customFormat="1" ht="16.5" customHeight="1">
      <c r="A152" s="39"/>
      <c r="B152" s="40"/>
      <c r="C152" s="220" t="s">
        <v>271</v>
      </c>
      <c r="D152" s="220" t="s">
        <v>185</v>
      </c>
      <c r="E152" s="221" t="s">
        <v>2363</v>
      </c>
      <c r="F152" s="222" t="s">
        <v>2364</v>
      </c>
      <c r="G152" s="223" t="s">
        <v>1543</v>
      </c>
      <c r="H152" s="224">
        <v>12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43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351</v>
      </c>
      <c r="AT152" s="232" t="s">
        <v>185</v>
      </c>
      <c r="AU152" s="232" t="s">
        <v>88</v>
      </c>
      <c r="AY152" s="18" t="s">
        <v>182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86</v>
      </c>
      <c r="BK152" s="233">
        <f>ROUND(I152*H152,2)</f>
        <v>0</v>
      </c>
      <c r="BL152" s="18" t="s">
        <v>351</v>
      </c>
      <c r="BM152" s="232" t="s">
        <v>2365</v>
      </c>
    </row>
    <row r="153" spans="1:65" s="2" customFormat="1" ht="62.7" customHeight="1">
      <c r="A153" s="39"/>
      <c r="B153" s="40"/>
      <c r="C153" s="220" t="s">
        <v>275</v>
      </c>
      <c r="D153" s="220" t="s">
        <v>185</v>
      </c>
      <c r="E153" s="221" t="s">
        <v>2366</v>
      </c>
      <c r="F153" s="222" t="s">
        <v>2367</v>
      </c>
      <c r="G153" s="223" t="s">
        <v>1543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43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351</v>
      </c>
      <c r="AT153" s="232" t="s">
        <v>185</v>
      </c>
      <c r="AU153" s="232" t="s">
        <v>88</v>
      </c>
      <c r="AY153" s="18" t="s">
        <v>182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86</v>
      </c>
      <c r="BK153" s="233">
        <f>ROUND(I153*H153,2)</f>
        <v>0</v>
      </c>
      <c r="BL153" s="18" t="s">
        <v>351</v>
      </c>
      <c r="BM153" s="232" t="s">
        <v>2368</v>
      </c>
    </row>
    <row r="154" spans="1:51" s="13" customFormat="1" ht="12">
      <c r="A154" s="13"/>
      <c r="B154" s="234"/>
      <c r="C154" s="235"/>
      <c r="D154" s="236" t="s">
        <v>191</v>
      </c>
      <c r="E154" s="237" t="s">
        <v>1</v>
      </c>
      <c r="F154" s="238" t="s">
        <v>86</v>
      </c>
      <c r="G154" s="235"/>
      <c r="H154" s="239">
        <v>1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191</v>
      </c>
      <c r="AU154" s="245" t="s">
        <v>88</v>
      </c>
      <c r="AV154" s="13" t="s">
        <v>88</v>
      </c>
      <c r="AW154" s="13" t="s">
        <v>34</v>
      </c>
      <c r="AX154" s="13" t="s">
        <v>78</v>
      </c>
      <c r="AY154" s="245" t="s">
        <v>182</v>
      </c>
    </row>
    <row r="155" spans="1:51" s="14" customFormat="1" ht="12">
      <c r="A155" s="14"/>
      <c r="B155" s="246"/>
      <c r="C155" s="247"/>
      <c r="D155" s="236" t="s">
        <v>191</v>
      </c>
      <c r="E155" s="248" t="s">
        <v>1</v>
      </c>
      <c r="F155" s="249" t="s">
        <v>195</v>
      </c>
      <c r="G155" s="247"/>
      <c r="H155" s="250">
        <v>1</v>
      </c>
      <c r="I155" s="251"/>
      <c r="J155" s="247"/>
      <c r="K155" s="247"/>
      <c r="L155" s="252"/>
      <c r="M155" s="294"/>
      <c r="N155" s="295"/>
      <c r="O155" s="295"/>
      <c r="P155" s="295"/>
      <c r="Q155" s="295"/>
      <c r="R155" s="295"/>
      <c r="S155" s="295"/>
      <c r="T155" s="29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191</v>
      </c>
      <c r="AU155" s="256" t="s">
        <v>88</v>
      </c>
      <c r="AV155" s="14" t="s">
        <v>189</v>
      </c>
      <c r="AW155" s="14" t="s">
        <v>34</v>
      </c>
      <c r="AX155" s="14" t="s">
        <v>86</v>
      </c>
      <c r="AY155" s="256" t="s">
        <v>182</v>
      </c>
    </row>
    <row r="156" spans="1:31" s="2" customFormat="1" ht="6.95" customHeight="1">
      <c r="A156" s="39"/>
      <c r="B156" s="67"/>
      <c r="C156" s="68"/>
      <c r="D156" s="68"/>
      <c r="E156" s="68"/>
      <c r="F156" s="68"/>
      <c r="G156" s="68"/>
      <c r="H156" s="68"/>
      <c r="I156" s="68"/>
      <c r="J156" s="68"/>
      <c r="K156" s="68"/>
      <c r="L156" s="45"/>
      <c r="M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</sheetData>
  <sheetProtection password="CC35" sheet="1" objects="1" scenarios="1" formatColumns="0" formatRows="0" autoFilter="0"/>
  <autoFilter ref="C119:K15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2369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ROUND((SUM(BE126:BE418)),2)</f>
        <v>0</v>
      </c>
      <c r="G33" s="39"/>
      <c r="H33" s="39"/>
      <c r="I33" s="156">
        <v>0.21</v>
      </c>
      <c r="J33" s="155">
        <f>ROUND(((SUM(BE126:BE418))*I33),2)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ROUND((SUM(BF126:BF418)),2)</f>
        <v>0</v>
      </c>
      <c r="G34" s="39"/>
      <c r="H34" s="39"/>
      <c r="I34" s="156">
        <v>0.12</v>
      </c>
      <c r="J34" s="155">
        <f>ROUND(((SUM(BF126:BF418))*I34),2)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ROUND((SUM(BG126:BG418)),2)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ROUND((SUM(BH126:BH418)),2)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ROUND((SUM(BI126:BI418)),2)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04770002 - ZTI - ostatní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2370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2371</v>
      </c>
      <c r="E98" s="183"/>
      <c r="F98" s="183"/>
      <c r="G98" s="183"/>
      <c r="H98" s="183"/>
      <c r="I98" s="183"/>
      <c r="J98" s="184">
        <f>J129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2372</v>
      </c>
      <c r="E99" s="183"/>
      <c r="F99" s="183"/>
      <c r="G99" s="183"/>
      <c r="H99" s="183"/>
      <c r="I99" s="183"/>
      <c r="J99" s="184">
        <f>J139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151</v>
      </c>
      <c r="E100" s="183"/>
      <c r="F100" s="183"/>
      <c r="G100" s="183"/>
      <c r="H100" s="183"/>
      <c r="I100" s="183"/>
      <c r="J100" s="184">
        <f>J145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2373</v>
      </c>
      <c r="E101" s="183"/>
      <c r="F101" s="183"/>
      <c r="G101" s="183"/>
      <c r="H101" s="183"/>
      <c r="I101" s="183"/>
      <c r="J101" s="184">
        <f>J146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2374</v>
      </c>
      <c r="E102" s="183"/>
      <c r="F102" s="183"/>
      <c r="G102" s="183"/>
      <c r="H102" s="183"/>
      <c r="I102" s="183"/>
      <c r="J102" s="184">
        <f>J182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2375</v>
      </c>
      <c r="E103" s="183"/>
      <c r="F103" s="183"/>
      <c r="G103" s="183"/>
      <c r="H103" s="183"/>
      <c r="I103" s="183"/>
      <c r="J103" s="184">
        <f>J282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0"/>
      <c r="C104" s="181"/>
      <c r="D104" s="182" t="s">
        <v>2376</v>
      </c>
      <c r="E104" s="183"/>
      <c r="F104" s="183"/>
      <c r="G104" s="183"/>
      <c r="H104" s="183"/>
      <c r="I104" s="183"/>
      <c r="J104" s="184">
        <f>J320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0"/>
      <c r="C105" s="181"/>
      <c r="D105" s="182" t="s">
        <v>2377</v>
      </c>
      <c r="E105" s="183"/>
      <c r="F105" s="183"/>
      <c r="G105" s="183"/>
      <c r="H105" s="183"/>
      <c r="I105" s="183"/>
      <c r="J105" s="184">
        <f>J402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0"/>
      <c r="C106" s="181"/>
      <c r="D106" s="182" t="s">
        <v>157</v>
      </c>
      <c r="E106" s="183"/>
      <c r="F106" s="183"/>
      <c r="G106" s="183"/>
      <c r="H106" s="183"/>
      <c r="I106" s="183"/>
      <c r="J106" s="184">
        <f>J418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167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6.25" customHeight="1">
      <c r="A116" s="39"/>
      <c r="B116" s="40"/>
      <c r="C116" s="41"/>
      <c r="D116" s="41"/>
      <c r="E116" s="175" t="str">
        <f>E7</f>
        <v>Střešní dostavba a stavební úpravy objektu denního stacionáře Jasněnka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144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04770002 - ZTI - ostatní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>Uničov</v>
      </c>
      <c r="G120" s="41"/>
      <c r="H120" s="41"/>
      <c r="I120" s="33" t="s">
        <v>22</v>
      </c>
      <c r="J120" s="80" t="str">
        <f>IF(J12="","",J12)</f>
        <v>6. 2. 2024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>spolek Jasněnka, o.z.</v>
      </c>
      <c r="G122" s="41"/>
      <c r="H122" s="41"/>
      <c r="I122" s="33" t="s">
        <v>31</v>
      </c>
      <c r="J122" s="37" t="str">
        <f>E21</f>
        <v xml:space="preserve"> SPZ DESIGN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29</v>
      </c>
      <c r="D123" s="41"/>
      <c r="E123" s="41"/>
      <c r="F123" s="28" t="str">
        <f>IF(E18="","",E18)</f>
        <v>Vyplň údaj</v>
      </c>
      <c r="G123" s="41"/>
      <c r="H123" s="41"/>
      <c r="I123" s="33" t="s">
        <v>35</v>
      </c>
      <c r="J123" s="37" t="str">
        <f>E24</f>
        <v xml:space="preserve"> Ing. Petr Zavadil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168</v>
      </c>
      <c r="D125" s="195" t="s">
        <v>63</v>
      </c>
      <c r="E125" s="195" t="s">
        <v>59</v>
      </c>
      <c r="F125" s="195" t="s">
        <v>60</v>
      </c>
      <c r="G125" s="195" t="s">
        <v>169</v>
      </c>
      <c r="H125" s="195" t="s">
        <v>170</v>
      </c>
      <c r="I125" s="195" t="s">
        <v>171</v>
      </c>
      <c r="J125" s="196" t="s">
        <v>148</v>
      </c>
      <c r="K125" s="197" t="s">
        <v>172</v>
      </c>
      <c r="L125" s="198"/>
      <c r="M125" s="101" t="s">
        <v>1</v>
      </c>
      <c r="N125" s="102" t="s">
        <v>42</v>
      </c>
      <c r="O125" s="102" t="s">
        <v>173</v>
      </c>
      <c r="P125" s="102" t="s">
        <v>174</v>
      </c>
      <c r="Q125" s="102" t="s">
        <v>175</v>
      </c>
      <c r="R125" s="102" t="s">
        <v>176</v>
      </c>
      <c r="S125" s="102" t="s">
        <v>177</v>
      </c>
      <c r="T125" s="103" t="s">
        <v>178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179</v>
      </c>
      <c r="D126" s="41"/>
      <c r="E126" s="41"/>
      <c r="F126" s="41"/>
      <c r="G126" s="41"/>
      <c r="H126" s="41"/>
      <c r="I126" s="41"/>
      <c r="J126" s="199">
        <f>BK126</f>
        <v>0</v>
      </c>
      <c r="K126" s="41"/>
      <c r="L126" s="45"/>
      <c r="M126" s="104"/>
      <c r="N126" s="200"/>
      <c r="O126" s="105"/>
      <c r="P126" s="201">
        <f>P127+P129+P139+P145+P146+P182+P282+P320+P402+P418</f>
        <v>0</v>
      </c>
      <c r="Q126" s="105"/>
      <c r="R126" s="201">
        <f>R127+R129+R139+R145+R146+R182+R282+R320+R402+R418</f>
        <v>0.88255</v>
      </c>
      <c r="S126" s="105"/>
      <c r="T126" s="202">
        <f>T127+T129+T139+T145+T146+T182+T282+T320+T402+T418</f>
        <v>0.5454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150</v>
      </c>
      <c r="BK126" s="203">
        <f>BK127+BK129+BK139+BK145+BK146+BK182+BK282+BK320+BK402+BK418</f>
        <v>0</v>
      </c>
    </row>
    <row r="127" spans="1:63" s="12" customFormat="1" ht="25.9" customHeight="1">
      <c r="A127" s="12"/>
      <c r="B127" s="204"/>
      <c r="C127" s="205"/>
      <c r="D127" s="206" t="s">
        <v>77</v>
      </c>
      <c r="E127" s="207" t="s">
        <v>2378</v>
      </c>
      <c r="F127" s="207" t="s">
        <v>2379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P128</f>
        <v>0</v>
      </c>
      <c r="Q127" s="212"/>
      <c r="R127" s="213">
        <f>R128</f>
        <v>0</v>
      </c>
      <c r="S127" s="212"/>
      <c r="T127" s="214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86</v>
      </c>
      <c r="AT127" s="216" t="s">
        <v>77</v>
      </c>
      <c r="AU127" s="216" t="s">
        <v>78</v>
      </c>
      <c r="AY127" s="215" t="s">
        <v>182</v>
      </c>
      <c r="BK127" s="217">
        <f>BK128</f>
        <v>0</v>
      </c>
    </row>
    <row r="128" spans="1:65" s="2" customFormat="1" ht="37.8" customHeight="1">
      <c r="A128" s="39"/>
      <c r="B128" s="40"/>
      <c r="C128" s="220" t="s">
        <v>207</v>
      </c>
      <c r="D128" s="220" t="s">
        <v>185</v>
      </c>
      <c r="E128" s="221" t="s">
        <v>2380</v>
      </c>
      <c r="F128" s="222" t="s">
        <v>2381</v>
      </c>
      <c r="G128" s="223" t="s">
        <v>2382</v>
      </c>
      <c r="H128" s="224">
        <v>160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43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189</v>
      </c>
      <c r="AT128" s="232" t="s">
        <v>185</v>
      </c>
      <c r="AU128" s="232" t="s">
        <v>86</v>
      </c>
      <c r="AY128" s="18" t="s">
        <v>182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86</v>
      </c>
      <c r="BK128" s="233">
        <f>ROUND(I128*H128,2)</f>
        <v>0</v>
      </c>
      <c r="BL128" s="18" t="s">
        <v>189</v>
      </c>
      <c r="BM128" s="232" t="s">
        <v>2383</v>
      </c>
    </row>
    <row r="129" spans="1:63" s="12" customFormat="1" ht="25.9" customHeight="1">
      <c r="A129" s="12"/>
      <c r="B129" s="204"/>
      <c r="C129" s="205"/>
      <c r="D129" s="206" t="s">
        <v>77</v>
      </c>
      <c r="E129" s="207" t="s">
        <v>271</v>
      </c>
      <c r="F129" s="207" t="s">
        <v>592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SUM(P130:P138)</f>
        <v>0</v>
      </c>
      <c r="Q129" s="212"/>
      <c r="R129" s="213">
        <f>SUM(R130:R138)</f>
        <v>0</v>
      </c>
      <c r="S129" s="212"/>
      <c r="T129" s="214">
        <f>SUM(T130:T138)</f>
        <v>0.5413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86</v>
      </c>
      <c r="AT129" s="216" t="s">
        <v>77</v>
      </c>
      <c r="AU129" s="216" t="s">
        <v>78</v>
      </c>
      <c r="AY129" s="215" t="s">
        <v>182</v>
      </c>
      <c r="BK129" s="217">
        <f>SUM(BK130:BK138)</f>
        <v>0</v>
      </c>
    </row>
    <row r="130" spans="1:65" s="2" customFormat="1" ht="16.5" customHeight="1">
      <c r="A130" s="39"/>
      <c r="B130" s="40"/>
      <c r="C130" s="220" t="s">
        <v>86</v>
      </c>
      <c r="D130" s="220" t="s">
        <v>185</v>
      </c>
      <c r="E130" s="221" t="s">
        <v>2384</v>
      </c>
      <c r="F130" s="222" t="s">
        <v>2385</v>
      </c>
      <c r="G130" s="223" t="s">
        <v>320</v>
      </c>
      <c r="H130" s="224">
        <v>169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43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0.0022</v>
      </c>
      <c r="T130" s="231">
        <f>S130*H130</f>
        <v>0.3718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189</v>
      </c>
      <c r="AT130" s="232" t="s">
        <v>185</v>
      </c>
      <c r="AU130" s="232" t="s">
        <v>86</v>
      </c>
      <c r="AY130" s="18" t="s">
        <v>182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86</v>
      </c>
      <c r="BK130" s="233">
        <f>ROUND(I130*H130,2)</f>
        <v>0</v>
      </c>
      <c r="BL130" s="18" t="s">
        <v>189</v>
      </c>
      <c r="BM130" s="232" t="s">
        <v>2386</v>
      </c>
    </row>
    <row r="131" spans="1:51" s="13" customFormat="1" ht="12">
      <c r="A131" s="13"/>
      <c r="B131" s="234"/>
      <c r="C131" s="235"/>
      <c r="D131" s="236" t="s">
        <v>191</v>
      </c>
      <c r="E131" s="237" t="s">
        <v>1</v>
      </c>
      <c r="F131" s="238" t="s">
        <v>2387</v>
      </c>
      <c r="G131" s="235"/>
      <c r="H131" s="239">
        <v>169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191</v>
      </c>
      <c r="AU131" s="245" t="s">
        <v>86</v>
      </c>
      <c r="AV131" s="13" t="s">
        <v>88</v>
      </c>
      <c r="AW131" s="13" t="s">
        <v>34</v>
      </c>
      <c r="AX131" s="13" t="s">
        <v>78</v>
      </c>
      <c r="AY131" s="245" t="s">
        <v>182</v>
      </c>
    </row>
    <row r="132" spans="1:51" s="14" customFormat="1" ht="12">
      <c r="A132" s="14"/>
      <c r="B132" s="246"/>
      <c r="C132" s="247"/>
      <c r="D132" s="236" t="s">
        <v>191</v>
      </c>
      <c r="E132" s="248" t="s">
        <v>1</v>
      </c>
      <c r="F132" s="249" t="s">
        <v>195</v>
      </c>
      <c r="G132" s="247"/>
      <c r="H132" s="250">
        <v>169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191</v>
      </c>
      <c r="AU132" s="256" t="s">
        <v>86</v>
      </c>
      <c r="AV132" s="14" t="s">
        <v>189</v>
      </c>
      <c r="AW132" s="14" t="s">
        <v>34</v>
      </c>
      <c r="AX132" s="14" t="s">
        <v>86</v>
      </c>
      <c r="AY132" s="256" t="s">
        <v>182</v>
      </c>
    </row>
    <row r="133" spans="1:65" s="2" customFormat="1" ht="24.15" customHeight="1">
      <c r="A133" s="39"/>
      <c r="B133" s="40"/>
      <c r="C133" s="220" t="s">
        <v>88</v>
      </c>
      <c r="D133" s="220" t="s">
        <v>185</v>
      </c>
      <c r="E133" s="221" t="s">
        <v>2388</v>
      </c>
      <c r="F133" s="222" t="s">
        <v>2389</v>
      </c>
      <c r="G133" s="223" t="s">
        <v>320</v>
      </c>
      <c r="H133" s="224">
        <v>50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43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0.003</v>
      </c>
      <c r="T133" s="231">
        <f>S133*H133</f>
        <v>0.15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189</v>
      </c>
      <c r="AT133" s="232" t="s">
        <v>185</v>
      </c>
      <c r="AU133" s="232" t="s">
        <v>86</v>
      </c>
      <c r="AY133" s="18" t="s">
        <v>182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86</v>
      </c>
      <c r="BK133" s="233">
        <f>ROUND(I133*H133,2)</f>
        <v>0</v>
      </c>
      <c r="BL133" s="18" t="s">
        <v>189</v>
      </c>
      <c r="BM133" s="232" t="s">
        <v>2390</v>
      </c>
    </row>
    <row r="134" spans="1:51" s="13" customFormat="1" ht="12">
      <c r="A134" s="13"/>
      <c r="B134" s="234"/>
      <c r="C134" s="235"/>
      <c r="D134" s="236" t="s">
        <v>191</v>
      </c>
      <c r="E134" s="237" t="s">
        <v>1</v>
      </c>
      <c r="F134" s="238" t="s">
        <v>2391</v>
      </c>
      <c r="G134" s="235"/>
      <c r="H134" s="239">
        <v>50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191</v>
      </c>
      <c r="AU134" s="245" t="s">
        <v>86</v>
      </c>
      <c r="AV134" s="13" t="s">
        <v>88</v>
      </c>
      <c r="AW134" s="13" t="s">
        <v>34</v>
      </c>
      <c r="AX134" s="13" t="s">
        <v>78</v>
      </c>
      <c r="AY134" s="245" t="s">
        <v>182</v>
      </c>
    </row>
    <row r="135" spans="1:51" s="14" customFormat="1" ht="12">
      <c r="A135" s="14"/>
      <c r="B135" s="246"/>
      <c r="C135" s="247"/>
      <c r="D135" s="236" t="s">
        <v>191</v>
      </c>
      <c r="E135" s="248" t="s">
        <v>1</v>
      </c>
      <c r="F135" s="249" t="s">
        <v>195</v>
      </c>
      <c r="G135" s="247"/>
      <c r="H135" s="250">
        <v>50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191</v>
      </c>
      <c r="AU135" s="256" t="s">
        <v>86</v>
      </c>
      <c r="AV135" s="14" t="s">
        <v>189</v>
      </c>
      <c r="AW135" s="14" t="s">
        <v>34</v>
      </c>
      <c r="AX135" s="14" t="s">
        <v>86</v>
      </c>
      <c r="AY135" s="256" t="s">
        <v>182</v>
      </c>
    </row>
    <row r="136" spans="1:65" s="2" customFormat="1" ht="24.15" customHeight="1">
      <c r="A136" s="39"/>
      <c r="B136" s="40"/>
      <c r="C136" s="220" t="s">
        <v>200</v>
      </c>
      <c r="D136" s="220" t="s">
        <v>185</v>
      </c>
      <c r="E136" s="221" t="s">
        <v>2392</v>
      </c>
      <c r="F136" s="222" t="s">
        <v>2393</v>
      </c>
      <c r="G136" s="223" t="s">
        <v>320</v>
      </c>
      <c r="H136" s="224">
        <v>3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43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0.0065</v>
      </c>
      <c r="T136" s="231">
        <f>S136*H136</f>
        <v>0.0195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189</v>
      </c>
      <c r="AT136" s="232" t="s">
        <v>185</v>
      </c>
      <c r="AU136" s="232" t="s">
        <v>86</v>
      </c>
      <c r="AY136" s="18" t="s">
        <v>182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86</v>
      </c>
      <c r="BK136" s="233">
        <f>ROUND(I136*H136,2)</f>
        <v>0</v>
      </c>
      <c r="BL136" s="18" t="s">
        <v>189</v>
      </c>
      <c r="BM136" s="232" t="s">
        <v>2394</v>
      </c>
    </row>
    <row r="137" spans="1:51" s="13" customFormat="1" ht="12">
      <c r="A137" s="13"/>
      <c r="B137" s="234"/>
      <c r="C137" s="235"/>
      <c r="D137" s="236" t="s">
        <v>191</v>
      </c>
      <c r="E137" s="237" t="s">
        <v>1</v>
      </c>
      <c r="F137" s="238" t="s">
        <v>2395</v>
      </c>
      <c r="G137" s="235"/>
      <c r="H137" s="239">
        <v>3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191</v>
      </c>
      <c r="AU137" s="245" t="s">
        <v>86</v>
      </c>
      <c r="AV137" s="13" t="s">
        <v>88</v>
      </c>
      <c r="AW137" s="13" t="s">
        <v>34</v>
      </c>
      <c r="AX137" s="13" t="s">
        <v>78</v>
      </c>
      <c r="AY137" s="245" t="s">
        <v>182</v>
      </c>
    </row>
    <row r="138" spans="1:51" s="14" customFormat="1" ht="12">
      <c r="A138" s="14"/>
      <c r="B138" s="246"/>
      <c r="C138" s="247"/>
      <c r="D138" s="236" t="s">
        <v>191</v>
      </c>
      <c r="E138" s="248" t="s">
        <v>1</v>
      </c>
      <c r="F138" s="249" t="s">
        <v>195</v>
      </c>
      <c r="G138" s="247"/>
      <c r="H138" s="250">
        <v>3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191</v>
      </c>
      <c r="AU138" s="256" t="s">
        <v>86</v>
      </c>
      <c r="AV138" s="14" t="s">
        <v>189</v>
      </c>
      <c r="AW138" s="14" t="s">
        <v>34</v>
      </c>
      <c r="AX138" s="14" t="s">
        <v>86</v>
      </c>
      <c r="AY138" s="256" t="s">
        <v>182</v>
      </c>
    </row>
    <row r="139" spans="1:63" s="12" customFormat="1" ht="25.9" customHeight="1">
      <c r="A139" s="12"/>
      <c r="B139" s="204"/>
      <c r="C139" s="205"/>
      <c r="D139" s="206" t="s">
        <v>77</v>
      </c>
      <c r="E139" s="207" t="s">
        <v>732</v>
      </c>
      <c r="F139" s="207" t="s">
        <v>733</v>
      </c>
      <c r="G139" s="205"/>
      <c r="H139" s="205"/>
      <c r="I139" s="208"/>
      <c r="J139" s="209">
        <f>BK139</f>
        <v>0</v>
      </c>
      <c r="K139" s="205"/>
      <c r="L139" s="210"/>
      <c r="M139" s="211"/>
      <c r="N139" s="212"/>
      <c r="O139" s="212"/>
      <c r="P139" s="213">
        <f>SUM(P140:P144)</f>
        <v>0</v>
      </c>
      <c r="Q139" s="212"/>
      <c r="R139" s="213">
        <f>SUM(R140:R144)</f>
        <v>0</v>
      </c>
      <c r="S139" s="212"/>
      <c r="T139" s="214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5" t="s">
        <v>86</v>
      </c>
      <c r="AT139" s="216" t="s">
        <v>77</v>
      </c>
      <c r="AU139" s="216" t="s">
        <v>78</v>
      </c>
      <c r="AY139" s="215" t="s">
        <v>182</v>
      </c>
      <c r="BK139" s="217">
        <f>SUM(BK140:BK144)</f>
        <v>0</v>
      </c>
    </row>
    <row r="140" spans="1:65" s="2" customFormat="1" ht="33" customHeight="1">
      <c r="A140" s="39"/>
      <c r="B140" s="40"/>
      <c r="C140" s="220" t="s">
        <v>189</v>
      </c>
      <c r="D140" s="220" t="s">
        <v>185</v>
      </c>
      <c r="E140" s="221" t="s">
        <v>735</v>
      </c>
      <c r="F140" s="222" t="s">
        <v>736</v>
      </c>
      <c r="G140" s="223" t="s">
        <v>570</v>
      </c>
      <c r="H140" s="224">
        <v>4.24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43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189</v>
      </c>
      <c r="AT140" s="232" t="s">
        <v>185</v>
      </c>
      <c r="AU140" s="232" t="s">
        <v>86</v>
      </c>
      <c r="AY140" s="18" t="s">
        <v>182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86</v>
      </c>
      <c r="BK140" s="233">
        <f>ROUND(I140*H140,2)</f>
        <v>0</v>
      </c>
      <c r="BL140" s="18" t="s">
        <v>189</v>
      </c>
      <c r="BM140" s="232" t="s">
        <v>2396</v>
      </c>
    </row>
    <row r="141" spans="1:65" s="2" customFormat="1" ht="24.15" customHeight="1">
      <c r="A141" s="39"/>
      <c r="B141" s="40"/>
      <c r="C141" s="220" t="s">
        <v>211</v>
      </c>
      <c r="D141" s="220" t="s">
        <v>185</v>
      </c>
      <c r="E141" s="221" t="s">
        <v>739</v>
      </c>
      <c r="F141" s="222" t="s">
        <v>740</v>
      </c>
      <c r="G141" s="223" t="s">
        <v>570</v>
      </c>
      <c r="H141" s="224">
        <v>38.16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43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189</v>
      </c>
      <c r="AT141" s="232" t="s">
        <v>185</v>
      </c>
      <c r="AU141" s="232" t="s">
        <v>86</v>
      </c>
      <c r="AY141" s="18" t="s">
        <v>182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86</v>
      </c>
      <c r="BK141" s="233">
        <f>ROUND(I141*H141,2)</f>
        <v>0</v>
      </c>
      <c r="BL141" s="18" t="s">
        <v>189</v>
      </c>
      <c r="BM141" s="232" t="s">
        <v>2397</v>
      </c>
    </row>
    <row r="142" spans="1:51" s="13" customFormat="1" ht="12">
      <c r="A142" s="13"/>
      <c r="B142" s="234"/>
      <c r="C142" s="235"/>
      <c r="D142" s="236" t="s">
        <v>191</v>
      </c>
      <c r="E142" s="237" t="s">
        <v>1</v>
      </c>
      <c r="F142" s="238" t="s">
        <v>2398</v>
      </c>
      <c r="G142" s="235"/>
      <c r="H142" s="239">
        <v>38.16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191</v>
      </c>
      <c r="AU142" s="245" t="s">
        <v>86</v>
      </c>
      <c r="AV142" s="13" t="s">
        <v>88</v>
      </c>
      <c r="AW142" s="13" t="s">
        <v>34</v>
      </c>
      <c r="AX142" s="13" t="s">
        <v>86</v>
      </c>
      <c r="AY142" s="245" t="s">
        <v>182</v>
      </c>
    </row>
    <row r="143" spans="1:65" s="2" customFormat="1" ht="24.15" customHeight="1">
      <c r="A143" s="39"/>
      <c r="B143" s="40"/>
      <c r="C143" s="220" t="s">
        <v>183</v>
      </c>
      <c r="D143" s="220" t="s">
        <v>185</v>
      </c>
      <c r="E143" s="221" t="s">
        <v>743</v>
      </c>
      <c r="F143" s="222" t="s">
        <v>744</v>
      </c>
      <c r="G143" s="223" t="s">
        <v>570</v>
      </c>
      <c r="H143" s="224">
        <v>4.24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43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189</v>
      </c>
      <c r="AT143" s="232" t="s">
        <v>185</v>
      </c>
      <c r="AU143" s="232" t="s">
        <v>86</v>
      </c>
      <c r="AY143" s="18" t="s">
        <v>182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86</v>
      </c>
      <c r="BK143" s="233">
        <f>ROUND(I143*H143,2)</f>
        <v>0</v>
      </c>
      <c r="BL143" s="18" t="s">
        <v>189</v>
      </c>
      <c r="BM143" s="232" t="s">
        <v>2399</v>
      </c>
    </row>
    <row r="144" spans="1:65" s="2" customFormat="1" ht="33" customHeight="1">
      <c r="A144" s="39"/>
      <c r="B144" s="40"/>
      <c r="C144" s="220" t="s">
        <v>237</v>
      </c>
      <c r="D144" s="220" t="s">
        <v>185</v>
      </c>
      <c r="E144" s="221" t="s">
        <v>748</v>
      </c>
      <c r="F144" s="222" t="s">
        <v>749</v>
      </c>
      <c r="G144" s="223" t="s">
        <v>570</v>
      </c>
      <c r="H144" s="224">
        <v>4.24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43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189</v>
      </c>
      <c r="AT144" s="232" t="s">
        <v>185</v>
      </c>
      <c r="AU144" s="232" t="s">
        <v>86</v>
      </c>
      <c r="AY144" s="18" t="s">
        <v>182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86</v>
      </c>
      <c r="BK144" s="233">
        <f>ROUND(I144*H144,2)</f>
        <v>0</v>
      </c>
      <c r="BL144" s="18" t="s">
        <v>189</v>
      </c>
      <c r="BM144" s="232" t="s">
        <v>2400</v>
      </c>
    </row>
    <row r="145" spans="1:63" s="12" customFormat="1" ht="25.9" customHeight="1">
      <c r="A145" s="12"/>
      <c r="B145" s="204"/>
      <c r="C145" s="205"/>
      <c r="D145" s="206" t="s">
        <v>77</v>
      </c>
      <c r="E145" s="207" t="s">
        <v>180</v>
      </c>
      <c r="F145" s="207" t="s">
        <v>181</v>
      </c>
      <c r="G145" s="205"/>
      <c r="H145" s="205"/>
      <c r="I145" s="208"/>
      <c r="J145" s="209">
        <f>BK145</f>
        <v>0</v>
      </c>
      <c r="K145" s="205"/>
      <c r="L145" s="210"/>
      <c r="M145" s="211"/>
      <c r="N145" s="212"/>
      <c r="O145" s="212"/>
      <c r="P145" s="213">
        <v>0</v>
      </c>
      <c r="Q145" s="212"/>
      <c r="R145" s="213">
        <v>0</v>
      </c>
      <c r="S145" s="212"/>
      <c r="T145" s="214"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86</v>
      </c>
      <c r="AT145" s="216" t="s">
        <v>77</v>
      </c>
      <c r="AU145" s="216" t="s">
        <v>78</v>
      </c>
      <c r="AY145" s="215" t="s">
        <v>182</v>
      </c>
      <c r="BK145" s="217">
        <v>0</v>
      </c>
    </row>
    <row r="146" spans="1:63" s="12" customFormat="1" ht="25.9" customHeight="1">
      <c r="A146" s="12"/>
      <c r="B146" s="204"/>
      <c r="C146" s="205"/>
      <c r="D146" s="206" t="s">
        <v>77</v>
      </c>
      <c r="E146" s="207" t="s">
        <v>2401</v>
      </c>
      <c r="F146" s="207" t="s">
        <v>2402</v>
      </c>
      <c r="G146" s="205"/>
      <c r="H146" s="205"/>
      <c r="I146" s="208"/>
      <c r="J146" s="209">
        <f>BK146</f>
        <v>0</v>
      </c>
      <c r="K146" s="205"/>
      <c r="L146" s="210"/>
      <c r="M146" s="211"/>
      <c r="N146" s="212"/>
      <c r="O146" s="212"/>
      <c r="P146" s="213">
        <f>SUM(P147:P181)</f>
        <v>0</v>
      </c>
      <c r="Q146" s="212"/>
      <c r="R146" s="213">
        <f>SUM(R147:R181)</f>
        <v>0.08138600000000001</v>
      </c>
      <c r="S146" s="212"/>
      <c r="T146" s="214">
        <f>SUM(T147:T181)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88</v>
      </c>
      <c r="AT146" s="216" t="s">
        <v>77</v>
      </c>
      <c r="AU146" s="216" t="s">
        <v>78</v>
      </c>
      <c r="AY146" s="215" t="s">
        <v>182</v>
      </c>
      <c r="BK146" s="217">
        <f>SUM(BK147:BK181)</f>
        <v>0</v>
      </c>
    </row>
    <row r="147" spans="1:65" s="2" customFormat="1" ht="24.15" customHeight="1">
      <c r="A147" s="39"/>
      <c r="B147" s="40"/>
      <c r="C147" s="220" t="s">
        <v>384</v>
      </c>
      <c r="D147" s="220" t="s">
        <v>185</v>
      </c>
      <c r="E147" s="221" t="s">
        <v>2403</v>
      </c>
      <c r="F147" s="222" t="s">
        <v>2404</v>
      </c>
      <c r="G147" s="223" t="s">
        <v>2405</v>
      </c>
      <c r="H147" s="224">
        <v>1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43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351</v>
      </c>
      <c r="AT147" s="232" t="s">
        <v>185</v>
      </c>
      <c r="AU147" s="232" t="s">
        <v>86</v>
      </c>
      <c r="AY147" s="18" t="s">
        <v>182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86</v>
      </c>
      <c r="BK147" s="233">
        <f>ROUND(I147*H147,2)</f>
        <v>0</v>
      </c>
      <c r="BL147" s="18" t="s">
        <v>351</v>
      </c>
      <c r="BM147" s="232" t="s">
        <v>2406</v>
      </c>
    </row>
    <row r="148" spans="1:65" s="2" customFormat="1" ht="16.5" customHeight="1">
      <c r="A148" s="39"/>
      <c r="B148" s="40"/>
      <c r="C148" s="220" t="s">
        <v>271</v>
      </c>
      <c r="D148" s="220" t="s">
        <v>185</v>
      </c>
      <c r="E148" s="221" t="s">
        <v>2407</v>
      </c>
      <c r="F148" s="222" t="s">
        <v>2408</v>
      </c>
      <c r="G148" s="223" t="s">
        <v>320</v>
      </c>
      <c r="H148" s="224">
        <v>19.7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43</v>
      </c>
      <c r="O148" s="92"/>
      <c r="P148" s="230">
        <f>O148*H148</f>
        <v>0</v>
      </c>
      <c r="Q148" s="230">
        <v>0.00048</v>
      </c>
      <c r="R148" s="230">
        <f>Q148*H148</f>
        <v>0.009455999999999999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351</v>
      </c>
      <c r="AT148" s="232" t="s">
        <v>185</v>
      </c>
      <c r="AU148" s="232" t="s">
        <v>86</v>
      </c>
      <c r="AY148" s="18" t="s">
        <v>182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86</v>
      </c>
      <c r="BK148" s="233">
        <f>ROUND(I148*H148,2)</f>
        <v>0</v>
      </c>
      <c r="BL148" s="18" t="s">
        <v>351</v>
      </c>
      <c r="BM148" s="232" t="s">
        <v>2409</v>
      </c>
    </row>
    <row r="149" spans="1:51" s="13" customFormat="1" ht="12">
      <c r="A149" s="13"/>
      <c r="B149" s="234"/>
      <c r="C149" s="235"/>
      <c r="D149" s="236" t="s">
        <v>191</v>
      </c>
      <c r="E149" s="237" t="s">
        <v>1</v>
      </c>
      <c r="F149" s="238" t="s">
        <v>2410</v>
      </c>
      <c r="G149" s="235"/>
      <c r="H149" s="239">
        <v>19.7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191</v>
      </c>
      <c r="AU149" s="245" t="s">
        <v>86</v>
      </c>
      <c r="AV149" s="13" t="s">
        <v>88</v>
      </c>
      <c r="AW149" s="13" t="s">
        <v>34</v>
      </c>
      <c r="AX149" s="13" t="s">
        <v>78</v>
      </c>
      <c r="AY149" s="245" t="s">
        <v>182</v>
      </c>
    </row>
    <row r="150" spans="1:51" s="14" customFormat="1" ht="12">
      <c r="A150" s="14"/>
      <c r="B150" s="246"/>
      <c r="C150" s="247"/>
      <c r="D150" s="236" t="s">
        <v>191</v>
      </c>
      <c r="E150" s="248" t="s">
        <v>1</v>
      </c>
      <c r="F150" s="249" t="s">
        <v>195</v>
      </c>
      <c r="G150" s="247"/>
      <c r="H150" s="250">
        <v>19.7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191</v>
      </c>
      <c r="AU150" s="256" t="s">
        <v>86</v>
      </c>
      <c r="AV150" s="14" t="s">
        <v>189</v>
      </c>
      <c r="AW150" s="14" t="s">
        <v>34</v>
      </c>
      <c r="AX150" s="14" t="s">
        <v>86</v>
      </c>
      <c r="AY150" s="256" t="s">
        <v>182</v>
      </c>
    </row>
    <row r="151" spans="1:65" s="2" customFormat="1" ht="16.5" customHeight="1">
      <c r="A151" s="39"/>
      <c r="B151" s="40"/>
      <c r="C151" s="220" t="s">
        <v>275</v>
      </c>
      <c r="D151" s="220" t="s">
        <v>185</v>
      </c>
      <c r="E151" s="221" t="s">
        <v>2411</v>
      </c>
      <c r="F151" s="222" t="s">
        <v>2412</v>
      </c>
      <c r="G151" s="223" t="s">
        <v>320</v>
      </c>
      <c r="H151" s="224">
        <v>23.7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43</v>
      </c>
      <c r="O151" s="92"/>
      <c r="P151" s="230">
        <f>O151*H151</f>
        <v>0</v>
      </c>
      <c r="Q151" s="230">
        <v>0.00071</v>
      </c>
      <c r="R151" s="230">
        <f>Q151*H151</f>
        <v>0.016827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351</v>
      </c>
      <c r="AT151" s="232" t="s">
        <v>185</v>
      </c>
      <c r="AU151" s="232" t="s">
        <v>86</v>
      </c>
      <c r="AY151" s="18" t="s">
        <v>182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86</v>
      </c>
      <c r="BK151" s="233">
        <f>ROUND(I151*H151,2)</f>
        <v>0</v>
      </c>
      <c r="BL151" s="18" t="s">
        <v>351</v>
      </c>
      <c r="BM151" s="232" t="s">
        <v>2413</v>
      </c>
    </row>
    <row r="152" spans="1:51" s="13" customFormat="1" ht="12">
      <c r="A152" s="13"/>
      <c r="B152" s="234"/>
      <c r="C152" s="235"/>
      <c r="D152" s="236" t="s">
        <v>191</v>
      </c>
      <c r="E152" s="237" t="s">
        <v>1</v>
      </c>
      <c r="F152" s="238" t="s">
        <v>2414</v>
      </c>
      <c r="G152" s="235"/>
      <c r="H152" s="239">
        <v>23.7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191</v>
      </c>
      <c r="AU152" s="245" t="s">
        <v>86</v>
      </c>
      <c r="AV152" s="13" t="s">
        <v>88</v>
      </c>
      <c r="AW152" s="13" t="s">
        <v>34</v>
      </c>
      <c r="AX152" s="13" t="s">
        <v>78</v>
      </c>
      <c r="AY152" s="245" t="s">
        <v>182</v>
      </c>
    </row>
    <row r="153" spans="1:51" s="14" customFormat="1" ht="12">
      <c r="A153" s="14"/>
      <c r="B153" s="246"/>
      <c r="C153" s="247"/>
      <c r="D153" s="236" t="s">
        <v>191</v>
      </c>
      <c r="E153" s="248" t="s">
        <v>1</v>
      </c>
      <c r="F153" s="249" t="s">
        <v>195</v>
      </c>
      <c r="G153" s="247"/>
      <c r="H153" s="250">
        <v>23.7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191</v>
      </c>
      <c r="AU153" s="256" t="s">
        <v>86</v>
      </c>
      <c r="AV153" s="14" t="s">
        <v>189</v>
      </c>
      <c r="AW153" s="14" t="s">
        <v>34</v>
      </c>
      <c r="AX153" s="14" t="s">
        <v>86</v>
      </c>
      <c r="AY153" s="256" t="s">
        <v>182</v>
      </c>
    </row>
    <row r="154" spans="1:65" s="2" customFormat="1" ht="16.5" customHeight="1">
      <c r="A154" s="39"/>
      <c r="B154" s="40"/>
      <c r="C154" s="220" t="s">
        <v>280</v>
      </c>
      <c r="D154" s="220" t="s">
        <v>185</v>
      </c>
      <c r="E154" s="221" t="s">
        <v>2415</v>
      </c>
      <c r="F154" s="222" t="s">
        <v>2416</v>
      </c>
      <c r="G154" s="223" t="s">
        <v>320</v>
      </c>
      <c r="H154" s="224">
        <v>14.2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43</v>
      </c>
      <c r="O154" s="92"/>
      <c r="P154" s="230">
        <f>O154*H154</f>
        <v>0</v>
      </c>
      <c r="Q154" s="230">
        <v>0.00224</v>
      </c>
      <c r="R154" s="230">
        <f>Q154*H154</f>
        <v>0.031807999999999996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351</v>
      </c>
      <c r="AT154" s="232" t="s">
        <v>185</v>
      </c>
      <c r="AU154" s="232" t="s">
        <v>86</v>
      </c>
      <c r="AY154" s="18" t="s">
        <v>182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86</v>
      </c>
      <c r="BK154" s="233">
        <f>ROUND(I154*H154,2)</f>
        <v>0</v>
      </c>
      <c r="BL154" s="18" t="s">
        <v>351</v>
      </c>
      <c r="BM154" s="232" t="s">
        <v>2417</v>
      </c>
    </row>
    <row r="155" spans="1:51" s="13" customFormat="1" ht="12">
      <c r="A155" s="13"/>
      <c r="B155" s="234"/>
      <c r="C155" s="235"/>
      <c r="D155" s="236" t="s">
        <v>191</v>
      </c>
      <c r="E155" s="237" t="s">
        <v>1</v>
      </c>
      <c r="F155" s="238" t="s">
        <v>2418</v>
      </c>
      <c r="G155" s="235"/>
      <c r="H155" s="239">
        <v>14.2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191</v>
      </c>
      <c r="AU155" s="245" t="s">
        <v>86</v>
      </c>
      <c r="AV155" s="13" t="s">
        <v>88</v>
      </c>
      <c r="AW155" s="13" t="s">
        <v>34</v>
      </c>
      <c r="AX155" s="13" t="s">
        <v>78</v>
      </c>
      <c r="AY155" s="245" t="s">
        <v>182</v>
      </c>
    </row>
    <row r="156" spans="1:51" s="14" customFormat="1" ht="12">
      <c r="A156" s="14"/>
      <c r="B156" s="246"/>
      <c r="C156" s="247"/>
      <c r="D156" s="236" t="s">
        <v>191</v>
      </c>
      <c r="E156" s="248" t="s">
        <v>1</v>
      </c>
      <c r="F156" s="249" t="s">
        <v>195</v>
      </c>
      <c r="G156" s="247"/>
      <c r="H156" s="250">
        <v>14.2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191</v>
      </c>
      <c r="AU156" s="256" t="s">
        <v>86</v>
      </c>
      <c r="AV156" s="14" t="s">
        <v>189</v>
      </c>
      <c r="AW156" s="14" t="s">
        <v>34</v>
      </c>
      <c r="AX156" s="14" t="s">
        <v>86</v>
      </c>
      <c r="AY156" s="256" t="s">
        <v>182</v>
      </c>
    </row>
    <row r="157" spans="1:65" s="2" customFormat="1" ht="16.5" customHeight="1">
      <c r="A157" s="39"/>
      <c r="B157" s="40"/>
      <c r="C157" s="220" t="s">
        <v>8</v>
      </c>
      <c r="D157" s="220" t="s">
        <v>185</v>
      </c>
      <c r="E157" s="221" t="s">
        <v>2419</v>
      </c>
      <c r="F157" s="222" t="s">
        <v>2420</v>
      </c>
      <c r="G157" s="223" t="s">
        <v>320</v>
      </c>
      <c r="H157" s="224">
        <v>3.5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43</v>
      </c>
      <c r="O157" s="92"/>
      <c r="P157" s="230">
        <f>O157*H157</f>
        <v>0</v>
      </c>
      <c r="Q157" s="230">
        <v>0.00139</v>
      </c>
      <c r="R157" s="230">
        <f>Q157*H157</f>
        <v>0.0048649999999999995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351</v>
      </c>
      <c r="AT157" s="232" t="s">
        <v>185</v>
      </c>
      <c r="AU157" s="232" t="s">
        <v>86</v>
      </c>
      <c r="AY157" s="18" t="s">
        <v>182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86</v>
      </c>
      <c r="BK157" s="233">
        <f>ROUND(I157*H157,2)</f>
        <v>0</v>
      </c>
      <c r="BL157" s="18" t="s">
        <v>351</v>
      </c>
      <c r="BM157" s="232" t="s">
        <v>2421</v>
      </c>
    </row>
    <row r="158" spans="1:51" s="13" customFormat="1" ht="12">
      <c r="A158" s="13"/>
      <c r="B158" s="234"/>
      <c r="C158" s="235"/>
      <c r="D158" s="236" t="s">
        <v>191</v>
      </c>
      <c r="E158" s="237" t="s">
        <v>1</v>
      </c>
      <c r="F158" s="238" t="s">
        <v>2422</v>
      </c>
      <c r="G158" s="235"/>
      <c r="H158" s="239">
        <v>3.5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191</v>
      </c>
      <c r="AU158" s="245" t="s">
        <v>86</v>
      </c>
      <c r="AV158" s="13" t="s">
        <v>88</v>
      </c>
      <c r="AW158" s="13" t="s">
        <v>34</v>
      </c>
      <c r="AX158" s="13" t="s">
        <v>78</v>
      </c>
      <c r="AY158" s="245" t="s">
        <v>182</v>
      </c>
    </row>
    <row r="159" spans="1:51" s="14" customFormat="1" ht="12">
      <c r="A159" s="14"/>
      <c r="B159" s="246"/>
      <c r="C159" s="247"/>
      <c r="D159" s="236" t="s">
        <v>191</v>
      </c>
      <c r="E159" s="248" t="s">
        <v>1</v>
      </c>
      <c r="F159" s="249" t="s">
        <v>195</v>
      </c>
      <c r="G159" s="247"/>
      <c r="H159" s="250">
        <v>3.5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191</v>
      </c>
      <c r="AU159" s="256" t="s">
        <v>86</v>
      </c>
      <c r="AV159" s="14" t="s">
        <v>189</v>
      </c>
      <c r="AW159" s="14" t="s">
        <v>34</v>
      </c>
      <c r="AX159" s="14" t="s">
        <v>86</v>
      </c>
      <c r="AY159" s="256" t="s">
        <v>182</v>
      </c>
    </row>
    <row r="160" spans="1:65" s="2" customFormat="1" ht="16.5" customHeight="1">
      <c r="A160" s="39"/>
      <c r="B160" s="40"/>
      <c r="C160" s="220" t="s">
        <v>288</v>
      </c>
      <c r="D160" s="220" t="s">
        <v>185</v>
      </c>
      <c r="E160" s="221" t="s">
        <v>2423</v>
      </c>
      <c r="F160" s="222" t="s">
        <v>2424</v>
      </c>
      <c r="G160" s="223" t="s">
        <v>1272</v>
      </c>
      <c r="H160" s="224">
        <v>8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43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351</v>
      </c>
      <c r="AT160" s="232" t="s">
        <v>185</v>
      </c>
      <c r="AU160" s="232" t="s">
        <v>86</v>
      </c>
      <c r="AY160" s="18" t="s">
        <v>182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86</v>
      </c>
      <c r="BK160" s="233">
        <f>ROUND(I160*H160,2)</f>
        <v>0</v>
      </c>
      <c r="BL160" s="18" t="s">
        <v>351</v>
      </c>
      <c r="BM160" s="232" t="s">
        <v>2425</v>
      </c>
    </row>
    <row r="161" spans="1:51" s="13" customFormat="1" ht="12">
      <c r="A161" s="13"/>
      <c r="B161" s="234"/>
      <c r="C161" s="235"/>
      <c r="D161" s="236" t="s">
        <v>191</v>
      </c>
      <c r="E161" s="237" t="s">
        <v>1</v>
      </c>
      <c r="F161" s="238" t="s">
        <v>2426</v>
      </c>
      <c r="G161" s="235"/>
      <c r="H161" s="239">
        <v>2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191</v>
      </c>
      <c r="AU161" s="245" t="s">
        <v>86</v>
      </c>
      <c r="AV161" s="13" t="s">
        <v>88</v>
      </c>
      <c r="AW161" s="13" t="s">
        <v>34</v>
      </c>
      <c r="AX161" s="13" t="s">
        <v>78</v>
      </c>
      <c r="AY161" s="245" t="s">
        <v>182</v>
      </c>
    </row>
    <row r="162" spans="1:51" s="13" customFormat="1" ht="12">
      <c r="A162" s="13"/>
      <c r="B162" s="234"/>
      <c r="C162" s="235"/>
      <c r="D162" s="236" t="s">
        <v>191</v>
      </c>
      <c r="E162" s="237" t="s">
        <v>1</v>
      </c>
      <c r="F162" s="238" t="s">
        <v>2427</v>
      </c>
      <c r="G162" s="235"/>
      <c r="H162" s="239">
        <v>1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191</v>
      </c>
      <c r="AU162" s="245" t="s">
        <v>86</v>
      </c>
      <c r="AV162" s="13" t="s">
        <v>88</v>
      </c>
      <c r="AW162" s="13" t="s">
        <v>34</v>
      </c>
      <c r="AX162" s="13" t="s">
        <v>78</v>
      </c>
      <c r="AY162" s="245" t="s">
        <v>182</v>
      </c>
    </row>
    <row r="163" spans="1:51" s="13" customFormat="1" ht="12">
      <c r="A163" s="13"/>
      <c r="B163" s="234"/>
      <c r="C163" s="235"/>
      <c r="D163" s="236" t="s">
        <v>191</v>
      </c>
      <c r="E163" s="237" t="s">
        <v>1</v>
      </c>
      <c r="F163" s="238" t="s">
        <v>2428</v>
      </c>
      <c r="G163" s="235"/>
      <c r="H163" s="239">
        <v>5</v>
      </c>
      <c r="I163" s="240"/>
      <c r="J163" s="235"/>
      <c r="K163" s="235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191</v>
      </c>
      <c r="AU163" s="245" t="s">
        <v>86</v>
      </c>
      <c r="AV163" s="13" t="s">
        <v>88</v>
      </c>
      <c r="AW163" s="13" t="s">
        <v>34</v>
      </c>
      <c r="AX163" s="13" t="s">
        <v>78</v>
      </c>
      <c r="AY163" s="245" t="s">
        <v>182</v>
      </c>
    </row>
    <row r="164" spans="1:51" s="14" customFormat="1" ht="12">
      <c r="A164" s="14"/>
      <c r="B164" s="246"/>
      <c r="C164" s="247"/>
      <c r="D164" s="236" t="s">
        <v>191</v>
      </c>
      <c r="E164" s="248" t="s">
        <v>1</v>
      </c>
      <c r="F164" s="249" t="s">
        <v>195</v>
      </c>
      <c r="G164" s="247"/>
      <c r="H164" s="250">
        <v>8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191</v>
      </c>
      <c r="AU164" s="256" t="s">
        <v>86</v>
      </c>
      <c r="AV164" s="14" t="s">
        <v>189</v>
      </c>
      <c r="AW164" s="14" t="s">
        <v>34</v>
      </c>
      <c r="AX164" s="14" t="s">
        <v>86</v>
      </c>
      <c r="AY164" s="256" t="s">
        <v>182</v>
      </c>
    </row>
    <row r="165" spans="1:65" s="2" customFormat="1" ht="21.75" customHeight="1">
      <c r="A165" s="39"/>
      <c r="B165" s="40"/>
      <c r="C165" s="220" t="s">
        <v>317</v>
      </c>
      <c r="D165" s="220" t="s">
        <v>185</v>
      </c>
      <c r="E165" s="221" t="s">
        <v>2429</v>
      </c>
      <c r="F165" s="222" t="s">
        <v>2430</v>
      </c>
      <c r="G165" s="223" t="s">
        <v>1272</v>
      </c>
      <c r="H165" s="224">
        <v>2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43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351</v>
      </c>
      <c r="AT165" s="232" t="s">
        <v>185</v>
      </c>
      <c r="AU165" s="232" t="s">
        <v>86</v>
      </c>
      <c r="AY165" s="18" t="s">
        <v>182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86</v>
      </c>
      <c r="BK165" s="233">
        <f>ROUND(I165*H165,2)</f>
        <v>0</v>
      </c>
      <c r="BL165" s="18" t="s">
        <v>351</v>
      </c>
      <c r="BM165" s="232" t="s">
        <v>2431</v>
      </c>
    </row>
    <row r="166" spans="1:51" s="13" customFormat="1" ht="12">
      <c r="A166" s="13"/>
      <c r="B166" s="234"/>
      <c r="C166" s="235"/>
      <c r="D166" s="236" t="s">
        <v>191</v>
      </c>
      <c r="E166" s="237" t="s">
        <v>1</v>
      </c>
      <c r="F166" s="238" t="s">
        <v>2432</v>
      </c>
      <c r="G166" s="235"/>
      <c r="H166" s="239">
        <v>1</v>
      </c>
      <c r="I166" s="240"/>
      <c r="J166" s="235"/>
      <c r="K166" s="235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191</v>
      </c>
      <c r="AU166" s="245" t="s">
        <v>86</v>
      </c>
      <c r="AV166" s="13" t="s">
        <v>88</v>
      </c>
      <c r="AW166" s="13" t="s">
        <v>34</v>
      </c>
      <c r="AX166" s="13" t="s">
        <v>78</v>
      </c>
      <c r="AY166" s="245" t="s">
        <v>182</v>
      </c>
    </row>
    <row r="167" spans="1:51" s="13" customFormat="1" ht="12">
      <c r="A167" s="13"/>
      <c r="B167" s="234"/>
      <c r="C167" s="235"/>
      <c r="D167" s="236" t="s">
        <v>191</v>
      </c>
      <c r="E167" s="237" t="s">
        <v>1</v>
      </c>
      <c r="F167" s="238" t="s">
        <v>2433</v>
      </c>
      <c r="G167" s="235"/>
      <c r="H167" s="239">
        <v>1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191</v>
      </c>
      <c r="AU167" s="245" t="s">
        <v>86</v>
      </c>
      <c r="AV167" s="13" t="s">
        <v>88</v>
      </c>
      <c r="AW167" s="13" t="s">
        <v>34</v>
      </c>
      <c r="AX167" s="13" t="s">
        <v>78</v>
      </c>
      <c r="AY167" s="245" t="s">
        <v>182</v>
      </c>
    </row>
    <row r="168" spans="1:51" s="14" customFormat="1" ht="12">
      <c r="A168" s="14"/>
      <c r="B168" s="246"/>
      <c r="C168" s="247"/>
      <c r="D168" s="236" t="s">
        <v>191</v>
      </c>
      <c r="E168" s="248" t="s">
        <v>1</v>
      </c>
      <c r="F168" s="249" t="s">
        <v>195</v>
      </c>
      <c r="G168" s="247"/>
      <c r="H168" s="250">
        <v>2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191</v>
      </c>
      <c r="AU168" s="256" t="s">
        <v>86</v>
      </c>
      <c r="AV168" s="14" t="s">
        <v>189</v>
      </c>
      <c r="AW168" s="14" t="s">
        <v>34</v>
      </c>
      <c r="AX168" s="14" t="s">
        <v>86</v>
      </c>
      <c r="AY168" s="256" t="s">
        <v>182</v>
      </c>
    </row>
    <row r="169" spans="1:65" s="2" customFormat="1" ht="24.15" customHeight="1">
      <c r="A169" s="39"/>
      <c r="B169" s="40"/>
      <c r="C169" s="220" t="s">
        <v>346</v>
      </c>
      <c r="D169" s="220" t="s">
        <v>185</v>
      </c>
      <c r="E169" s="221" t="s">
        <v>2434</v>
      </c>
      <c r="F169" s="222" t="s">
        <v>2435</v>
      </c>
      <c r="G169" s="223" t="s">
        <v>1272</v>
      </c>
      <c r="H169" s="224">
        <v>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43</v>
      </c>
      <c r="O169" s="92"/>
      <c r="P169" s="230">
        <f>O169*H169</f>
        <v>0</v>
      </c>
      <c r="Q169" s="230">
        <v>0.00595</v>
      </c>
      <c r="R169" s="230">
        <f>Q169*H169</f>
        <v>0.00595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351</v>
      </c>
      <c r="AT169" s="232" t="s">
        <v>185</v>
      </c>
      <c r="AU169" s="232" t="s">
        <v>86</v>
      </c>
      <c r="AY169" s="18" t="s">
        <v>182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86</v>
      </c>
      <c r="BK169" s="233">
        <f>ROUND(I169*H169,2)</f>
        <v>0</v>
      </c>
      <c r="BL169" s="18" t="s">
        <v>351</v>
      </c>
      <c r="BM169" s="232" t="s">
        <v>2436</v>
      </c>
    </row>
    <row r="170" spans="1:51" s="13" customFormat="1" ht="12">
      <c r="A170" s="13"/>
      <c r="B170" s="234"/>
      <c r="C170" s="235"/>
      <c r="D170" s="236" t="s">
        <v>191</v>
      </c>
      <c r="E170" s="237" t="s">
        <v>1</v>
      </c>
      <c r="F170" s="238" t="s">
        <v>86</v>
      </c>
      <c r="G170" s="235"/>
      <c r="H170" s="239">
        <v>1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191</v>
      </c>
      <c r="AU170" s="245" t="s">
        <v>86</v>
      </c>
      <c r="AV170" s="13" t="s">
        <v>88</v>
      </c>
      <c r="AW170" s="13" t="s">
        <v>34</v>
      </c>
      <c r="AX170" s="13" t="s">
        <v>78</v>
      </c>
      <c r="AY170" s="245" t="s">
        <v>182</v>
      </c>
    </row>
    <row r="171" spans="1:51" s="14" customFormat="1" ht="12">
      <c r="A171" s="14"/>
      <c r="B171" s="246"/>
      <c r="C171" s="247"/>
      <c r="D171" s="236" t="s">
        <v>191</v>
      </c>
      <c r="E171" s="248" t="s">
        <v>1</v>
      </c>
      <c r="F171" s="249" t="s">
        <v>195</v>
      </c>
      <c r="G171" s="247"/>
      <c r="H171" s="250">
        <v>1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191</v>
      </c>
      <c r="AU171" s="256" t="s">
        <v>86</v>
      </c>
      <c r="AV171" s="14" t="s">
        <v>189</v>
      </c>
      <c r="AW171" s="14" t="s">
        <v>34</v>
      </c>
      <c r="AX171" s="14" t="s">
        <v>86</v>
      </c>
      <c r="AY171" s="256" t="s">
        <v>182</v>
      </c>
    </row>
    <row r="172" spans="1:65" s="2" customFormat="1" ht="24.15" customHeight="1">
      <c r="A172" s="39"/>
      <c r="B172" s="40"/>
      <c r="C172" s="220" t="s">
        <v>351</v>
      </c>
      <c r="D172" s="220" t="s">
        <v>185</v>
      </c>
      <c r="E172" s="221" t="s">
        <v>2437</v>
      </c>
      <c r="F172" s="222" t="s">
        <v>2438</v>
      </c>
      <c r="G172" s="223" t="s">
        <v>1272</v>
      </c>
      <c r="H172" s="224">
        <v>8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43</v>
      </c>
      <c r="O172" s="92"/>
      <c r="P172" s="230">
        <f>O172*H172</f>
        <v>0</v>
      </c>
      <c r="Q172" s="230">
        <v>0.0015</v>
      </c>
      <c r="R172" s="230">
        <f>Q172*H172</f>
        <v>0.012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351</v>
      </c>
      <c r="AT172" s="232" t="s">
        <v>185</v>
      </c>
      <c r="AU172" s="232" t="s">
        <v>86</v>
      </c>
      <c r="AY172" s="18" t="s">
        <v>182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86</v>
      </c>
      <c r="BK172" s="233">
        <f>ROUND(I172*H172,2)</f>
        <v>0</v>
      </c>
      <c r="BL172" s="18" t="s">
        <v>351</v>
      </c>
      <c r="BM172" s="232" t="s">
        <v>2439</v>
      </c>
    </row>
    <row r="173" spans="1:51" s="13" customFormat="1" ht="12">
      <c r="A173" s="13"/>
      <c r="B173" s="234"/>
      <c r="C173" s="235"/>
      <c r="D173" s="236" t="s">
        <v>191</v>
      </c>
      <c r="E173" s="237" t="s">
        <v>1</v>
      </c>
      <c r="F173" s="238" t="s">
        <v>2440</v>
      </c>
      <c r="G173" s="235"/>
      <c r="H173" s="239">
        <v>8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191</v>
      </c>
      <c r="AU173" s="245" t="s">
        <v>86</v>
      </c>
      <c r="AV173" s="13" t="s">
        <v>88</v>
      </c>
      <c r="AW173" s="13" t="s">
        <v>34</v>
      </c>
      <c r="AX173" s="13" t="s">
        <v>78</v>
      </c>
      <c r="AY173" s="245" t="s">
        <v>182</v>
      </c>
    </row>
    <row r="174" spans="1:51" s="14" customFormat="1" ht="12">
      <c r="A174" s="14"/>
      <c r="B174" s="246"/>
      <c r="C174" s="247"/>
      <c r="D174" s="236" t="s">
        <v>191</v>
      </c>
      <c r="E174" s="248" t="s">
        <v>1</v>
      </c>
      <c r="F174" s="249" t="s">
        <v>195</v>
      </c>
      <c r="G174" s="247"/>
      <c r="H174" s="250">
        <v>8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191</v>
      </c>
      <c r="AU174" s="256" t="s">
        <v>86</v>
      </c>
      <c r="AV174" s="14" t="s">
        <v>189</v>
      </c>
      <c r="AW174" s="14" t="s">
        <v>34</v>
      </c>
      <c r="AX174" s="14" t="s">
        <v>86</v>
      </c>
      <c r="AY174" s="256" t="s">
        <v>182</v>
      </c>
    </row>
    <row r="175" spans="1:65" s="2" customFormat="1" ht="24.15" customHeight="1">
      <c r="A175" s="39"/>
      <c r="B175" s="40"/>
      <c r="C175" s="220" t="s">
        <v>358</v>
      </c>
      <c r="D175" s="220" t="s">
        <v>185</v>
      </c>
      <c r="E175" s="221" t="s">
        <v>2441</v>
      </c>
      <c r="F175" s="222" t="s">
        <v>2442</v>
      </c>
      <c r="G175" s="223" t="s">
        <v>1272</v>
      </c>
      <c r="H175" s="224">
        <v>3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43</v>
      </c>
      <c r="O175" s="92"/>
      <c r="P175" s="230">
        <f>O175*H175</f>
        <v>0</v>
      </c>
      <c r="Q175" s="230">
        <v>0.00016</v>
      </c>
      <c r="R175" s="230">
        <f>Q175*H175</f>
        <v>0.00048000000000000007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351</v>
      </c>
      <c r="AT175" s="232" t="s">
        <v>185</v>
      </c>
      <c r="AU175" s="232" t="s">
        <v>86</v>
      </c>
      <c r="AY175" s="18" t="s">
        <v>182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86</v>
      </c>
      <c r="BK175" s="233">
        <f>ROUND(I175*H175,2)</f>
        <v>0</v>
      </c>
      <c r="BL175" s="18" t="s">
        <v>351</v>
      </c>
      <c r="BM175" s="232" t="s">
        <v>2443</v>
      </c>
    </row>
    <row r="176" spans="1:51" s="13" customFormat="1" ht="12">
      <c r="A176" s="13"/>
      <c r="B176" s="234"/>
      <c r="C176" s="235"/>
      <c r="D176" s="236" t="s">
        <v>191</v>
      </c>
      <c r="E176" s="237" t="s">
        <v>1</v>
      </c>
      <c r="F176" s="238" t="s">
        <v>200</v>
      </c>
      <c r="G176" s="235"/>
      <c r="H176" s="239">
        <v>3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191</v>
      </c>
      <c r="AU176" s="245" t="s">
        <v>86</v>
      </c>
      <c r="AV176" s="13" t="s">
        <v>88</v>
      </c>
      <c r="AW176" s="13" t="s">
        <v>34</v>
      </c>
      <c r="AX176" s="13" t="s">
        <v>78</v>
      </c>
      <c r="AY176" s="245" t="s">
        <v>182</v>
      </c>
    </row>
    <row r="177" spans="1:51" s="14" customFormat="1" ht="12">
      <c r="A177" s="14"/>
      <c r="B177" s="246"/>
      <c r="C177" s="247"/>
      <c r="D177" s="236" t="s">
        <v>191</v>
      </c>
      <c r="E177" s="248" t="s">
        <v>1</v>
      </c>
      <c r="F177" s="249" t="s">
        <v>195</v>
      </c>
      <c r="G177" s="247"/>
      <c r="H177" s="250">
        <v>3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191</v>
      </c>
      <c r="AU177" s="256" t="s">
        <v>86</v>
      </c>
      <c r="AV177" s="14" t="s">
        <v>189</v>
      </c>
      <c r="AW177" s="14" t="s">
        <v>34</v>
      </c>
      <c r="AX177" s="14" t="s">
        <v>86</v>
      </c>
      <c r="AY177" s="256" t="s">
        <v>182</v>
      </c>
    </row>
    <row r="178" spans="1:65" s="2" customFormat="1" ht="21.75" customHeight="1">
      <c r="A178" s="39"/>
      <c r="B178" s="40"/>
      <c r="C178" s="220" t="s">
        <v>362</v>
      </c>
      <c r="D178" s="220" t="s">
        <v>185</v>
      </c>
      <c r="E178" s="221" t="s">
        <v>2444</v>
      </c>
      <c r="F178" s="222" t="s">
        <v>2445</v>
      </c>
      <c r="G178" s="223" t="s">
        <v>320</v>
      </c>
      <c r="H178" s="224">
        <v>61.1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43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351</v>
      </c>
      <c r="AT178" s="232" t="s">
        <v>185</v>
      </c>
      <c r="AU178" s="232" t="s">
        <v>86</v>
      </c>
      <c r="AY178" s="18" t="s">
        <v>182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86</v>
      </c>
      <c r="BK178" s="233">
        <f>ROUND(I178*H178,2)</f>
        <v>0</v>
      </c>
      <c r="BL178" s="18" t="s">
        <v>351</v>
      </c>
      <c r="BM178" s="232" t="s">
        <v>2446</v>
      </c>
    </row>
    <row r="179" spans="1:51" s="13" customFormat="1" ht="12">
      <c r="A179" s="13"/>
      <c r="B179" s="234"/>
      <c r="C179" s="235"/>
      <c r="D179" s="236" t="s">
        <v>191</v>
      </c>
      <c r="E179" s="237" t="s">
        <v>1</v>
      </c>
      <c r="F179" s="238" t="s">
        <v>2447</v>
      </c>
      <c r="G179" s="235"/>
      <c r="H179" s="239">
        <v>61.1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191</v>
      </c>
      <c r="AU179" s="245" t="s">
        <v>86</v>
      </c>
      <c r="AV179" s="13" t="s">
        <v>88</v>
      </c>
      <c r="AW179" s="13" t="s">
        <v>34</v>
      </c>
      <c r="AX179" s="13" t="s">
        <v>78</v>
      </c>
      <c r="AY179" s="245" t="s">
        <v>182</v>
      </c>
    </row>
    <row r="180" spans="1:51" s="14" customFormat="1" ht="12">
      <c r="A180" s="14"/>
      <c r="B180" s="246"/>
      <c r="C180" s="247"/>
      <c r="D180" s="236" t="s">
        <v>191</v>
      </c>
      <c r="E180" s="248" t="s">
        <v>1</v>
      </c>
      <c r="F180" s="249" t="s">
        <v>195</v>
      </c>
      <c r="G180" s="247"/>
      <c r="H180" s="250">
        <v>61.1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6" t="s">
        <v>191</v>
      </c>
      <c r="AU180" s="256" t="s">
        <v>86</v>
      </c>
      <c r="AV180" s="14" t="s">
        <v>189</v>
      </c>
      <c r="AW180" s="14" t="s">
        <v>34</v>
      </c>
      <c r="AX180" s="14" t="s">
        <v>86</v>
      </c>
      <c r="AY180" s="256" t="s">
        <v>182</v>
      </c>
    </row>
    <row r="181" spans="1:65" s="2" customFormat="1" ht="24.15" customHeight="1">
      <c r="A181" s="39"/>
      <c r="B181" s="40"/>
      <c r="C181" s="220" t="s">
        <v>389</v>
      </c>
      <c r="D181" s="220" t="s">
        <v>185</v>
      </c>
      <c r="E181" s="221" t="s">
        <v>2448</v>
      </c>
      <c r="F181" s="222" t="s">
        <v>2449</v>
      </c>
      <c r="G181" s="223" t="s">
        <v>570</v>
      </c>
      <c r="H181" s="224">
        <v>0.057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43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351</v>
      </c>
      <c r="AT181" s="232" t="s">
        <v>185</v>
      </c>
      <c r="AU181" s="232" t="s">
        <v>86</v>
      </c>
      <c r="AY181" s="18" t="s">
        <v>182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86</v>
      </c>
      <c r="BK181" s="233">
        <f>ROUND(I181*H181,2)</f>
        <v>0</v>
      </c>
      <c r="BL181" s="18" t="s">
        <v>351</v>
      </c>
      <c r="BM181" s="232" t="s">
        <v>2450</v>
      </c>
    </row>
    <row r="182" spans="1:63" s="12" customFormat="1" ht="25.9" customHeight="1">
      <c r="A182" s="12"/>
      <c r="B182" s="204"/>
      <c r="C182" s="205"/>
      <c r="D182" s="206" t="s">
        <v>77</v>
      </c>
      <c r="E182" s="207" t="s">
        <v>2451</v>
      </c>
      <c r="F182" s="207" t="s">
        <v>2452</v>
      </c>
      <c r="G182" s="205"/>
      <c r="H182" s="205"/>
      <c r="I182" s="208"/>
      <c r="J182" s="209">
        <f>BK182</f>
        <v>0</v>
      </c>
      <c r="K182" s="205"/>
      <c r="L182" s="210"/>
      <c r="M182" s="211"/>
      <c r="N182" s="212"/>
      <c r="O182" s="212"/>
      <c r="P182" s="213">
        <f>SUM(P183:P281)</f>
        <v>0</v>
      </c>
      <c r="Q182" s="212"/>
      <c r="R182" s="213">
        <f>SUM(R183:R281)</f>
        <v>0.5314439999999999</v>
      </c>
      <c r="S182" s="212"/>
      <c r="T182" s="214">
        <f>SUM(T183:T281)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5" t="s">
        <v>88</v>
      </c>
      <c r="AT182" s="216" t="s">
        <v>77</v>
      </c>
      <c r="AU182" s="216" t="s">
        <v>78</v>
      </c>
      <c r="AY182" s="215" t="s">
        <v>182</v>
      </c>
      <c r="BK182" s="217">
        <f>SUM(BK183:BK281)</f>
        <v>0</v>
      </c>
    </row>
    <row r="183" spans="1:65" s="2" customFormat="1" ht="24.15" customHeight="1">
      <c r="A183" s="39"/>
      <c r="B183" s="40"/>
      <c r="C183" s="220" t="s">
        <v>7</v>
      </c>
      <c r="D183" s="220" t="s">
        <v>185</v>
      </c>
      <c r="E183" s="221" t="s">
        <v>2453</v>
      </c>
      <c r="F183" s="222" t="s">
        <v>2454</v>
      </c>
      <c r="G183" s="223" t="s">
        <v>320</v>
      </c>
      <c r="H183" s="224">
        <v>4.4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43</v>
      </c>
      <c r="O183" s="92"/>
      <c r="P183" s="230">
        <f>O183*H183</f>
        <v>0</v>
      </c>
      <c r="Q183" s="230">
        <v>0.00157</v>
      </c>
      <c r="R183" s="230">
        <f>Q183*H183</f>
        <v>0.006908000000000001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351</v>
      </c>
      <c r="AT183" s="232" t="s">
        <v>185</v>
      </c>
      <c r="AU183" s="232" t="s">
        <v>86</v>
      </c>
      <c r="AY183" s="18" t="s">
        <v>182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86</v>
      </c>
      <c r="BK183" s="233">
        <f>ROUND(I183*H183,2)</f>
        <v>0</v>
      </c>
      <c r="BL183" s="18" t="s">
        <v>351</v>
      </c>
      <c r="BM183" s="232" t="s">
        <v>2455</v>
      </c>
    </row>
    <row r="184" spans="1:51" s="13" customFormat="1" ht="12">
      <c r="A184" s="13"/>
      <c r="B184" s="234"/>
      <c r="C184" s="235"/>
      <c r="D184" s="236" t="s">
        <v>191</v>
      </c>
      <c r="E184" s="237" t="s">
        <v>1</v>
      </c>
      <c r="F184" s="238" t="s">
        <v>2456</v>
      </c>
      <c r="G184" s="235"/>
      <c r="H184" s="239">
        <v>4.4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191</v>
      </c>
      <c r="AU184" s="245" t="s">
        <v>86</v>
      </c>
      <c r="AV184" s="13" t="s">
        <v>88</v>
      </c>
      <c r="AW184" s="13" t="s">
        <v>34</v>
      </c>
      <c r="AX184" s="13" t="s">
        <v>78</v>
      </c>
      <c r="AY184" s="245" t="s">
        <v>182</v>
      </c>
    </row>
    <row r="185" spans="1:51" s="14" customFormat="1" ht="12">
      <c r="A185" s="14"/>
      <c r="B185" s="246"/>
      <c r="C185" s="247"/>
      <c r="D185" s="236" t="s">
        <v>191</v>
      </c>
      <c r="E185" s="248" t="s">
        <v>1</v>
      </c>
      <c r="F185" s="249" t="s">
        <v>195</v>
      </c>
      <c r="G185" s="247"/>
      <c r="H185" s="250">
        <v>4.4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191</v>
      </c>
      <c r="AU185" s="256" t="s">
        <v>86</v>
      </c>
      <c r="AV185" s="14" t="s">
        <v>189</v>
      </c>
      <c r="AW185" s="14" t="s">
        <v>34</v>
      </c>
      <c r="AX185" s="14" t="s">
        <v>86</v>
      </c>
      <c r="AY185" s="256" t="s">
        <v>182</v>
      </c>
    </row>
    <row r="186" spans="1:65" s="2" customFormat="1" ht="24.15" customHeight="1">
      <c r="A186" s="39"/>
      <c r="B186" s="40"/>
      <c r="C186" s="220" t="s">
        <v>452</v>
      </c>
      <c r="D186" s="220" t="s">
        <v>185</v>
      </c>
      <c r="E186" s="221" t="s">
        <v>2457</v>
      </c>
      <c r="F186" s="222" t="s">
        <v>2458</v>
      </c>
      <c r="G186" s="223" t="s">
        <v>320</v>
      </c>
      <c r="H186" s="224">
        <v>3.4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43</v>
      </c>
      <c r="O186" s="92"/>
      <c r="P186" s="230">
        <f>O186*H186</f>
        <v>0</v>
      </c>
      <c r="Q186" s="230">
        <v>0.00245</v>
      </c>
      <c r="R186" s="230">
        <f>Q186*H186</f>
        <v>0.008329999999999999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351</v>
      </c>
      <c r="AT186" s="232" t="s">
        <v>185</v>
      </c>
      <c r="AU186" s="232" t="s">
        <v>86</v>
      </c>
      <c r="AY186" s="18" t="s">
        <v>182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86</v>
      </c>
      <c r="BK186" s="233">
        <f>ROUND(I186*H186,2)</f>
        <v>0</v>
      </c>
      <c r="BL186" s="18" t="s">
        <v>351</v>
      </c>
      <c r="BM186" s="232" t="s">
        <v>2459</v>
      </c>
    </row>
    <row r="187" spans="1:51" s="13" customFormat="1" ht="12">
      <c r="A187" s="13"/>
      <c r="B187" s="234"/>
      <c r="C187" s="235"/>
      <c r="D187" s="236" t="s">
        <v>191</v>
      </c>
      <c r="E187" s="237" t="s">
        <v>1</v>
      </c>
      <c r="F187" s="238" t="s">
        <v>2460</v>
      </c>
      <c r="G187" s="235"/>
      <c r="H187" s="239">
        <v>3.4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191</v>
      </c>
      <c r="AU187" s="245" t="s">
        <v>86</v>
      </c>
      <c r="AV187" s="13" t="s">
        <v>88</v>
      </c>
      <c r="AW187" s="13" t="s">
        <v>34</v>
      </c>
      <c r="AX187" s="13" t="s">
        <v>78</v>
      </c>
      <c r="AY187" s="245" t="s">
        <v>182</v>
      </c>
    </row>
    <row r="188" spans="1:51" s="14" customFormat="1" ht="12">
      <c r="A188" s="14"/>
      <c r="B188" s="246"/>
      <c r="C188" s="247"/>
      <c r="D188" s="236" t="s">
        <v>191</v>
      </c>
      <c r="E188" s="248" t="s">
        <v>1</v>
      </c>
      <c r="F188" s="249" t="s">
        <v>195</v>
      </c>
      <c r="G188" s="247"/>
      <c r="H188" s="250">
        <v>3.4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191</v>
      </c>
      <c r="AU188" s="256" t="s">
        <v>86</v>
      </c>
      <c r="AV188" s="14" t="s">
        <v>189</v>
      </c>
      <c r="AW188" s="14" t="s">
        <v>34</v>
      </c>
      <c r="AX188" s="14" t="s">
        <v>86</v>
      </c>
      <c r="AY188" s="256" t="s">
        <v>182</v>
      </c>
    </row>
    <row r="189" spans="1:65" s="2" customFormat="1" ht="24.15" customHeight="1">
      <c r="A189" s="39"/>
      <c r="B189" s="40"/>
      <c r="C189" s="220" t="s">
        <v>457</v>
      </c>
      <c r="D189" s="220" t="s">
        <v>185</v>
      </c>
      <c r="E189" s="221" t="s">
        <v>2461</v>
      </c>
      <c r="F189" s="222" t="s">
        <v>2462</v>
      </c>
      <c r="G189" s="223" t="s">
        <v>320</v>
      </c>
      <c r="H189" s="224">
        <v>20.7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43</v>
      </c>
      <c r="O189" s="92"/>
      <c r="P189" s="230">
        <f>O189*H189</f>
        <v>0</v>
      </c>
      <c r="Q189" s="230">
        <v>0.00309</v>
      </c>
      <c r="R189" s="230">
        <f>Q189*H189</f>
        <v>0.06396299999999999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351</v>
      </c>
      <c r="AT189" s="232" t="s">
        <v>185</v>
      </c>
      <c r="AU189" s="232" t="s">
        <v>86</v>
      </c>
      <c r="AY189" s="18" t="s">
        <v>182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86</v>
      </c>
      <c r="BK189" s="233">
        <f>ROUND(I189*H189,2)</f>
        <v>0</v>
      </c>
      <c r="BL189" s="18" t="s">
        <v>351</v>
      </c>
      <c r="BM189" s="232" t="s">
        <v>2463</v>
      </c>
    </row>
    <row r="190" spans="1:51" s="13" customFormat="1" ht="12">
      <c r="A190" s="13"/>
      <c r="B190" s="234"/>
      <c r="C190" s="235"/>
      <c r="D190" s="236" t="s">
        <v>191</v>
      </c>
      <c r="E190" s="237" t="s">
        <v>1</v>
      </c>
      <c r="F190" s="238" t="s">
        <v>2464</v>
      </c>
      <c r="G190" s="235"/>
      <c r="H190" s="239">
        <v>20.7</v>
      </c>
      <c r="I190" s="240"/>
      <c r="J190" s="235"/>
      <c r="K190" s="235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191</v>
      </c>
      <c r="AU190" s="245" t="s">
        <v>86</v>
      </c>
      <c r="AV190" s="13" t="s">
        <v>88</v>
      </c>
      <c r="AW190" s="13" t="s">
        <v>34</v>
      </c>
      <c r="AX190" s="13" t="s">
        <v>78</v>
      </c>
      <c r="AY190" s="245" t="s">
        <v>182</v>
      </c>
    </row>
    <row r="191" spans="1:51" s="14" customFormat="1" ht="12">
      <c r="A191" s="14"/>
      <c r="B191" s="246"/>
      <c r="C191" s="247"/>
      <c r="D191" s="236" t="s">
        <v>191</v>
      </c>
      <c r="E191" s="248" t="s">
        <v>1</v>
      </c>
      <c r="F191" s="249" t="s">
        <v>195</v>
      </c>
      <c r="G191" s="247"/>
      <c r="H191" s="250">
        <v>20.7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191</v>
      </c>
      <c r="AU191" s="256" t="s">
        <v>86</v>
      </c>
      <c r="AV191" s="14" t="s">
        <v>189</v>
      </c>
      <c r="AW191" s="14" t="s">
        <v>34</v>
      </c>
      <c r="AX191" s="14" t="s">
        <v>86</v>
      </c>
      <c r="AY191" s="256" t="s">
        <v>182</v>
      </c>
    </row>
    <row r="192" spans="1:65" s="2" customFormat="1" ht="24.15" customHeight="1">
      <c r="A192" s="39"/>
      <c r="B192" s="40"/>
      <c r="C192" s="220" t="s">
        <v>462</v>
      </c>
      <c r="D192" s="220" t="s">
        <v>185</v>
      </c>
      <c r="E192" s="221" t="s">
        <v>2465</v>
      </c>
      <c r="F192" s="222" t="s">
        <v>2466</v>
      </c>
      <c r="G192" s="223" t="s">
        <v>320</v>
      </c>
      <c r="H192" s="224">
        <v>25.6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43</v>
      </c>
      <c r="O192" s="92"/>
      <c r="P192" s="230">
        <f>O192*H192</f>
        <v>0</v>
      </c>
      <c r="Q192" s="230">
        <v>0.00451</v>
      </c>
      <c r="R192" s="230">
        <f>Q192*H192</f>
        <v>0.115456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351</v>
      </c>
      <c r="AT192" s="232" t="s">
        <v>185</v>
      </c>
      <c r="AU192" s="232" t="s">
        <v>86</v>
      </c>
      <c r="AY192" s="18" t="s">
        <v>182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86</v>
      </c>
      <c r="BK192" s="233">
        <f>ROUND(I192*H192,2)</f>
        <v>0</v>
      </c>
      <c r="BL192" s="18" t="s">
        <v>351</v>
      </c>
      <c r="BM192" s="232" t="s">
        <v>2467</v>
      </c>
    </row>
    <row r="193" spans="1:51" s="13" customFormat="1" ht="12">
      <c r="A193" s="13"/>
      <c r="B193" s="234"/>
      <c r="C193" s="235"/>
      <c r="D193" s="236" t="s">
        <v>191</v>
      </c>
      <c r="E193" s="237" t="s">
        <v>1</v>
      </c>
      <c r="F193" s="238" t="s">
        <v>2468</v>
      </c>
      <c r="G193" s="235"/>
      <c r="H193" s="239">
        <v>25.6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191</v>
      </c>
      <c r="AU193" s="245" t="s">
        <v>86</v>
      </c>
      <c r="AV193" s="13" t="s">
        <v>88</v>
      </c>
      <c r="AW193" s="13" t="s">
        <v>34</v>
      </c>
      <c r="AX193" s="13" t="s">
        <v>78</v>
      </c>
      <c r="AY193" s="245" t="s">
        <v>182</v>
      </c>
    </row>
    <row r="194" spans="1:51" s="14" customFormat="1" ht="12">
      <c r="A194" s="14"/>
      <c r="B194" s="246"/>
      <c r="C194" s="247"/>
      <c r="D194" s="236" t="s">
        <v>191</v>
      </c>
      <c r="E194" s="248" t="s">
        <v>1</v>
      </c>
      <c r="F194" s="249" t="s">
        <v>195</v>
      </c>
      <c r="G194" s="247"/>
      <c r="H194" s="250">
        <v>25.6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191</v>
      </c>
      <c r="AU194" s="256" t="s">
        <v>86</v>
      </c>
      <c r="AV194" s="14" t="s">
        <v>189</v>
      </c>
      <c r="AW194" s="14" t="s">
        <v>34</v>
      </c>
      <c r="AX194" s="14" t="s">
        <v>86</v>
      </c>
      <c r="AY194" s="256" t="s">
        <v>182</v>
      </c>
    </row>
    <row r="195" spans="1:65" s="2" customFormat="1" ht="24.15" customHeight="1">
      <c r="A195" s="39"/>
      <c r="B195" s="40"/>
      <c r="C195" s="220" t="s">
        <v>467</v>
      </c>
      <c r="D195" s="220" t="s">
        <v>185</v>
      </c>
      <c r="E195" s="221" t="s">
        <v>2469</v>
      </c>
      <c r="F195" s="222" t="s">
        <v>2470</v>
      </c>
      <c r="G195" s="223" t="s">
        <v>320</v>
      </c>
      <c r="H195" s="224">
        <v>3.8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43</v>
      </c>
      <c r="O195" s="92"/>
      <c r="P195" s="230">
        <f>O195*H195</f>
        <v>0</v>
      </c>
      <c r="Q195" s="230">
        <v>0.00518</v>
      </c>
      <c r="R195" s="230">
        <f>Q195*H195</f>
        <v>0.019683999999999997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351</v>
      </c>
      <c r="AT195" s="232" t="s">
        <v>185</v>
      </c>
      <c r="AU195" s="232" t="s">
        <v>86</v>
      </c>
      <c r="AY195" s="18" t="s">
        <v>182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86</v>
      </c>
      <c r="BK195" s="233">
        <f>ROUND(I195*H195,2)</f>
        <v>0</v>
      </c>
      <c r="BL195" s="18" t="s">
        <v>351</v>
      </c>
      <c r="BM195" s="232" t="s">
        <v>2471</v>
      </c>
    </row>
    <row r="196" spans="1:51" s="13" customFormat="1" ht="12">
      <c r="A196" s="13"/>
      <c r="B196" s="234"/>
      <c r="C196" s="235"/>
      <c r="D196" s="236" t="s">
        <v>191</v>
      </c>
      <c r="E196" s="237" t="s">
        <v>1</v>
      </c>
      <c r="F196" s="238" t="s">
        <v>2472</v>
      </c>
      <c r="G196" s="235"/>
      <c r="H196" s="239">
        <v>3.8</v>
      </c>
      <c r="I196" s="240"/>
      <c r="J196" s="235"/>
      <c r="K196" s="235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191</v>
      </c>
      <c r="AU196" s="245" t="s">
        <v>86</v>
      </c>
      <c r="AV196" s="13" t="s">
        <v>88</v>
      </c>
      <c r="AW196" s="13" t="s">
        <v>34</v>
      </c>
      <c r="AX196" s="13" t="s">
        <v>78</v>
      </c>
      <c r="AY196" s="245" t="s">
        <v>182</v>
      </c>
    </row>
    <row r="197" spans="1:51" s="14" customFormat="1" ht="12">
      <c r="A197" s="14"/>
      <c r="B197" s="246"/>
      <c r="C197" s="247"/>
      <c r="D197" s="236" t="s">
        <v>191</v>
      </c>
      <c r="E197" s="248" t="s">
        <v>1</v>
      </c>
      <c r="F197" s="249" t="s">
        <v>195</v>
      </c>
      <c r="G197" s="247"/>
      <c r="H197" s="250">
        <v>3.8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6" t="s">
        <v>191</v>
      </c>
      <c r="AU197" s="256" t="s">
        <v>86</v>
      </c>
      <c r="AV197" s="14" t="s">
        <v>189</v>
      </c>
      <c r="AW197" s="14" t="s">
        <v>34</v>
      </c>
      <c r="AX197" s="14" t="s">
        <v>86</v>
      </c>
      <c r="AY197" s="256" t="s">
        <v>182</v>
      </c>
    </row>
    <row r="198" spans="1:65" s="2" customFormat="1" ht="24.15" customHeight="1">
      <c r="A198" s="39"/>
      <c r="B198" s="40"/>
      <c r="C198" s="220" t="s">
        <v>493</v>
      </c>
      <c r="D198" s="220" t="s">
        <v>185</v>
      </c>
      <c r="E198" s="221" t="s">
        <v>2473</v>
      </c>
      <c r="F198" s="222" t="s">
        <v>2474</v>
      </c>
      <c r="G198" s="223" t="s">
        <v>320</v>
      </c>
      <c r="H198" s="224">
        <v>12.6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43</v>
      </c>
      <c r="O198" s="92"/>
      <c r="P198" s="230">
        <f>O198*H198</f>
        <v>0</v>
      </c>
      <c r="Q198" s="230">
        <v>0.00051</v>
      </c>
      <c r="R198" s="230">
        <f>Q198*H198</f>
        <v>0.006426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351</v>
      </c>
      <c r="AT198" s="232" t="s">
        <v>185</v>
      </c>
      <c r="AU198" s="232" t="s">
        <v>86</v>
      </c>
      <c r="AY198" s="18" t="s">
        <v>182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86</v>
      </c>
      <c r="BK198" s="233">
        <f>ROUND(I198*H198,2)</f>
        <v>0</v>
      </c>
      <c r="BL198" s="18" t="s">
        <v>351</v>
      </c>
      <c r="BM198" s="232" t="s">
        <v>2475</v>
      </c>
    </row>
    <row r="199" spans="1:51" s="13" customFormat="1" ht="12">
      <c r="A199" s="13"/>
      <c r="B199" s="234"/>
      <c r="C199" s="235"/>
      <c r="D199" s="236" t="s">
        <v>191</v>
      </c>
      <c r="E199" s="237" t="s">
        <v>1</v>
      </c>
      <c r="F199" s="238" t="s">
        <v>2476</v>
      </c>
      <c r="G199" s="235"/>
      <c r="H199" s="239">
        <v>12.6</v>
      </c>
      <c r="I199" s="240"/>
      <c r="J199" s="235"/>
      <c r="K199" s="235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191</v>
      </c>
      <c r="AU199" s="245" t="s">
        <v>86</v>
      </c>
      <c r="AV199" s="13" t="s">
        <v>88</v>
      </c>
      <c r="AW199" s="13" t="s">
        <v>34</v>
      </c>
      <c r="AX199" s="13" t="s">
        <v>78</v>
      </c>
      <c r="AY199" s="245" t="s">
        <v>182</v>
      </c>
    </row>
    <row r="200" spans="1:51" s="14" customFormat="1" ht="12">
      <c r="A200" s="14"/>
      <c r="B200" s="246"/>
      <c r="C200" s="247"/>
      <c r="D200" s="236" t="s">
        <v>191</v>
      </c>
      <c r="E200" s="248" t="s">
        <v>1</v>
      </c>
      <c r="F200" s="249" t="s">
        <v>195</v>
      </c>
      <c r="G200" s="247"/>
      <c r="H200" s="250">
        <v>12.6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191</v>
      </c>
      <c r="AU200" s="256" t="s">
        <v>86</v>
      </c>
      <c r="AV200" s="14" t="s">
        <v>189</v>
      </c>
      <c r="AW200" s="14" t="s">
        <v>34</v>
      </c>
      <c r="AX200" s="14" t="s">
        <v>86</v>
      </c>
      <c r="AY200" s="256" t="s">
        <v>182</v>
      </c>
    </row>
    <row r="201" spans="1:65" s="2" customFormat="1" ht="24.15" customHeight="1">
      <c r="A201" s="39"/>
      <c r="B201" s="40"/>
      <c r="C201" s="220" t="s">
        <v>535</v>
      </c>
      <c r="D201" s="220" t="s">
        <v>185</v>
      </c>
      <c r="E201" s="221" t="s">
        <v>2477</v>
      </c>
      <c r="F201" s="222" t="s">
        <v>2478</v>
      </c>
      <c r="G201" s="223" t="s">
        <v>320</v>
      </c>
      <c r="H201" s="224">
        <v>18.4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43</v>
      </c>
      <c r="O201" s="92"/>
      <c r="P201" s="230">
        <f>O201*H201</f>
        <v>0</v>
      </c>
      <c r="Q201" s="230">
        <v>0.00084</v>
      </c>
      <c r="R201" s="230">
        <f>Q201*H201</f>
        <v>0.015456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351</v>
      </c>
      <c r="AT201" s="232" t="s">
        <v>185</v>
      </c>
      <c r="AU201" s="232" t="s">
        <v>86</v>
      </c>
      <c r="AY201" s="18" t="s">
        <v>182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86</v>
      </c>
      <c r="BK201" s="233">
        <f>ROUND(I201*H201,2)</f>
        <v>0</v>
      </c>
      <c r="BL201" s="18" t="s">
        <v>351</v>
      </c>
      <c r="BM201" s="232" t="s">
        <v>2479</v>
      </c>
    </row>
    <row r="202" spans="1:51" s="13" customFormat="1" ht="12">
      <c r="A202" s="13"/>
      <c r="B202" s="234"/>
      <c r="C202" s="235"/>
      <c r="D202" s="236" t="s">
        <v>191</v>
      </c>
      <c r="E202" s="237" t="s">
        <v>1</v>
      </c>
      <c r="F202" s="238" t="s">
        <v>2480</v>
      </c>
      <c r="G202" s="235"/>
      <c r="H202" s="239">
        <v>18.4</v>
      </c>
      <c r="I202" s="240"/>
      <c r="J202" s="235"/>
      <c r="K202" s="235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191</v>
      </c>
      <c r="AU202" s="245" t="s">
        <v>86</v>
      </c>
      <c r="AV202" s="13" t="s">
        <v>88</v>
      </c>
      <c r="AW202" s="13" t="s">
        <v>34</v>
      </c>
      <c r="AX202" s="13" t="s">
        <v>78</v>
      </c>
      <c r="AY202" s="245" t="s">
        <v>182</v>
      </c>
    </row>
    <row r="203" spans="1:51" s="14" customFormat="1" ht="12">
      <c r="A203" s="14"/>
      <c r="B203" s="246"/>
      <c r="C203" s="247"/>
      <c r="D203" s="236" t="s">
        <v>191</v>
      </c>
      <c r="E203" s="248" t="s">
        <v>1</v>
      </c>
      <c r="F203" s="249" t="s">
        <v>195</v>
      </c>
      <c r="G203" s="247"/>
      <c r="H203" s="250">
        <v>18.4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191</v>
      </c>
      <c r="AU203" s="256" t="s">
        <v>86</v>
      </c>
      <c r="AV203" s="14" t="s">
        <v>189</v>
      </c>
      <c r="AW203" s="14" t="s">
        <v>34</v>
      </c>
      <c r="AX203" s="14" t="s">
        <v>86</v>
      </c>
      <c r="AY203" s="256" t="s">
        <v>182</v>
      </c>
    </row>
    <row r="204" spans="1:65" s="2" customFormat="1" ht="24.15" customHeight="1">
      <c r="A204" s="39"/>
      <c r="B204" s="40"/>
      <c r="C204" s="220" t="s">
        <v>539</v>
      </c>
      <c r="D204" s="220" t="s">
        <v>185</v>
      </c>
      <c r="E204" s="221" t="s">
        <v>2481</v>
      </c>
      <c r="F204" s="222" t="s">
        <v>2482</v>
      </c>
      <c r="G204" s="223" t="s">
        <v>320</v>
      </c>
      <c r="H204" s="224">
        <v>6.6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43</v>
      </c>
      <c r="O204" s="92"/>
      <c r="P204" s="230">
        <f>O204*H204</f>
        <v>0</v>
      </c>
      <c r="Q204" s="230">
        <v>0.00116</v>
      </c>
      <c r="R204" s="230">
        <f>Q204*H204</f>
        <v>0.007656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351</v>
      </c>
      <c r="AT204" s="232" t="s">
        <v>185</v>
      </c>
      <c r="AU204" s="232" t="s">
        <v>86</v>
      </c>
      <c r="AY204" s="18" t="s">
        <v>182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86</v>
      </c>
      <c r="BK204" s="233">
        <f>ROUND(I204*H204,2)</f>
        <v>0</v>
      </c>
      <c r="BL204" s="18" t="s">
        <v>351</v>
      </c>
      <c r="BM204" s="232" t="s">
        <v>2483</v>
      </c>
    </row>
    <row r="205" spans="1:51" s="13" customFormat="1" ht="12">
      <c r="A205" s="13"/>
      <c r="B205" s="234"/>
      <c r="C205" s="235"/>
      <c r="D205" s="236" t="s">
        <v>191</v>
      </c>
      <c r="E205" s="237" t="s">
        <v>1</v>
      </c>
      <c r="F205" s="238" t="s">
        <v>2484</v>
      </c>
      <c r="G205" s="235"/>
      <c r="H205" s="239">
        <v>6.6</v>
      </c>
      <c r="I205" s="240"/>
      <c r="J205" s="235"/>
      <c r="K205" s="235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191</v>
      </c>
      <c r="AU205" s="245" t="s">
        <v>86</v>
      </c>
      <c r="AV205" s="13" t="s">
        <v>88</v>
      </c>
      <c r="AW205" s="13" t="s">
        <v>34</v>
      </c>
      <c r="AX205" s="13" t="s">
        <v>78</v>
      </c>
      <c r="AY205" s="245" t="s">
        <v>182</v>
      </c>
    </row>
    <row r="206" spans="1:51" s="14" customFormat="1" ht="12">
      <c r="A206" s="14"/>
      <c r="B206" s="246"/>
      <c r="C206" s="247"/>
      <c r="D206" s="236" t="s">
        <v>191</v>
      </c>
      <c r="E206" s="248" t="s">
        <v>1</v>
      </c>
      <c r="F206" s="249" t="s">
        <v>195</v>
      </c>
      <c r="G206" s="247"/>
      <c r="H206" s="250">
        <v>6.6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6" t="s">
        <v>191</v>
      </c>
      <c r="AU206" s="256" t="s">
        <v>86</v>
      </c>
      <c r="AV206" s="14" t="s">
        <v>189</v>
      </c>
      <c r="AW206" s="14" t="s">
        <v>34</v>
      </c>
      <c r="AX206" s="14" t="s">
        <v>86</v>
      </c>
      <c r="AY206" s="256" t="s">
        <v>182</v>
      </c>
    </row>
    <row r="207" spans="1:65" s="2" customFormat="1" ht="24.15" customHeight="1">
      <c r="A207" s="39"/>
      <c r="B207" s="40"/>
      <c r="C207" s="220" t="s">
        <v>547</v>
      </c>
      <c r="D207" s="220" t="s">
        <v>185</v>
      </c>
      <c r="E207" s="221" t="s">
        <v>2485</v>
      </c>
      <c r="F207" s="222" t="s">
        <v>2486</v>
      </c>
      <c r="G207" s="223" t="s">
        <v>320</v>
      </c>
      <c r="H207" s="224">
        <v>6.4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43</v>
      </c>
      <c r="O207" s="92"/>
      <c r="P207" s="230">
        <f>O207*H207</f>
        <v>0</v>
      </c>
      <c r="Q207" s="230">
        <v>0.00144</v>
      </c>
      <c r="R207" s="230">
        <f>Q207*H207</f>
        <v>0.009216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351</v>
      </c>
      <c r="AT207" s="232" t="s">
        <v>185</v>
      </c>
      <c r="AU207" s="232" t="s">
        <v>86</v>
      </c>
      <c r="AY207" s="18" t="s">
        <v>182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86</v>
      </c>
      <c r="BK207" s="233">
        <f>ROUND(I207*H207,2)</f>
        <v>0</v>
      </c>
      <c r="BL207" s="18" t="s">
        <v>351</v>
      </c>
      <c r="BM207" s="232" t="s">
        <v>2487</v>
      </c>
    </row>
    <row r="208" spans="1:51" s="13" customFormat="1" ht="12">
      <c r="A208" s="13"/>
      <c r="B208" s="234"/>
      <c r="C208" s="235"/>
      <c r="D208" s="236" t="s">
        <v>191</v>
      </c>
      <c r="E208" s="237" t="s">
        <v>1</v>
      </c>
      <c r="F208" s="238" t="s">
        <v>2488</v>
      </c>
      <c r="G208" s="235"/>
      <c r="H208" s="239">
        <v>6.4</v>
      </c>
      <c r="I208" s="240"/>
      <c r="J208" s="235"/>
      <c r="K208" s="235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191</v>
      </c>
      <c r="AU208" s="245" t="s">
        <v>86</v>
      </c>
      <c r="AV208" s="13" t="s">
        <v>88</v>
      </c>
      <c r="AW208" s="13" t="s">
        <v>34</v>
      </c>
      <c r="AX208" s="13" t="s">
        <v>78</v>
      </c>
      <c r="AY208" s="245" t="s">
        <v>182</v>
      </c>
    </row>
    <row r="209" spans="1:51" s="14" customFormat="1" ht="12">
      <c r="A209" s="14"/>
      <c r="B209" s="246"/>
      <c r="C209" s="247"/>
      <c r="D209" s="236" t="s">
        <v>191</v>
      </c>
      <c r="E209" s="248" t="s">
        <v>1</v>
      </c>
      <c r="F209" s="249" t="s">
        <v>195</v>
      </c>
      <c r="G209" s="247"/>
      <c r="H209" s="250">
        <v>6.4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191</v>
      </c>
      <c r="AU209" s="256" t="s">
        <v>86</v>
      </c>
      <c r="AV209" s="14" t="s">
        <v>189</v>
      </c>
      <c r="AW209" s="14" t="s">
        <v>34</v>
      </c>
      <c r="AX209" s="14" t="s">
        <v>86</v>
      </c>
      <c r="AY209" s="256" t="s">
        <v>182</v>
      </c>
    </row>
    <row r="210" spans="1:65" s="2" customFormat="1" ht="24.15" customHeight="1">
      <c r="A210" s="39"/>
      <c r="B210" s="40"/>
      <c r="C210" s="220" t="s">
        <v>554</v>
      </c>
      <c r="D210" s="220" t="s">
        <v>185</v>
      </c>
      <c r="E210" s="221" t="s">
        <v>2489</v>
      </c>
      <c r="F210" s="222" t="s">
        <v>2490</v>
      </c>
      <c r="G210" s="223" t="s">
        <v>320</v>
      </c>
      <c r="H210" s="224">
        <v>9.8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43</v>
      </c>
      <c r="O210" s="92"/>
      <c r="P210" s="230">
        <f>O210*H210</f>
        <v>0</v>
      </c>
      <c r="Q210" s="230">
        <v>0.00084</v>
      </c>
      <c r="R210" s="230">
        <f>Q210*H210</f>
        <v>0.008232000000000001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351</v>
      </c>
      <c r="AT210" s="232" t="s">
        <v>185</v>
      </c>
      <c r="AU210" s="232" t="s">
        <v>86</v>
      </c>
      <c r="AY210" s="18" t="s">
        <v>182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86</v>
      </c>
      <c r="BK210" s="233">
        <f>ROUND(I210*H210,2)</f>
        <v>0</v>
      </c>
      <c r="BL210" s="18" t="s">
        <v>351</v>
      </c>
      <c r="BM210" s="232" t="s">
        <v>2491</v>
      </c>
    </row>
    <row r="211" spans="1:51" s="13" customFormat="1" ht="12">
      <c r="A211" s="13"/>
      <c r="B211" s="234"/>
      <c r="C211" s="235"/>
      <c r="D211" s="236" t="s">
        <v>191</v>
      </c>
      <c r="E211" s="237" t="s">
        <v>1</v>
      </c>
      <c r="F211" s="238" t="s">
        <v>2492</v>
      </c>
      <c r="G211" s="235"/>
      <c r="H211" s="239">
        <v>9.8</v>
      </c>
      <c r="I211" s="240"/>
      <c r="J211" s="235"/>
      <c r="K211" s="235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191</v>
      </c>
      <c r="AU211" s="245" t="s">
        <v>86</v>
      </c>
      <c r="AV211" s="13" t="s">
        <v>88</v>
      </c>
      <c r="AW211" s="13" t="s">
        <v>34</v>
      </c>
      <c r="AX211" s="13" t="s">
        <v>78</v>
      </c>
      <c r="AY211" s="245" t="s">
        <v>182</v>
      </c>
    </row>
    <row r="212" spans="1:51" s="14" customFormat="1" ht="12">
      <c r="A212" s="14"/>
      <c r="B212" s="246"/>
      <c r="C212" s="247"/>
      <c r="D212" s="236" t="s">
        <v>191</v>
      </c>
      <c r="E212" s="248" t="s">
        <v>1</v>
      </c>
      <c r="F212" s="249" t="s">
        <v>195</v>
      </c>
      <c r="G212" s="247"/>
      <c r="H212" s="250">
        <v>9.8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6" t="s">
        <v>191</v>
      </c>
      <c r="AU212" s="256" t="s">
        <v>86</v>
      </c>
      <c r="AV212" s="14" t="s">
        <v>189</v>
      </c>
      <c r="AW212" s="14" t="s">
        <v>34</v>
      </c>
      <c r="AX212" s="14" t="s">
        <v>86</v>
      </c>
      <c r="AY212" s="256" t="s">
        <v>182</v>
      </c>
    </row>
    <row r="213" spans="1:65" s="2" customFormat="1" ht="24.15" customHeight="1">
      <c r="A213" s="39"/>
      <c r="B213" s="40"/>
      <c r="C213" s="220" t="s">
        <v>558</v>
      </c>
      <c r="D213" s="220" t="s">
        <v>185</v>
      </c>
      <c r="E213" s="221" t="s">
        <v>2493</v>
      </c>
      <c r="F213" s="222" t="s">
        <v>2494</v>
      </c>
      <c r="G213" s="223" t="s">
        <v>320</v>
      </c>
      <c r="H213" s="224">
        <v>26.9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43</v>
      </c>
      <c r="O213" s="92"/>
      <c r="P213" s="230">
        <f>O213*H213</f>
        <v>0</v>
      </c>
      <c r="Q213" s="230">
        <v>0.00098</v>
      </c>
      <c r="R213" s="230">
        <f>Q213*H213</f>
        <v>0.026361999999999997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351</v>
      </c>
      <c r="AT213" s="232" t="s">
        <v>185</v>
      </c>
      <c r="AU213" s="232" t="s">
        <v>86</v>
      </c>
      <c r="AY213" s="18" t="s">
        <v>182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86</v>
      </c>
      <c r="BK213" s="233">
        <f>ROUND(I213*H213,2)</f>
        <v>0</v>
      </c>
      <c r="BL213" s="18" t="s">
        <v>351</v>
      </c>
      <c r="BM213" s="232" t="s">
        <v>2495</v>
      </c>
    </row>
    <row r="214" spans="1:51" s="13" customFormat="1" ht="12">
      <c r="A214" s="13"/>
      <c r="B214" s="234"/>
      <c r="C214" s="235"/>
      <c r="D214" s="236" t="s">
        <v>191</v>
      </c>
      <c r="E214" s="237" t="s">
        <v>1</v>
      </c>
      <c r="F214" s="238" t="s">
        <v>2496</v>
      </c>
      <c r="G214" s="235"/>
      <c r="H214" s="239">
        <v>26.9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191</v>
      </c>
      <c r="AU214" s="245" t="s">
        <v>86</v>
      </c>
      <c r="AV214" s="13" t="s">
        <v>88</v>
      </c>
      <c r="AW214" s="13" t="s">
        <v>34</v>
      </c>
      <c r="AX214" s="13" t="s">
        <v>78</v>
      </c>
      <c r="AY214" s="245" t="s">
        <v>182</v>
      </c>
    </row>
    <row r="215" spans="1:51" s="14" customFormat="1" ht="12">
      <c r="A215" s="14"/>
      <c r="B215" s="246"/>
      <c r="C215" s="247"/>
      <c r="D215" s="236" t="s">
        <v>191</v>
      </c>
      <c r="E215" s="248" t="s">
        <v>1</v>
      </c>
      <c r="F215" s="249" t="s">
        <v>195</v>
      </c>
      <c r="G215" s="247"/>
      <c r="H215" s="250">
        <v>26.9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6" t="s">
        <v>191</v>
      </c>
      <c r="AU215" s="256" t="s">
        <v>86</v>
      </c>
      <c r="AV215" s="14" t="s">
        <v>189</v>
      </c>
      <c r="AW215" s="14" t="s">
        <v>34</v>
      </c>
      <c r="AX215" s="14" t="s">
        <v>86</v>
      </c>
      <c r="AY215" s="256" t="s">
        <v>182</v>
      </c>
    </row>
    <row r="216" spans="1:65" s="2" customFormat="1" ht="24.15" customHeight="1">
      <c r="A216" s="39"/>
      <c r="B216" s="40"/>
      <c r="C216" s="220" t="s">
        <v>563</v>
      </c>
      <c r="D216" s="220" t="s">
        <v>185</v>
      </c>
      <c r="E216" s="221" t="s">
        <v>2497</v>
      </c>
      <c r="F216" s="222" t="s">
        <v>2498</v>
      </c>
      <c r="G216" s="223" t="s">
        <v>320</v>
      </c>
      <c r="H216" s="224">
        <v>53.9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43</v>
      </c>
      <c r="O216" s="92"/>
      <c r="P216" s="230">
        <f>O216*H216</f>
        <v>0</v>
      </c>
      <c r="Q216" s="230">
        <v>0.00126</v>
      </c>
      <c r="R216" s="230">
        <f>Q216*H216</f>
        <v>0.067914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351</v>
      </c>
      <c r="AT216" s="232" t="s">
        <v>185</v>
      </c>
      <c r="AU216" s="232" t="s">
        <v>86</v>
      </c>
      <c r="AY216" s="18" t="s">
        <v>182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86</v>
      </c>
      <c r="BK216" s="233">
        <f>ROUND(I216*H216,2)</f>
        <v>0</v>
      </c>
      <c r="BL216" s="18" t="s">
        <v>351</v>
      </c>
      <c r="BM216" s="232" t="s">
        <v>2499</v>
      </c>
    </row>
    <row r="217" spans="1:51" s="13" customFormat="1" ht="12">
      <c r="A217" s="13"/>
      <c r="B217" s="234"/>
      <c r="C217" s="235"/>
      <c r="D217" s="236" t="s">
        <v>191</v>
      </c>
      <c r="E217" s="237" t="s">
        <v>1</v>
      </c>
      <c r="F217" s="238" t="s">
        <v>2500</v>
      </c>
      <c r="G217" s="235"/>
      <c r="H217" s="239">
        <v>53.9</v>
      </c>
      <c r="I217" s="240"/>
      <c r="J217" s="235"/>
      <c r="K217" s="235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191</v>
      </c>
      <c r="AU217" s="245" t="s">
        <v>86</v>
      </c>
      <c r="AV217" s="13" t="s">
        <v>88</v>
      </c>
      <c r="AW217" s="13" t="s">
        <v>34</v>
      </c>
      <c r="AX217" s="13" t="s">
        <v>78</v>
      </c>
      <c r="AY217" s="245" t="s">
        <v>182</v>
      </c>
    </row>
    <row r="218" spans="1:51" s="14" customFormat="1" ht="12">
      <c r="A218" s="14"/>
      <c r="B218" s="246"/>
      <c r="C218" s="247"/>
      <c r="D218" s="236" t="s">
        <v>191</v>
      </c>
      <c r="E218" s="248" t="s">
        <v>1</v>
      </c>
      <c r="F218" s="249" t="s">
        <v>195</v>
      </c>
      <c r="G218" s="247"/>
      <c r="H218" s="250">
        <v>53.9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6" t="s">
        <v>191</v>
      </c>
      <c r="AU218" s="256" t="s">
        <v>86</v>
      </c>
      <c r="AV218" s="14" t="s">
        <v>189</v>
      </c>
      <c r="AW218" s="14" t="s">
        <v>34</v>
      </c>
      <c r="AX218" s="14" t="s">
        <v>86</v>
      </c>
      <c r="AY218" s="256" t="s">
        <v>182</v>
      </c>
    </row>
    <row r="219" spans="1:65" s="2" customFormat="1" ht="24.15" customHeight="1">
      <c r="A219" s="39"/>
      <c r="B219" s="40"/>
      <c r="C219" s="220" t="s">
        <v>567</v>
      </c>
      <c r="D219" s="220" t="s">
        <v>185</v>
      </c>
      <c r="E219" s="221" t="s">
        <v>2501</v>
      </c>
      <c r="F219" s="222" t="s">
        <v>2502</v>
      </c>
      <c r="G219" s="223" t="s">
        <v>320</v>
      </c>
      <c r="H219" s="224">
        <v>38.5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43</v>
      </c>
      <c r="O219" s="92"/>
      <c r="P219" s="230">
        <f>O219*H219</f>
        <v>0</v>
      </c>
      <c r="Q219" s="230">
        <v>0.00153</v>
      </c>
      <c r="R219" s="230">
        <f>Q219*H219</f>
        <v>0.058905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351</v>
      </c>
      <c r="AT219" s="232" t="s">
        <v>185</v>
      </c>
      <c r="AU219" s="232" t="s">
        <v>86</v>
      </c>
      <c r="AY219" s="18" t="s">
        <v>182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86</v>
      </c>
      <c r="BK219" s="233">
        <f>ROUND(I219*H219,2)</f>
        <v>0</v>
      </c>
      <c r="BL219" s="18" t="s">
        <v>351</v>
      </c>
      <c r="BM219" s="232" t="s">
        <v>2503</v>
      </c>
    </row>
    <row r="220" spans="1:51" s="13" customFormat="1" ht="12">
      <c r="A220" s="13"/>
      <c r="B220" s="234"/>
      <c r="C220" s="235"/>
      <c r="D220" s="236" t="s">
        <v>191</v>
      </c>
      <c r="E220" s="237" t="s">
        <v>1</v>
      </c>
      <c r="F220" s="238" t="s">
        <v>2504</v>
      </c>
      <c r="G220" s="235"/>
      <c r="H220" s="239">
        <v>38.5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191</v>
      </c>
      <c r="AU220" s="245" t="s">
        <v>86</v>
      </c>
      <c r="AV220" s="13" t="s">
        <v>88</v>
      </c>
      <c r="AW220" s="13" t="s">
        <v>34</v>
      </c>
      <c r="AX220" s="13" t="s">
        <v>78</v>
      </c>
      <c r="AY220" s="245" t="s">
        <v>182</v>
      </c>
    </row>
    <row r="221" spans="1:51" s="14" customFormat="1" ht="12">
      <c r="A221" s="14"/>
      <c r="B221" s="246"/>
      <c r="C221" s="247"/>
      <c r="D221" s="236" t="s">
        <v>191</v>
      </c>
      <c r="E221" s="248" t="s">
        <v>1</v>
      </c>
      <c r="F221" s="249" t="s">
        <v>195</v>
      </c>
      <c r="G221" s="247"/>
      <c r="H221" s="250">
        <v>38.5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6" t="s">
        <v>191</v>
      </c>
      <c r="AU221" s="256" t="s">
        <v>86</v>
      </c>
      <c r="AV221" s="14" t="s">
        <v>189</v>
      </c>
      <c r="AW221" s="14" t="s">
        <v>34</v>
      </c>
      <c r="AX221" s="14" t="s">
        <v>86</v>
      </c>
      <c r="AY221" s="256" t="s">
        <v>182</v>
      </c>
    </row>
    <row r="222" spans="1:65" s="2" customFormat="1" ht="24.15" customHeight="1">
      <c r="A222" s="39"/>
      <c r="B222" s="40"/>
      <c r="C222" s="220" t="s">
        <v>575</v>
      </c>
      <c r="D222" s="220" t="s">
        <v>185</v>
      </c>
      <c r="E222" s="221" t="s">
        <v>2505</v>
      </c>
      <c r="F222" s="222" t="s">
        <v>2506</v>
      </c>
      <c r="G222" s="223" t="s">
        <v>320</v>
      </c>
      <c r="H222" s="224">
        <v>3.2</v>
      </c>
      <c r="I222" s="225"/>
      <c r="J222" s="226">
        <f>ROUND(I222*H222,2)</f>
        <v>0</v>
      </c>
      <c r="K222" s="227"/>
      <c r="L222" s="45"/>
      <c r="M222" s="228" t="s">
        <v>1</v>
      </c>
      <c r="N222" s="229" t="s">
        <v>43</v>
      </c>
      <c r="O222" s="92"/>
      <c r="P222" s="230">
        <f>O222*H222</f>
        <v>0</v>
      </c>
      <c r="Q222" s="230">
        <v>0.00284</v>
      </c>
      <c r="R222" s="230">
        <f>Q222*H222</f>
        <v>0.009088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351</v>
      </c>
      <c r="AT222" s="232" t="s">
        <v>185</v>
      </c>
      <c r="AU222" s="232" t="s">
        <v>86</v>
      </c>
      <c r="AY222" s="18" t="s">
        <v>182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86</v>
      </c>
      <c r="BK222" s="233">
        <f>ROUND(I222*H222,2)</f>
        <v>0</v>
      </c>
      <c r="BL222" s="18" t="s">
        <v>351</v>
      </c>
      <c r="BM222" s="232" t="s">
        <v>2507</v>
      </c>
    </row>
    <row r="223" spans="1:51" s="13" customFormat="1" ht="12">
      <c r="A223" s="13"/>
      <c r="B223" s="234"/>
      <c r="C223" s="235"/>
      <c r="D223" s="236" t="s">
        <v>191</v>
      </c>
      <c r="E223" s="237" t="s">
        <v>1</v>
      </c>
      <c r="F223" s="238" t="s">
        <v>2508</v>
      </c>
      <c r="G223" s="235"/>
      <c r="H223" s="239">
        <v>3.2</v>
      </c>
      <c r="I223" s="240"/>
      <c r="J223" s="235"/>
      <c r="K223" s="235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191</v>
      </c>
      <c r="AU223" s="245" t="s">
        <v>86</v>
      </c>
      <c r="AV223" s="13" t="s">
        <v>88</v>
      </c>
      <c r="AW223" s="13" t="s">
        <v>34</v>
      </c>
      <c r="AX223" s="13" t="s">
        <v>78</v>
      </c>
      <c r="AY223" s="245" t="s">
        <v>182</v>
      </c>
    </row>
    <row r="224" spans="1:51" s="14" customFormat="1" ht="12">
      <c r="A224" s="14"/>
      <c r="B224" s="246"/>
      <c r="C224" s="247"/>
      <c r="D224" s="236" t="s">
        <v>191</v>
      </c>
      <c r="E224" s="248" t="s">
        <v>1</v>
      </c>
      <c r="F224" s="249" t="s">
        <v>195</v>
      </c>
      <c r="G224" s="247"/>
      <c r="H224" s="250">
        <v>3.2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6" t="s">
        <v>191</v>
      </c>
      <c r="AU224" s="256" t="s">
        <v>86</v>
      </c>
      <c r="AV224" s="14" t="s">
        <v>189</v>
      </c>
      <c r="AW224" s="14" t="s">
        <v>34</v>
      </c>
      <c r="AX224" s="14" t="s">
        <v>86</v>
      </c>
      <c r="AY224" s="256" t="s">
        <v>182</v>
      </c>
    </row>
    <row r="225" spans="1:65" s="2" customFormat="1" ht="37.8" customHeight="1">
      <c r="A225" s="39"/>
      <c r="B225" s="40"/>
      <c r="C225" s="220" t="s">
        <v>593</v>
      </c>
      <c r="D225" s="220" t="s">
        <v>185</v>
      </c>
      <c r="E225" s="221" t="s">
        <v>2509</v>
      </c>
      <c r="F225" s="222" t="s">
        <v>2510</v>
      </c>
      <c r="G225" s="223" t="s">
        <v>320</v>
      </c>
      <c r="H225" s="224">
        <v>7.8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43</v>
      </c>
      <c r="O225" s="92"/>
      <c r="P225" s="230">
        <f>O225*H225</f>
        <v>0</v>
      </c>
      <c r="Q225" s="230">
        <v>0.00012</v>
      </c>
      <c r="R225" s="230">
        <f>Q225*H225</f>
        <v>0.000936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351</v>
      </c>
      <c r="AT225" s="232" t="s">
        <v>185</v>
      </c>
      <c r="AU225" s="232" t="s">
        <v>86</v>
      </c>
      <c r="AY225" s="18" t="s">
        <v>182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86</v>
      </c>
      <c r="BK225" s="233">
        <f>ROUND(I225*H225,2)</f>
        <v>0</v>
      </c>
      <c r="BL225" s="18" t="s">
        <v>351</v>
      </c>
      <c r="BM225" s="232" t="s">
        <v>2511</v>
      </c>
    </row>
    <row r="226" spans="1:51" s="13" customFormat="1" ht="12">
      <c r="A226" s="13"/>
      <c r="B226" s="234"/>
      <c r="C226" s="235"/>
      <c r="D226" s="236" t="s">
        <v>191</v>
      </c>
      <c r="E226" s="237" t="s">
        <v>1</v>
      </c>
      <c r="F226" s="238" t="s">
        <v>2512</v>
      </c>
      <c r="G226" s="235"/>
      <c r="H226" s="239">
        <v>7.8</v>
      </c>
      <c r="I226" s="240"/>
      <c r="J226" s="235"/>
      <c r="K226" s="235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191</v>
      </c>
      <c r="AU226" s="245" t="s">
        <v>86</v>
      </c>
      <c r="AV226" s="13" t="s">
        <v>88</v>
      </c>
      <c r="AW226" s="13" t="s">
        <v>34</v>
      </c>
      <c r="AX226" s="13" t="s">
        <v>78</v>
      </c>
      <c r="AY226" s="245" t="s">
        <v>182</v>
      </c>
    </row>
    <row r="227" spans="1:51" s="14" customFormat="1" ht="12">
      <c r="A227" s="14"/>
      <c r="B227" s="246"/>
      <c r="C227" s="247"/>
      <c r="D227" s="236" t="s">
        <v>191</v>
      </c>
      <c r="E227" s="248" t="s">
        <v>1</v>
      </c>
      <c r="F227" s="249" t="s">
        <v>195</v>
      </c>
      <c r="G227" s="247"/>
      <c r="H227" s="250">
        <v>7.8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6" t="s">
        <v>191</v>
      </c>
      <c r="AU227" s="256" t="s">
        <v>86</v>
      </c>
      <c r="AV227" s="14" t="s">
        <v>189</v>
      </c>
      <c r="AW227" s="14" t="s">
        <v>34</v>
      </c>
      <c r="AX227" s="14" t="s">
        <v>86</v>
      </c>
      <c r="AY227" s="256" t="s">
        <v>182</v>
      </c>
    </row>
    <row r="228" spans="1:65" s="2" customFormat="1" ht="37.8" customHeight="1">
      <c r="A228" s="39"/>
      <c r="B228" s="40"/>
      <c r="C228" s="220" t="s">
        <v>603</v>
      </c>
      <c r="D228" s="220" t="s">
        <v>185</v>
      </c>
      <c r="E228" s="221" t="s">
        <v>2513</v>
      </c>
      <c r="F228" s="222" t="s">
        <v>2514</v>
      </c>
      <c r="G228" s="223" t="s">
        <v>320</v>
      </c>
      <c r="H228" s="224">
        <v>50.1</v>
      </c>
      <c r="I228" s="225"/>
      <c r="J228" s="226">
        <f>ROUND(I228*H228,2)</f>
        <v>0</v>
      </c>
      <c r="K228" s="227"/>
      <c r="L228" s="45"/>
      <c r="M228" s="228" t="s">
        <v>1</v>
      </c>
      <c r="N228" s="229" t="s">
        <v>43</v>
      </c>
      <c r="O228" s="92"/>
      <c r="P228" s="230">
        <f>O228*H228</f>
        <v>0</v>
      </c>
      <c r="Q228" s="230">
        <v>0.00016</v>
      </c>
      <c r="R228" s="230">
        <f>Q228*H228</f>
        <v>0.008016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351</v>
      </c>
      <c r="AT228" s="232" t="s">
        <v>185</v>
      </c>
      <c r="AU228" s="232" t="s">
        <v>86</v>
      </c>
      <c r="AY228" s="18" t="s">
        <v>182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86</v>
      </c>
      <c r="BK228" s="233">
        <f>ROUND(I228*H228,2)</f>
        <v>0</v>
      </c>
      <c r="BL228" s="18" t="s">
        <v>351</v>
      </c>
      <c r="BM228" s="232" t="s">
        <v>2515</v>
      </c>
    </row>
    <row r="229" spans="1:51" s="13" customFormat="1" ht="12">
      <c r="A229" s="13"/>
      <c r="B229" s="234"/>
      <c r="C229" s="235"/>
      <c r="D229" s="236" t="s">
        <v>191</v>
      </c>
      <c r="E229" s="237" t="s">
        <v>1</v>
      </c>
      <c r="F229" s="238" t="s">
        <v>2516</v>
      </c>
      <c r="G229" s="235"/>
      <c r="H229" s="239">
        <v>50.1</v>
      </c>
      <c r="I229" s="240"/>
      <c r="J229" s="235"/>
      <c r="K229" s="235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191</v>
      </c>
      <c r="AU229" s="245" t="s">
        <v>86</v>
      </c>
      <c r="AV229" s="13" t="s">
        <v>88</v>
      </c>
      <c r="AW229" s="13" t="s">
        <v>34</v>
      </c>
      <c r="AX229" s="13" t="s">
        <v>78</v>
      </c>
      <c r="AY229" s="245" t="s">
        <v>182</v>
      </c>
    </row>
    <row r="230" spans="1:51" s="14" customFormat="1" ht="12">
      <c r="A230" s="14"/>
      <c r="B230" s="246"/>
      <c r="C230" s="247"/>
      <c r="D230" s="236" t="s">
        <v>191</v>
      </c>
      <c r="E230" s="248" t="s">
        <v>1</v>
      </c>
      <c r="F230" s="249" t="s">
        <v>195</v>
      </c>
      <c r="G230" s="247"/>
      <c r="H230" s="250">
        <v>50.1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6" t="s">
        <v>191</v>
      </c>
      <c r="AU230" s="256" t="s">
        <v>86</v>
      </c>
      <c r="AV230" s="14" t="s">
        <v>189</v>
      </c>
      <c r="AW230" s="14" t="s">
        <v>34</v>
      </c>
      <c r="AX230" s="14" t="s">
        <v>86</v>
      </c>
      <c r="AY230" s="256" t="s">
        <v>182</v>
      </c>
    </row>
    <row r="231" spans="1:65" s="2" customFormat="1" ht="37.8" customHeight="1">
      <c r="A231" s="39"/>
      <c r="B231" s="40"/>
      <c r="C231" s="220" t="s">
        <v>610</v>
      </c>
      <c r="D231" s="220" t="s">
        <v>185</v>
      </c>
      <c r="E231" s="221" t="s">
        <v>2517</v>
      </c>
      <c r="F231" s="222" t="s">
        <v>2518</v>
      </c>
      <c r="G231" s="223" t="s">
        <v>320</v>
      </c>
      <c r="H231" s="224">
        <v>67.7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43</v>
      </c>
      <c r="O231" s="92"/>
      <c r="P231" s="230">
        <f>O231*H231</f>
        <v>0</v>
      </c>
      <c r="Q231" s="230">
        <v>0.0002</v>
      </c>
      <c r="R231" s="230">
        <f>Q231*H231</f>
        <v>0.013540000000000002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351</v>
      </c>
      <c r="AT231" s="232" t="s">
        <v>185</v>
      </c>
      <c r="AU231" s="232" t="s">
        <v>86</v>
      </c>
      <c r="AY231" s="18" t="s">
        <v>182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86</v>
      </c>
      <c r="BK231" s="233">
        <f>ROUND(I231*H231,2)</f>
        <v>0</v>
      </c>
      <c r="BL231" s="18" t="s">
        <v>351</v>
      </c>
      <c r="BM231" s="232" t="s">
        <v>2519</v>
      </c>
    </row>
    <row r="232" spans="1:51" s="13" customFormat="1" ht="12">
      <c r="A232" s="13"/>
      <c r="B232" s="234"/>
      <c r="C232" s="235"/>
      <c r="D232" s="236" t="s">
        <v>191</v>
      </c>
      <c r="E232" s="237" t="s">
        <v>1</v>
      </c>
      <c r="F232" s="238" t="s">
        <v>2520</v>
      </c>
      <c r="G232" s="235"/>
      <c r="H232" s="239">
        <v>31</v>
      </c>
      <c r="I232" s="240"/>
      <c r="J232" s="235"/>
      <c r="K232" s="235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191</v>
      </c>
      <c r="AU232" s="245" t="s">
        <v>86</v>
      </c>
      <c r="AV232" s="13" t="s">
        <v>88</v>
      </c>
      <c r="AW232" s="13" t="s">
        <v>34</v>
      </c>
      <c r="AX232" s="13" t="s">
        <v>78</v>
      </c>
      <c r="AY232" s="245" t="s">
        <v>182</v>
      </c>
    </row>
    <row r="233" spans="1:51" s="13" customFormat="1" ht="12">
      <c r="A233" s="13"/>
      <c r="B233" s="234"/>
      <c r="C233" s="235"/>
      <c r="D233" s="236" t="s">
        <v>191</v>
      </c>
      <c r="E233" s="237" t="s">
        <v>1</v>
      </c>
      <c r="F233" s="238" t="s">
        <v>2521</v>
      </c>
      <c r="G233" s="235"/>
      <c r="H233" s="239">
        <v>36.7</v>
      </c>
      <c r="I233" s="240"/>
      <c r="J233" s="235"/>
      <c r="K233" s="235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191</v>
      </c>
      <c r="AU233" s="245" t="s">
        <v>86</v>
      </c>
      <c r="AV233" s="13" t="s">
        <v>88</v>
      </c>
      <c r="AW233" s="13" t="s">
        <v>34</v>
      </c>
      <c r="AX233" s="13" t="s">
        <v>78</v>
      </c>
      <c r="AY233" s="245" t="s">
        <v>182</v>
      </c>
    </row>
    <row r="234" spans="1:51" s="14" customFormat="1" ht="12">
      <c r="A234" s="14"/>
      <c r="B234" s="246"/>
      <c r="C234" s="247"/>
      <c r="D234" s="236" t="s">
        <v>191</v>
      </c>
      <c r="E234" s="248" t="s">
        <v>1</v>
      </c>
      <c r="F234" s="249" t="s">
        <v>195</v>
      </c>
      <c r="G234" s="247"/>
      <c r="H234" s="250">
        <v>67.7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6" t="s">
        <v>191</v>
      </c>
      <c r="AU234" s="256" t="s">
        <v>86</v>
      </c>
      <c r="AV234" s="14" t="s">
        <v>189</v>
      </c>
      <c r="AW234" s="14" t="s">
        <v>34</v>
      </c>
      <c r="AX234" s="14" t="s">
        <v>86</v>
      </c>
      <c r="AY234" s="256" t="s">
        <v>182</v>
      </c>
    </row>
    <row r="235" spans="1:65" s="2" customFormat="1" ht="37.8" customHeight="1">
      <c r="A235" s="39"/>
      <c r="B235" s="40"/>
      <c r="C235" s="220" t="s">
        <v>616</v>
      </c>
      <c r="D235" s="220" t="s">
        <v>185</v>
      </c>
      <c r="E235" s="221" t="s">
        <v>2522</v>
      </c>
      <c r="F235" s="222" t="s">
        <v>2523</v>
      </c>
      <c r="G235" s="223" t="s">
        <v>320</v>
      </c>
      <c r="H235" s="224">
        <v>118.4</v>
      </c>
      <c r="I235" s="225"/>
      <c r="J235" s="226">
        <f>ROUND(I235*H235,2)</f>
        <v>0</v>
      </c>
      <c r="K235" s="227"/>
      <c r="L235" s="45"/>
      <c r="M235" s="228" t="s">
        <v>1</v>
      </c>
      <c r="N235" s="229" t="s">
        <v>43</v>
      </c>
      <c r="O235" s="92"/>
      <c r="P235" s="230">
        <f>O235*H235</f>
        <v>0</v>
      </c>
      <c r="Q235" s="230">
        <v>0.00024</v>
      </c>
      <c r="R235" s="230">
        <f>Q235*H235</f>
        <v>0.028416000000000004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351</v>
      </c>
      <c r="AT235" s="232" t="s">
        <v>185</v>
      </c>
      <c r="AU235" s="232" t="s">
        <v>86</v>
      </c>
      <c r="AY235" s="18" t="s">
        <v>182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86</v>
      </c>
      <c r="BK235" s="233">
        <f>ROUND(I235*H235,2)</f>
        <v>0</v>
      </c>
      <c r="BL235" s="18" t="s">
        <v>351</v>
      </c>
      <c r="BM235" s="232" t="s">
        <v>2524</v>
      </c>
    </row>
    <row r="236" spans="1:51" s="13" customFormat="1" ht="12">
      <c r="A236" s="13"/>
      <c r="B236" s="234"/>
      <c r="C236" s="235"/>
      <c r="D236" s="236" t="s">
        <v>191</v>
      </c>
      <c r="E236" s="237" t="s">
        <v>1</v>
      </c>
      <c r="F236" s="238" t="s">
        <v>2525</v>
      </c>
      <c r="G236" s="235"/>
      <c r="H236" s="239">
        <v>22.8</v>
      </c>
      <c r="I236" s="240"/>
      <c r="J236" s="235"/>
      <c r="K236" s="235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191</v>
      </c>
      <c r="AU236" s="245" t="s">
        <v>86</v>
      </c>
      <c r="AV236" s="13" t="s">
        <v>88</v>
      </c>
      <c r="AW236" s="13" t="s">
        <v>34</v>
      </c>
      <c r="AX236" s="13" t="s">
        <v>78</v>
      </c>
      <c r="AY236" s="245" t="s">
        <v>182</v>
      </c>
    </row>
    <row r="237" spans="1:51" s="13" customFormat="1" ht="12">
      <c r="A237" s="13"/>
      <c r="B237" s="234"/>
      <c r="C237" s="235"/>
      <c r="D237" s="236" t="s">
        <v>191</v>
      </c>
      <c r="E237" s="237" t="s">
        <v>1</v>
      </c>
      <c r="F237" s="238" t="s">
        <v>2526</v>
      </c>
      <c r="G237" s="235"/>
      <c r="H237" s="239">
        <v>95.6</v>
      </c>
      <c r="I237" s="240"/>
      <c r="J237" s="235"/>
      <c r="K237" s="235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191</v>
      </c>
      <c r="AU237" s="245" t="s">
        <v>86</v>
      </c>
      <c r="AV237" s="13" t="s">
        <v>88</v>
      </c>
      <c r="AW237" s="13" t="s">
        <v>34</v>
      </c>
      <c r="AX237" s="13" t="s">
        <v>78</v>
      </c>
      <c r="AY237" s="245" t="s">
        <v>182</v>
      </c>
    </row>
    <row r="238" spans="1:51" s="14" customFormat="1" ht="12">
      <c r="A238" s="14"/>
      <c r="B238" s="246"/>
      <c r="C238" s="247"/>
      <c r="D238" s="236" t="s">
        <v>191</v>
      </c>
      <c r="E238" s="248" t="s">
        <v>1</v>
      </c>
      <c r="F238" s="249" t="s">
        <v>195</v>
      </c>
      <c r="G238" s="247"/>
      <c r="H238" s="250">
        <v>118.39999999999999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191</v>
      </c>
      <c r="AU238" s="256" t="s">
        <v>86</v>
      </c>
      <c r="AV238" s="14" t="s">
        <v>189</v>
      </c>
      <c r="AW238" s="14" t="s">
        <v>34</v>
      </c>
      <c r="AX238" s="14" t="s">
        <v>86</v>
      </c>
      <c r="AY238" s="256" t="s">
        <v>182</v>
      </c>
    </row>
    <row r="239" spans="1:65" s="2" customFormat="1" ht="16.5" customHeight="1">
      <c r="A239" s="39"/>
      <c r="B239" s="40"/>
      <c r="C239" s="220" t="s">
        <v>621</v>
      </c>
      <c r="D239" s="220" t="s">
        <v>185</v>
      </c>
      <c r="E239" s="221" t="s">
        <v>2527</v>
      </c>
      <c r="F239" s="222" t="s">
        <v>2528</v>
      </c>
      <c r="G239" s="223" t="s">
        <v>1272</v>
      </c>
      <c r="H239" s="224">
        <v>19</v>
      </c>
      <c r="I239" s="225"/>
      <c r="J239" s="226">
        <f>ROUND(I239*H239,2)</f>
        <v>0</v>
      </c>
      <c r="K239" s="227"/>
      <c r="L239" s="45"/>
      <c r="M239" s="228" t="s">
        <v>1</v>
      </c>
      <c r="N239" s="229" t="s">
        <v>43</v>
      </c>
      <c r="O239" s="92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351</v>
      </c>
      <c r="AT239" s="232" t="s">
        <v>185</v>
      </c>
      <c r="AU239" s="232" t="s">
        <v>86</v>
      </c>
      <c r="AY239" s="18" t="s">
        <v>182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86</v>
      </c>
      <c r="BK239" s="233">
        <f>ROUND(I239*H239,2)</f>
        <v>0</v>
      </c>
      <c r="BL239" s="18" t="s">
        <v>351</v>
      </c>
      <c r="BM239" s="232" t="s">
        <v>2529</v>
      </c>
    </row>
    <row r="240" spans="1:51" s="13" customFormat="1" ht="12">
      <c r="A240" s="13"/>
      <c r="B240" s="234"/>
      <c r="C240" s="235"/>
      <c r="D240" s="236" t="s">
        <v>191</v>
      </c>
      <c r="E240" s="237" t="s">
        <v>1</v>
      </c>
      <c r="F240" s="238" t="s">
        <v>2530</v>
      </c>
      <c r="G240" s="235"/>
      <c r="H240" s="239">
        <v>4</v>
      </c>
      <c r="I240" s="240"/>
      <c r="J240" s="235"/>
      <c r="K240" s="235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191</v>
      </c>
      <c r="AU240" s="245" t="s">
        <v>86</v>
      </c>
      <c r="AV240" s="13" t="s">
        <v>88</v>
      </c>
      <c r="AW240" s="13" t="s">
        <v>34</v>
      </c>
      <c r="AX240" s="13" t="s">
        <v>78</v>
      </c>
      <c r="AY240" s="245" t="s">
        <v>182</v>
      </c>
    </row>
    <row r="241" spans="1:51" s="13" customFormat="1" ht="12">
      <c r="A241" s="13"/>
      <c r="B241" s="234"/>
      <c r="C241" s="235"/>
      <c r="D241" s="236" t="s">
        <v>191</v>
      </c>
      <c r="E241" s="237" t="s">
        <v>1</v>
      </c>
      <c r="F241" s="238" t="s">
        <v>2531</v>
      </c>
      <c r="G241" s="235"/>
      <c r="H241" s="239">
        <v>2</v>
      </c>
      <c r="I241" s="240"/>
      <c r="J241" s="235"/>
      <c r="K241" s="235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191</v>
      </c>
      <c r="AU241" s="245" t="s">
        <v>86</v>
      </c>
      <c r="AV241" s="13" t="s">
        <v>88</v>
      </c>
      <c r="AW241" s="13" t="s">
        <v>34</v>
      </c>
      <c r="AX241" s="13" t="s">
        <v>78</v>
      </c>
      <c r="AY241" s="245" t="s">
        <v>182</v>
      </c>
    </row>
    <row r="242" spans="1:51" s="13" customFormat="1" ht="12">
      <c r="A242" s="13"/>
      <c r="B242" s="234"/>
      <c r="C242" s="235"/>
      <c r="D242" s="236" t="s">
        <v>191</v>
      </c>
      <c r="E242" s="237" t="s">
        <v>1</v>
      </c>
      <c r="F242" s="238" t="s">
        <v>2532</v>
      </c>
      <c r="G242" s="235"/>
      <c r="H242" s="239">
        <v>10</v>
      </c>
      <c r="I242" s="240"/>
      <c r="J242" s="235"/>
      <c r="K242" s="235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191</v>
      </c>
      <c r="AU242" s="245" t="s">
        <v>86</v>
      </c>
      <c r="AV242" s="13" t="s">
        <v>88</v>
      </c>
      <c r="AW242" s="13" t="s">
        <v>34</v>
      </c>
      <c r="AX242" s="13" t="s">
        <v>78</v>
      </c>
      <c r="AY242" s="245" t="s">
        <v>182</v>
      </c>
    </row>
    <row r="243" spans="1:51" s="13" customFormat="1" ht="12">
      <c r="A243" s="13"/>
      <c r="B243" s="234"/>
      <c r="C243" s="235"/>
      <c r="D243" s="236" t="s">
        <v>191</v>
      </c>
      <c r="E243" s="237" t="s">
        <v>1</v>
      </c>
      <c r="F243" s="238" t="s">
        <v>2432</v>
      </c>
      <c r="G243" s="235"/>
      <c r="H243" s="239">
        <v>1</v>
      </c>
      <c r="I243" s="240"/>
      <c r="J243" s="235"/>
      <c r="K243" s="235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191</v>
      </c>
      <c r="AU243" s="245" t="s">
        <v>86</v>
      </c>
      <c r="AV243" s="13" t="s">
        <v>88</v>
      </c>
      <c r="AW243" s="13" t="s">
        <v>34</v>
      </c>
      <c r="AX243" s="13" t="s">
        <v>78</v>
      </c>
      <c r="AY243" s="245" t="s">
        <v>182</v>
      </c>
    </row>
    <row r="244" spans="1:51" s="13" customFormat="1" ht="12">
      <c r="A244" s="13"/>
      <c r="B244" s="234"/>
      <c r="C244" s="235"/>
      <c r="D244" s="236" t="s">
        <v>191</v>
      </c>
      <c r="E244" s="237" t="s">
        <v>1</v>
      </c>
      <c r="F244" s="238" t="s">
        <v>2533</v>
      </c>
      <c r="G244" s="235"/>
      <c r="H244" s="239">
        <v>2</v>
      </c>
      <c r="I244" s="240"/>
      <c r="J244" s="235"/>
      <c r="K244" s="235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191</v>
      </c>
      <c r="AU244" s="245" t="s">
        <v>86</v>
      </c>
      <c r="AV244" s="13" t="s">
        <v>88</v>
      </c>
      <c r="AW244" s="13" t="s">
        <v>34</v>
      </c>
      <c r="AX244" s="13" t="s">
        <v>78</v>
      </c>
      <c r="AY244" s="245" t="s">
        <v>182</v>
      </c>
    </row>
    <row r="245" spans="1:51" s="14" customFormat="1" ht="12">
      <c r="A245" s="14"/>
      <c r="B245" s="246"/>
      <c r="C245" s="247"/>
      <c r="D245" s="236" t="s">
        <v>191</v>
      </c>
      <c r="E245" s="248" t="s">
        <v>1</v>
      </c>
      <c r="F245" s="249" t="s">
        <v>195</v>
      </c>
      <c r="G245" s="247"/>
      <c r="H245" s="250">
        <v>19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191</v>
      </c>
      <c r="AU245" s="256" t="s">
        <v>86</v>
      </c>
      <c r="AV245" s="14" t="s">
        <v>189</v>
      </c>
      <c r="AW245" s="14" t="s">
        <v>34</v>
      </c>
      <c r="AX245" s="14" t="s">
        <v>86</v>
      </c>
      <c r="AY245" s="256" t="s">
        <v>182</v>
      </c>
    </row>
    <row r="246" spans="1:65" s="2" customFormat="1" ht="21.75" customHeight="1">
      <c r="A246" s="39"/>
      <c r="B246" s="40"/>
      <c r="C246" s="220" t="s">
        <v>627</v>
      </c>
      <c r="D246" s="220" t="s">
        <v>185</v>
      </c>
      <c r="E246" s="221" t="s">
        <v>2534</v>
      </c>
      <c r="F246" s="222" t="s">
        <v>2535</v>
      </c>
      <c r="G246" s="223" t="s">
        <v>1272</v>
      </c>
      <c r="H246" s="224">
        <v>1</v>
      </c>
      <c r="I246" s="225"/>
      <c r="J246" s="226">
        <f>ROUND(I246*H246,2)</f>
        <v>0</v>
      </c>
      <c r="K246" s="227"/>
      <c r="L246" s="45"/>
      <c r="M246" s="228" t="s">
        <v>1</v>
      </c>
      <c r="N246" s="229" t="s">
        <v>43</v>
      </c>
      <c r="O246" s="92"/>
      <c r="P246" s="230">
        <f>O246*H246</f>
        <v>0</v>
      </c>
      <c r="Q246" s="230">
        <v>0.00021</v>
      </c>
      <c r="R246" s="230">
        <f>Q246*H246</f>
        <v>0.00021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351</v>
      </c>
      <c r="AT246" s="232" t="s">
        <v>185</v>
      </c>
      <c r="AU246" s="232" t="s">
        <v>86</v>
      </c>
      <c r="AY246" s="18" t="s">
        <v>182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86</v>
      </c>
      <c r="BK246" s="233">
        <f>ROUND(I246*H246,2)</f>
        <v>0</v>
      </c>
      <c r="BL246" s="18" t="s">
        <v>351</v>
      </c>
      <c r="BM246" s="232" t="s">
        <v>2536</v>
      </c>
    </row>
    <row r="247" spans="1:51" s="13" customFormat="1" ht="12">
      <c r="A247" s="13"/>
      <c r="B247" s="234"/>
      <c r="C247" s="235"/>
      <c r="D247" s="236" t="s">
        <v>191</v>
      </c>
      <c r="E247" s="237" t="s">
        <v>1</v>
      </c>
      <c r="F247" s="238" t="s">
        <v>86</v>
      </c>
      <c r="G247" s="235"/>
      <c r="H247" s="239">
        <v>1</v>
      </c>
      <c r="I247" s="240"/>
      <c r="J247" s="235"/>
      <c r="K247" s="235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191</v>
      </c>
      <c r="AU247" s="245" t="s">
        <v>86</v>
      </c>
      <c r="AV247" s="13" t="s">
        <v>88</v>
      </c>
      <c r="AW247" s="13" t="s">
        <v>34</v>
      </c>
      <c r="AX247" s="13" t="s">
        <v>78</v>
      </c>
      <c r="AY247" s="245" t="s">
        <v>182</v>
      </c>
    </row>
    <row r="248" spans="1:51" s="14" customFormat="1" ht="12">
      <c r="A248" s="14"/>
      <c r="B248" s="246"/>
      <c r="C248" s="247"/>
      <c r="D248" s="236" t="s">
        <v>191</v>
      </c>
      <c r="E248" s="248" t="s">
        <v>1</v>
      </c>
      <c r="F248" s="249" t="s">
        <v>195</v>
      </c>
      <c r="G248" s="247"/>
      <c r="H248" s="250">
        <v>1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191</v>
      </c>
      <c r="AU248" s="256" t="s">
        <v>86</v>
      </c>
      <c r="AV248" s="14" t="s">
        <v>189</v>
      </c>
      <c r="AW248" s="14" t="s">
        <v>34</v>
      </c>
      <c r="AX248" s="14" t="s">
        <v>86</v>
      </c>
      <c r="AY248" s="256" t="s">
        <v>182</v>
      </c>
    </row>
    <row r="249" spans="1:65" s="2" customFormat="1" ht="24.15" customHeight="1">
      <c r="A249" s="39"/>
      <c r="B249" s="40"/>
      <c r="C249" s="220" t="s">
        <v>633</v>
      </c>
      <c r="D249" s="220" t="s">
        <v>185</v>
      </c>
      <c r="E249" s="221" t="s">
        <v>2537</v>
      </c>
      <c r="F249" s="222" t="s">
        <v>2538</v>
      </c>
      <c r="G249" s="223" t="s">
        <v>1272</v>
      </c>
      <c r="H249" s="224">
        <v>4</v>
      </c>
      <c r="I249" s="225"/>
      <c r="J249" s="226">
        <f>ROUND(I249*H249,2)</f>
        <v>0</v>
      </c>
      <c r="K249" s="227"/>
      <c r="L249" s="45"/>
      <c r="M249" s="228" t="s">
        <v>1</v>
      </c>
      <c r="N249" s="229" t="s">
        <v>43</v>
      </c>
      <c r="O249" s="92"/>
      <c r="P249" s="230">
        <f>O249*H249</f>
        <v>0</v>
      </c>
      <c r="Q249" s="230">
        <v>0.00021</v>
      </c>
      <c r="R249" s="230">
        <f>Q249*H249</f>
        <v>0.00084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351</v>
      </c>
      <c r="AT249" s="232" t="s">
        <v>185</v>
      </c>
      <c r="AU249" s="232" t="s">
        <v>86</v>
      </c>
      <c r="AY249" s="18" t="s">
        <v>182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86</v>
      </c>
      <c r="BK249" s="233">
        <f>ROUND(I249*H249,2)</f>
        <v>0</v>
      </c>
      <c r="BL249" s="18" t="s">
        <v>351</v>
      </c>
      <c r="BM249" s="232" t="s">
        <v>2539</v>
      </c>
    </row>
    <row r="250" spans="1:51" s="13" customFormat="1" ht="12">
      <c r="A250" s="13"/>
      <c r="B250" s="234"/>
      <c r="C250" s="235"/>
      <c r="D250" s="236" t="s">
        <v>191</v>
      </c>
      <c r="E250" s="237" t="s">
        <v>1</v>
      </c>
      <c r="F250" s="238" t="s">
        <v>189</v>
      </c>
      <c r="G250" s="235"/>
      <c r="H250" s="239">
        <v>4</v>
      </c>
      <c r="I250" s="240"/>
      <c r="J250" s="235"/>
      <c r="K250" s="235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191</v>
      </c>
      <c r="AU250" s="245" t="s">
        <v>86</v>
      </c>
      <c r="AV250" s="13" t="s">
        <v>88</v>
      </c>
      <c r="AW250" s="13" t="s">
        <v>34</v>
      </c>
      <c r="AX250" s="13" t="s">
        <v>78</v>
      </c>
      <c r="AY250" s="245" t="s">
        <v>182</v>
      </c>
    </row>
    <row r="251" spans="1:51" s="14" customFormat="1" ht="12">
      <c r="A251" s="14"/>
      <c r="B251" s="246"/>
      <c r="C251" s="247"/>
      <c r="D251" s="236" t="s">
        <v>191</v>
      </c>
      <c r="E251" s="248" t="s">
        <v>1</v>
      </c>
      <c r="F251" s="249" t="s">
        <v>195</v>
      </c>
      <c r="G251" s="247"/>
      <c r="H251" s="250">
        <v>4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6" t="s">
        <v>191</v>
      </c>
      <c r="AU251" s="256" t="s">
        <v>86</v>
      </c>
      <c r="AV251" s="14" t="s">
        <v>189</v>
      </c>
      <c r="AW251" s="14" t="s">
        <v>34</v>
      </c>
      <c r="AX251" s="14" t="s">
        <v>86</v>
      </c>
      <c r="AY251" s="256" t="s">
        <v>182</v>
      </c>
    </row>
    <row r="252" spans="1:65" s="2" customFormat="1" ht="21.75" customHeight="1">
      <c r="A252" s="39"/>
      <c r="B252" s="40"/>
      <c r="C252" s="220" t="s">
        <v>644</v>
      </c>
      <c r="D252" s="220" t="s">
        <v>185</v>
      </c>
      <c r="E252" s="221" t="s">
        <v>2540</v>
      </c>
      <c r="F252" s="222" t="s">
        <v>2541</v>
      </c>
      <c r="G252" s="223" t="s">
        <v>1272</v>
      </c>
      <c r="H252" s="224">
        <v>1</v>
      </c>
      <c r="I252" s="225"/>
      <c r="J252" s="226">
        <f>ROUND(I252*H252,2)</f>
        <v>0</v>
      </c>
      <c r="K252" s="227"/>
      <c r="L252" s="45"/>
      <c r="M252" s="228" t="s">
        <v>1</v>
      </c>
      <c r="N252" s="229" t="s">
        <v>43</v>
      </c>
      <c r="O252" s="92"/>
      <c r="P252" s="230">
        <f>O252*H252</f>
        <v>0</v>
      </c>
      <c r="Q252" s="230">
        <v>0.00034</v>
      </c>
      <c r="R252" s="230">
        <f>Q252*H252</f>
        <v>0.00034</v>
      </c>
      <c r="S252" s="230">
        <v>0</v>
      </c>
      <c r="T252" s="23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2" t="s">
        <v>351</v>
      </c>
      <c r="AT252" s="232" t="s">
        <v>185</v>
      </c>
      <c r="AU252" s="232" t="s">
        <v>86</v>
      </c>
      <c r="AY252" s="18" t="s">
        <v>182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8" t="s">
        <v>86</v>
      </c>
      <c r="BK252" s="233">
        <f>ROUND(I252*H252,2)</f>
        <v>0</v>
      </c>
      <c r="BL252" s="18" t="s">
        <v>351</v>
      </c>
      <c r="BM252" s="232" t="s">
        <v>2542</v>
      </c>
    </row>
    <row r="253" spans="1:51" s="13" customFormat="1" ht="12">
      <c r="A253" s="13"/>
      <c r="B253" s="234"/>
      <c r="C253" s="235"/>
      <c r="D253" s="236" t="s">
        <v>191</v>
      </c>
      <c r="E253" s="237" t="s">
        <v>1</v>
      </c>
      <c r="F253" s="238" t="s">
        <v>86</v>
      </c>
      <c r="G253" s="235"/>
      <c r="H253" s="239">
        <v>1</v>
      </c>
      <c r="I253" s="240"/>
      <c r="J253" s="235"/>
      <c r="K253" s="235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191</v>
      </c>
      <c r="AU253" s="245" t="s">
        <v>86</v>
      </c>
      <c r="AV253" s="13" t="s">
        <v>88</v>
      </c>
      <c r="AW253" s="13" t="s">
        <v>34</v>
      </c>
      <c r="AX253" s="13" t="s">
        <v>78</v>
      </c>
      <c r="AY253" s="245" t="s">
        <v>182</v>
      </c>
    </row>
    <row r="254" spans="1:51" s="14" customFormat="1" ht="12">
      <c r="A254" s="14"/>
      <c r="B254" s="246"/>
      <c r="C254" s="247"/>
      <c r="D254" s="236" t="s">
        <v>191</v>
      </c>
      <c r="E254" s="248" t="s">
        <v>1</v>
      </c>
      <c r="F254" s="249" t="s">
        <v>195</v>
      </c>
      <c r="G254" s="247"/>
      <c r="H254" s="250">
        <v>1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191</v>
      </c>
      <c r="AU254" s="256" t="s">
        <v>86</v>
      </c>
      <c r="AV254" s="14" t="s">
        <v>189</v>
      </c>
      <c r="AW254" s="14" t="s">
        <v>34</v>
      </c>
      <c r="AX254" s="14" t="s">
        <v>86</v>
      </c>
      <c r="AY254" s="256" t="s">
        <v>182</v>
      </c>
    </row>
    <row r="255" spans="1:65" s="2" customFormat="1" ht="24.15" customHeight="1">
      <c r="A255" s="39"/>
      <c r="B255" s="40"/>
      <c r="C255" s="220" t="s">
        <v>649</v>
      </c>
      <c r="D255" s="220" t="s">
        <v>185</v>
      </c>
      <c r="E255" s="221" t="s">
        <v>2543</v>
      </c>
      <c r="F255" s="222" t="s">
        <v>2544</v>
      </c>
      <c r="G255" s="223" t="s">
        <v>1272</v>
      </c>
      <c r="H255" s="224">
        <v>6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43</v>
      </c>
      <c r="O255" s="92"/>
      <c r="P255" s="230">
        <f>O255*H255</f>
        <v>0</v>
      </c>
      <c r="Q255" s="230">
        <v>0.00034</v>
      </c>
      <c r="R255" s="230">
        <f>Q255*H255</f>
        <v>0.00204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351</v>
      </c>
      <c r="AT255" s="232" t="s">
        <v>185</v>
      </c>
      <c r="AU255" s="232" t="s">
        <v>86</v>
      </c>
      <c r="AY255" s="18" t="s">
        <v>182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86</v>
      </c>
      <c r="BK255" s="233">
        <f>ROUND(I255*H255,2)</f>
        <v>0</v>
      </c>
      <c r="BL255" s="18" t="s">
        <v>351</v>
      </c>
      <c r="BM255" s="232" t="s">
        <v>2545</v>
      </c>
    </row>
    <row r="256" spans="1:51" s="13" customFormat="1" ht="12">
      <c r="A256" s="13"/>
      <c r="B256" s="234"/>
      <c r="C256" s="235"/>
      <c r="D256" s="236" t="s">
        <v>191</v>
      </c>
      <c r="E256" s="237" t="s">
        <v>1</v>
      </c>
      <c r="F256" s="238" t="s">
        <v>183</v>
      </c>
      <c r="G256" s="235"/>
      <c r="H256" s="239">
        <v>6</v>
      </c>
      <c r="I256" s="240"/>
      <c r="J256" s="235"/>
      <c r="K256" s="235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191</v>
      </c>
      <c r="AU256" s="245" t="s">
        <v>86</v>
      </c>
      <c r="AV256" s="13" t="s">
        <v>88</v>
      </c>
      <c r="AW256" s="13" t="s">
        <v>34</v>
      </c>
      <c r="AX256" s="13" t="s">
        <v>78</v>
      </c>
      <c r="AY256" s="245" t="s">
        <v>182</v>
      </c>
    </row>
    <row r="257" spans="1:51" s="14" customFormat="1" ht="12">
      <c r="A257" s="14"/>
      <c r="B257" s="246"/>
      <c r="C257" s="247"/>
      <c r="D257" s="236" t="s">
        <v>191</v>
      </c>
      <c r="E257" s="248" t="s">
        <v>1</v>
      </c>
      <c r="F257" s="249" t="s">
        <v>195</v>
      </c>
      <c r="G257" s="247"/>
      <c r="H257" s="250">
        <v>6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6" t="s">
        <v>191</v>
      </c>
      <c r="AU257" s="256" t="s">
        <v>86</v>
      </c>
      <c r="AV257" s="14" t="s">
        <v>189</v>
      </c>
      <c r="AW257" s="14" t="s">
        <v>34</v>
      </c>
      <c r="AX257" s="14" t="s">
        <v>86</v>
      </c>
      <c r="AY257" s="256" t="s">
        <v>182</v>
      </c>
    </row>
    <row r="258" spans="1:65" s="2" customFormat="1" ht="21.75" customHeight="1">
      <c r="A258" s="39"/>
      <c r="B258" s="40"/>
      <c r="C258" s="220" t="s">
        <v>654</v>
      </c>
      <c r="D258" s="220" t="s">
        <v>185</v>
      </c>
      <c r="E258" s="221" t="s">
        <v>2546</v>
      </c>
      <c r="F258" s="222" t="s">
        <v>2547</v>
      </c>
      <c r="G258" s="223" t="s">
        <v>1272</v>
      </c>
      <c r="H258" s="224">
        <v>3</v>
      </c>
      <c r="I258" s="225"/>
      <c r="J258" s="226">
        <f>ROUND(I258*H258,2)</f>
        <v>0</v>
      </c>
      <c r="K258" s="227"/>
      <c r="L258" s="45"/>
      <c r="M258" s="228" t="s">
        <v>1</v>
      </c>
      <c r="N258" s="229" t="s">
        <v>43</v>
      </c>
      <c r="O258" s="92"/>
      <c r="P258" s="230">
        <f>O258*H258</f>
        <v>0</v>
      </c>
      <c r="Q258" s="230">
        <v>0.0005</v>
      </c>
      <c r="R258" s="230">
        <f>Q258*H258</f>
        <v>0.0015</v>
      </c>
      <c r="S258" s="230">
        <v>0</v>
      </c>
      <c r="T258" s="23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2" t="s">
        <v>351</v>
      </c>
      <c r="AT258" s="232" t="s">
        <v>185</v>
      </c>
      <c r="AU258" s="232" t="s">
        <v>86</v>
      </c>
      <c r="AY258" s="18" t="s">
        <v>182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8" t="s">
        <v>86</v>
      </c>
      <c r="BK258" s="233">
        <f>ROUND(I258*H258,2)</f>
        <v>0</v>
      </c>
      <c r="BL258" s="18" t="s">
        <v>351</v>
      </c>
      <c r="BM258" s="232" t="s">
        <v>2548</v>
      </c>
    </row>
    <row r="259" spans="1:51" s="13" customFormat="1" ht="12">
      <c r="A259" s="13"/>
      <c r="B259" s="234"/>
      <c r="C259" s="235"/>
      <c r="D259" s="236" t="s">
        <v>191</v>
      </c>
      <c r="E259" s="237" t="s">
        <v>1</v>
      </c>
      <c r="F259" s="238" t="s">
        <v>200</v>
      </c>
      <c r="G259" s="235"/>
      <c r="H259" s="239">
        <v>3</v>
      </c>
      <c r="I259" s="240"/>
      <c r="J259" s="235"/>
      <c r="K259" s="235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191</v>
      </c>
      <c r="AU259" s="245" t="s">
        <v>86</v>
      </c>
      <c r="AV259" s="13" t="s">
        <v>88</v>
      </c>
      <c r="AW259" s="13" t="s">
        <v>34</v>
      </c>
      <c r="AX259" s="13" t="s">
        <v>78</v>
      </c>
      <c r="AY259" s="245" t="s">
        <v>182</v>
      </c>
    </row>
    <row r="260" spans="1:51" s="14" customFormat="1" ht="12">
      <c r="A260" s="14"/>
      <c r="B260" s="246"/>
      <c r="C260" s="247"/>
      <c r="D260" s="236" t="s">
        <v>191</v>
      </c>
      <c r="E260" s="248" t="s">
        <v>1</v>
      </c>
      <c r="F260" s="249" t="s">
        <v>195</v>
      </c>
      <c r="G260" s="247"/>
      <c r="H260" s="250">
        <v>3</v>
      </c>
      <c r="I260" s="251"/>
      <c r="J260" s="247"/>
      <c r="K260" s="247"/>
      <c r="L260" s="252"/>
      <c r="M260" s="253"/>
      <c r="N260" s="254"/>
      <c r="O260" s="254"/>
      <c r="P260" s="254"/>
      <c r="Q260" s="254"/>
      <c r="R260" s="254"/>
      <c r="S260" s="254"/>
      <c r="T260" s="25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6" t="s">
        <v>191</v>
      </c>
      <c r="AU260" s="256" t="s">
        <v>86</v>
      </c>
      <c r="AV260" s="14" t="s">
        <v>189</v>
      </c>
      <c r="AW260" s="14" t="s">
        <v>34</v>
      </c>
      <c r="AX260" s="14" t="s">
        <v>86</v>
      </c>
      <c r="AY260" s="256" t="s">
        <v>182</v>
      </c>
    </row>
    <row r="261" spans="1:65" s="2" customFormat="1" ht="24.15" customHeight="1">
      <c r="A261" s="39"/>
      <c r="B261" s="40"/>
      <c r="C261" s="220" t="s">
        <v>661</v>
      </c>
      <c r="D261" s="220" t="s">
        <v>185</v>
      </c>
      <c r="E261" s="221" t="s">
        <v>2549</v>
      </c>
      <c r="F261" s="222" t="s">
        <v>2550</v>
      </c>
      <c r="G261" s="223" t="s">
        <v>1272</v>
      </c>
      <c r="H261" s="224">
        <v>4</v>
      </c>
      <c r="I261" s="225"/>
      <c r="J261" s="226">
        <f>ROUND(I261*H261,2)</f>
        <v>0</v>
      </c>
      <c r="K261" s="227"/>
      <c r="L261" s="45"/>
      <c r="M261" s="228" t="s">
        <v>1</v>
      </c>
      <c r="N261" s="229" t="s">
        <v>43</v>
      </c>
      <c r="O261" s="92"/>
      <c r="P261" s="230">
        <f>O261*H261</f>
        <v>0</v>
      </c>
      <c r="Q261" s="230">
        <v>0.0005</v>
      </c>
      <c r="R261" s="230">
        <f>Q261*H261</f>
        <v>0.002</v>
      </c>
      <c r="S261" s="230">
        <v>0</v>
      </c>
      <c r="T261" s="23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2" t="s">
        <v>351</v>
      </c>
      <c r="AT261" s="232" t="s">
        <v>185</v>
      </c>
      <c r="AU261" s="232" t="s">
        <v>86</v>
      </c>
      <c r="AY261" s="18" t="s">
        <v>182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8" t="s">
        <v>86</v>
      </c>
      <c r="BK261" s="233">
        <f>ROUND(I261*H261,2)</f>
        <v>0</v>
      </c>
      <c r="BL261" s="18" t="s">
        <v>351</v>
      </c>
      <c r="BM261" s="232" t="s">
        <v>2551</v>
      </c>
    </row>
    <row r="262" spans="1:51" s="13" customFormat="1" ht="12">
      <c r="A262" s="13"/>
      <c r="B262" s="234"/>
      <c r="C262" s="235"/>
      <c r="D262" s="236" t="s">
        <v>191</v>
      </c>
      <c r="E262" s="237" t="s">
        <v>1</v>
      </c>
      <c r="F262" s="238" t="s">
        <v>189</v>
      </c>
      <c r="G262" s="235"/>
      <c r="H262" s="239">
        <v>4</v>
      </c>
      <c r="I262" s="240"/>
      <c r="J262" s="235"/>
      <c r="K262" s="235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191</v>
      </c>
      <c r="AU262" s="245" t="s">
        <v>86</v>
      </c>
      <c r="AV262" s="13" t="s">
        <v>88</v>
      </c>
      <c r="AW262" s="13" t="s">
        <v>34</v>
      </c>
      <c r="AX262" s="13" t="s">
        <v>78</v>
      </c>
      <c r="AY262" s="245" t="s">
        <v>182</v>
      </c>
    </row>
    <row r="263" spans="1:51" s="14" customFormat="1" ht="12">
      <c r="A263" s="14"/>
      <c r="B263" s="246"/>
      <c r="C263" s="247"/>
      <c r="D263" s="236" t="s">
        <v>191</v>
      </c>
      <c r="E263" s="248" t="s">
        <v>1</v>
      </c>
      <c r="F263" s="249" t="s">
        <v>195</v>
      </c>
      <c r="G263" s="247"/>
      <c r="H263" s="250">
        <v>4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191</v>
      </c>
      <c r="AU263" s="256" t="s">
        <v>86</v>
      </c>
      <c r="AV263" s="14" t="s">
        <v>189</v>
      </c>
      <c r="AW263" s="14" t="s">
        <v>34</v>
      </c>
      <c r="AX263" s="14" t="s">
        <v>86</v>
      </c>
      <c r="AY263" s="256" t="s">
        <v>182</v>
      </c>
    </row>
    <row r="264" spans="1:65" s="2" customFormat="1" ht="21.75" customHeight="1">
      <c r="A264" s="39"/>
      <c r="B264" s="40"/>
      <c r="C264" s="220" t="s">
        <v>679</v>
      </c>
      <c r="D264" s="220" t="s">
        <v>185</v>
      </c>
      <c r="E264" s="221" t="s">
        <v>2552</v>
      </c>
      <c r="F264" s="222" t="s">
        <v>2553</v>
      </c>
      <c r="G264" s="223" t="s">
        <v>1272</v>
      </c>
      <c r="H264" s="224">
        <v>3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43</v>
      </c>
      <c r="O264" s="92"/>
      <c r="P264" s="230">
        <f>O264*H264</f>
        <v>0</v>
      </c>
      <c r="Q264" s="230">
        <v>0.0007</v>
      </c>
      <c r="R264" s="230">
        <f>Q264*H264</f>
        <v>0.0021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351</v>
      </c>
      <c r="AT264" s="232" t="s">
        <v>185</v>
      </c>
      <c r="AU264" s="232" t="s">
        <v>86</v>
      </c>
      <c r="AY264" s="18" t="s">
        <v>182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86</v>
      </c>
      <c r="BK264" s="233">
        <f>ROUND(I264*H264,2)</f>
        <v>0</v>
      </c>
      <c r="BL264" s="18" t="s">
        <v>351</v>
      </c>
      <c r="BM264" s="232" t="s">
        <v>2554</v>
      </c>
    </row>
    <row r="265" spans="1:51" s="13" customFormat="1" ht="12">
      <c r="A265" s="13"/>
      <c r="B265" s="234"/>
      <c r="C265" s="235"/>
      <c r="D265" s="236" t="s">
        <v>191</v>
      </c>
      <c r="E265" s="237" t="s">
        <v>1</v>
      </c>
      <c r="F265" s="238" t="s">
        <v>200</v>
      </c>
      <c r="G265" s="235"/>
      <c r="H265" s="239">
        <v>3</v>
      </c>
      <c r="I265" s="240"/>
      <c r="J265" s="235"/>
      <c r="K265" s="235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191</v>
      </c>
      <c r="AU265" s="245" t="s">
        <v>86</v>
      </c>
      <c r="AV265" s="13" t="s">
        <v>88</v>
      </c>
      <c r="AW265" s="13" t="s">
        <v>34</v>
      </c>
      <c r="AX265" s="13" t="s">
        <v>78</v>
      </c>
      <c r="AY265" s="245" t="s">
        <v>182</v>
      </c>
    </row>
    <row r="266" spans="1:51" s="14" customFormat="1" ht="12">
      <c r="A266" s="14"/>
      <c r="B266" s="246"/>
      <c r="C266" s="247"/>
      <c r="D266" s="236" t="s">
        <v>191</v>
      </c>
      <c r="E266" s="248" t="s">
        <v>1</v>
      </c>
      <c r="F266" s="249" t="s">
        <v>195</v>
      </c>
      <c r="G266" s="247"/>
      <c r="H266" s="250">
        <v>3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6" t="s">
        <v>191</v>
      </c>
      <c r="AU266" s="256" t="s">
        <v>86</v>
      </c>
      <c r="AV266" s="14" t="s">
        <v>189</v>
      </c>
      <c r="AW266" s="14" t="s">
        <v>34</v>
      </c>
      <c r="AX266" s="14" t="s">
        <v>86</v>
      </c>
      <c r="AY266" s="256" t="s">
        <v>182</v>
      </c>
    </row>
    <row r="267" spans="1:65" s="2" customFormat="1" ht="21.75" customHeight="1">
      <c r="A267" s="39"/>
      <c r="B267" s="40"/>
      <c r="C267" s="220" t="s">
        <v>685</v>
      </c>
      <c r="D267" s="220" t="s">
        <v>185</v>
      </c>
      <c r="E267" s="221" t="s">
        <v>2555</v>
      </c>
      <c r="F267" s="222" t="s">
        <v>2556</v>
      </c>
      <c r="G267" s="223" t="s">
        <v>1272</v>
      </c>
      <c r="H267" s="224">
        <v>1</v>
      </c>
      <c r="I267" s="225"/>
      <c r="J267" s="226">
        <f>ROUND(I267*H267,2)</f>
        <v>0</v>
      </c>
      <c r="K267" s="227"/>
      <c r="L267" s="45"/>
      <c r="M267" s="228" t="s">
        <v>1</v>
      </c>
      <c r="N267" s="229" t="s">
        <v>43</v>
      </c>
      <c r="O267" s="92"/>
      <c r="P267" s="230">
        <f>O267*H267</f>
        <v>0</v>
      </c>
      <c r="Q267" s="230">
        <v>0.00107</v>
      </c>
      <c r="R267" s="230">
        <f>Q267*H267</f>
        <v>0.00107</v>
      </c>
      <c r="S267" s="230">
        <v>0</v>
      </c>
      <c r="T267" s="23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2" t="s">
        <v>351</v>
      </c>
      <c r="AT267" s="232" t="s">
        <v>185</v>
      </c>
      <c r="AU267" s="232" t="s">
        <v>86</v>
      </c>
      <c r="AY267" s="18" t="s">
        <v>182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8" t="s">
        <v>86</v>
      </c>
      <c r="BK267" s="233">
        <f>ROUND(I267*H267,2)</f>
        <v>0</v>
      </c>
      <c r="BL267" s="18" t="s">
        <v>351</v>
      </c>
      <c r="BM267" s="232" t="s">
        <v>2557</v>
      </c>
    </row>
    <row r="268" spans="1:51" s="13" customFormat="1" ht="12">
      <c r="A268" s="13"/>
      <c r="B268" s="234"/>
      <c r="C268" s="235"/>
      <c r="D268" s="236" t="s">
        <v>191</v>
      </c>
      <c r="E268" s="237" t="s">
        <v>1</v>
      </c>
      <c r="F268" s="238" t="s">
        <v>86</v>
      </c>
      <c r="G268" s="235"/>
      <c r="H268" s="239">
        <v>1</v>
      </c>
      <c r="I268" s="240"/>
      <c r="J268" s="235"/>
      <c r="K268" s="235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191</v>
      </c>
      <c r="AU268" s="245" t="s">
        <v>86</v>
      </c>
      <c r="AV268" s="13" t="s">
        <v>88</v>
      </c>
      <c r="AW268" s="13" t="s">
        <v>34</v>
      </c>
      <c r="AX268" s="13" t="s">
        <v>78</v>
      </c>
      <c r="AY268" s="245" t="s">
        <v>182</v>
      </c>
    </row>
    <row r="269" spans="1:51" s="14" customFormat="1" ht="12">
      <c r="A269" s="14"/>
      <c r="B269" s="246"/>
      <c r="C269" s="247"/>
      <c r="D269" s="236" t="s">
        <v>191</v>
      </c>
      <c r="E269" s="248" t="s">
        <v>1</v>
      </c>
      <c r="F269" s="249" t="s">
        <v>195</v>
      </c>
      <c r="G269" s="247"/>
      <c r="H269" s="250">
        <v>1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6" t="s">
        <v>191</v>
      </c>
      <c r="AU269" s="256" t="s">
        <v>86</v>
      </c>
      <c r="AV269" s="14" t="s">
        <v>189</v>
      </c>
      <c r="AW269" s="14" t="s">
        <v>34</v>
      </c>
      <c r="AX269" s="14" t="s">
        <v>86</v>
      </c>
      <c r="AY269" s="256" t="s">
        <v>182</v>
      </c>
    </row>
    <row r="270" spans="1:65" s="2" customFormat="1" ht="37.8" customHeight="1">
      <c r="A270" s="39"/>
      <c r="B270" s="40"/>
      <c r="C270" s="220" t="s">
        <v>697</v>
      </c>
      <c r="D270" s="220" t="s">
        <v>185</v>
      </c>
      <c r="E270" s="221" t="s">
        <v>2558</v>
      </c>
      <c r="F270" s="222" t="s">
        <v>2559</v>
      </c>
      <c r="G270" s="223" t="s">
        <v>2405</v>
      </c>
      <c r="H270" s="224">
        <v>1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43</v>
      </c>
      <c r="O270" s="92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351</v>
      </c>
      <c r="AT270" s="232" t="s">
        <v>185</v>
      </c>
      <c r="AU270" s="232" t="s">
        <v>86</v>
      </c>
      <c r="AY270" s="18" t="s">
        <v>182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86</v>
      </c>
      <c r="BK270" s="233">
        <f>ROUND(I270*H270,2)</f>
        <v>0</v>
      </c>
      <c r="BL270" s="18" t="s">
        <v>351</v>
      </c>
      <c r="BM270" s="232" t="s">
        <v>2560</v>
      </c>
    </row>
    <row r="271" spans="1:65" s="2" customFormat="1" ht="16.5" customHeight="1">
      <c r="A271" s="39"/>
      <c r="B271" s="40"/>
      <c r="C271" s="220" t="s">
        <v>702</v>
      </c>
      <c r="D271" s="220" t="s">
        <v>185</v>
      </c>
      <c r="E271" s="221" t="s">
        <v>2561</v>
      </c>
      <c r="F271" s="222" t="s">
        <v>2562</v>
      </c>
      <c r="G271" s="223" t="s">
        <v>320</v>
      </c>
      <c r="H271" s="224">
        <v>234.2</v>
      </c>
      <c r="I271" s="225"/>
      <c r="J271" s="226">
        <f>ROUND(I271*H271,2)</f>
        <v>0</v>
      </c>
      <c r="K271" s="227"/>
      <c r="L271" s="45"/>
      <c r="M271" s="228" t="s">
        <v>1</v>
      </c>
      <c r="N271" s="229" t="s">
        <v>43</v>
      </c>
      <c r="O271" s="92"/>
      <c r="P271" s="230">
        <f>O271*H271</f>
        <v>0</v>
      </c>
      <c r="Q271" s="230">
        <v>0.00019</v>
      </c>
      <c r="R271" s="230">
        <f>Q271*H271</f>
        <v>0.044498</v>
      </c>
      <c r="S271" s="230">
        <v>0</v>
      </c>
      <c r="T271" s="23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2" t="s">
        <v>351</v>
      </c>
      <c r="AT271" s="232" t="s">
        <v>185</v>
      </c>
      <c r="AU271" s="232" t="s">
        <v>86</v>
      </c>
      <c r="AY271" s="18" t="s">
        <v>182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8" t="s">
        <v>86</v>
      </c>
      <c r="BK271" s="233">
        <f>ROUND(I271*H271,2)</f>
        <v>0</v>
      </c>
      <c r="BL271" s="18" t="s">
        <v>351</v>
      </c>
      <c r="BM271" s="232" t="s">
        <v>2563</v>
      </c>
    </row>
    <row r="272" spans="1:51" s="13" customFormat="1" ht="12">
      <c r="A272" s="13"/>
      <c r="B272" s="234"/>
      <c r="C272" s="235"/>
      <c r="D272" s="236" t="s">
        <v>191</v>
      </c>
      <c r="E272" s="237" t="s">
        <v>1</v>
      </c>
      <c r="F272" s="238" t="s">
        <v>2564</v>
      </c>
      <c r="G272" s="235"/>
      <c r="H272" s="239">
        <v>57.9</v>
      </c>
      <c r="I272" s="240"/>
      <c r="J272" s="235"/>
      <c r="K272" s="235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191</v>
      </c>
      <c r="AU272" s="245" t="s">
        <v>86</v>
      </c>
      <c r="AV272" s="13" t="s">
        <v>88</v>
      </c>
      <c r="AW272" s="13" t="s">
        <v>34</v>
      </c>
      <c r="AX272" s="13" t="s">
        <v>78</v>
      </c>
      <c r="AY272" s="245" t="s">
        <v>182</v>
      </c>
    </row>
    <row r="273" spans="1:51" s="13" customFormat="1" ht="12">
      <c r="A273" s="13"/>
      <c r="B273" s="234"/>
      <c r="C273" s="235"/>
      <c r="D273" s="236" t="s">
        <v>191</v>
      </c>
      <c r="E273" s="237" t="s">
        <v>1</v>
      </c>
      <c r="F273" s="238" t="s">
        <v>2565</v>
      </c>
      <c r="G273" s="235"/>
      <c r="H273" s="239">
        <v>44</v>
      </c>
      <c r="I273" s="240"/>
      <c r="J273" s="235"/>
      <c r="K273" s="235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191</v>
      </c>
      <c r="AU273" s="245" t="s">
        <v>86</v>
      </c>
      <c r="AV273" s="13" t="s">
        <v>88</v>
      </c>
      <c r="AW273" s="13" t="s">
        <v>34</v>
      </c>
      <c r="AX273" s="13" t="s">
        <v>78</v>
      </c>
      <c r="AY273" s="245" t="s">
        <v>182</v>
      </c>
    </row>
    <row r="274" spans="1:51" s="13" customFormat="1" ht="12">
      <c r="A274" s="13"/>
      <c r="B274" s="234"/>
      <c r="C274" s="235"/>
      <c r="D274" s="236" t="s">
        <v>191</v>
      </c>
      <c r="E274" s="237" t="s">
        <v>1</v>
      </c>
      <c r="F274" s="238" t="s">
        <v>2566</v>
      </c>
      <c r="G274" s="235"/>
      <c r="H274" s="239">
        <v>132.3</v>
      </c>
      <c r="I274" s="240"/>
      <c r="J274" s="235"/>
      <c r="K274" s="235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191</v>
      </c>
      <c r="AU274" s="245" t="s">
        <v>86</v>
      </c>
      <c r="AV274" s="13" t="s">
        <v>88</v>
      </c>
      <c r="AW274" s="13" t="s">
        <v>34</v>
      </c>
      <c r="AX274" s="13" t="s">
        <v>78</v>
      </c>
      <c r="AY274" s="245" t="s">
        <v>182</v>
      </c>
    </row>
    <row r="275" spans="1:51" s="14" customFormat="1" ht="12">
      <c r="A275" s="14"/>
      <c r="B275" s="246"/>
      <c r="C275" s="247"/>
      <c r="D275" s="236" t="s">
        <v>191</v>
      </c>
      <c r="E275" s="248" t="s">
        <v>1</v>
      </c>
      <c r="F275" s="249" t="s">
        <v>195</v>
      </c>
      <c r="G275" s="247"/>
      <c r="H275" s="250">
        <v>234.20000000000002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6" t="s">
        <v>191</v>
      </c>
      <c r="AU275" s="256" t="s">
        <v>86</v>
      </c>
      <c r="AV275" s="14" t="s">
        <v>189</v>
      </c>
      <c r="AW275" s="14" t="s">
        <v>34</v>
      </c>
      <c r="AX275" s="14" t="s">
        <v>86</v>
      </c>
      <c r="AY275" s="256" t="s">
        <v>182</v>
      </c>
    </row>
    <row r="276" spans="1:65" s="2" customFormat="1" ht="21.75" customHeight="1">
      <c r="A276" s="39"/>
      <c r="B276" s="40"/>
      <c r="C276" s="220" t="s">
        <v>706</v>
      </c>
      <c r="D276" s="220" t="s">
        <v>185</v>
      </c>
      <c r="E276" s="221" t="s">
        <v>2567</v>
      </c>
      <c r="F276" s="222" t="s">
        <v>2568</v>
      </c>
      <c r="G276" s="223" t="s">
        <v>320</v>
      </c>
      <c r="H276" s="224">
        <v>234.2</v>
      </c>
      <c r="I276" s="225"/>
      <c r="J276" s="226">
        <f>ROUND(I276*H276,2)</f>
        <v>0</v>
      </c>
      <c r="K276" s="227"/>
      <c r="L276" s="45"/>
      <c r="M276" s="228" t="s">
        <v>1</v>
      </c>
      <c r="N276" s="229" t="s">
        <v>43</v>
      </c>
      <c r="O276" s="92"/>
      <c r="P276" s="230">
        <f>O276*H276</f>
        <v>0</v>
      </c>
      <c r="Q276" s="230">
        <v>1E-05</v>
      </c>
      <c r="R276" s="230">
        <f>Q276*H276</f>
        <v>0.002342</v>
      </c>
      <c r="S276" s="230">
        <v>0</v>
      </c>
      <c r="T276" s="23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2" t="s">
        <v>351</v>
      </c>
      <c r="AT276" s="232" t="s">
        <v>185</v>
      </c>
      <c r="AU276" s="232" t="s">
        <v>86</v>
      </c>
      <c r="AY276" s="18" t="s">
        <v>182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8" t="s">
        <v>86</v>
      </c>
      <c r="BK276" s="233">
        <f>ROUND(I276*H276,2)</f>
        <v>0</v>
      </c>
      <c r="BL276" s="18" t="s">
        <v>351</v>
      </c>
      <c r="BM276" s="232" t="s">
        <v>2569</v>
      </c>
    </row>
    <row r="277" spans="1:65" s="2" customFormat="1" ht="24.15" customHeight="1">
      <c r="A277" s="39"/>
      <c r="B277" s="40"/>
      <c r="C277" s="220" t="s">
        <v>710</v>
      </c>
      <c r="D277" s="220" t="s">
        <v>185</v>
      </c>
      <c r="E277" s="221" t="s">
        <v>2570</v>
      </c>
      <c r="F277" s="222" t="s">
        <v>2571</v>
      </c>
      <c r="G277" s="223" t="s">
        <v>1272</v>
      </c>
      <c r="H277" s="224">
        <v>1</v>
      </c>
      <c r="I277" s="225"/>
      <c r="J277" s="226">
        <f>ROUND(I277*H277,2)</f>
        <v>0</v>
      </c>
      <c r="K277" s="227"/>
      <c r="L277" s="45"/>
      <c r="M277" s="228" t="s">
        <v>1</v>
      </c>
      <c r="N277" s="229" t="s">
        <v>43</v>
      </c>
      <c r="O277" s="92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2" t="s">
        <v>351</v>
      </c>
      <c r="AT277" s="232" t="s">
        <v>185</v>
      </c>
      <c r="AU277" s="232" t="s">
        <v>86</v>
      </c>
      <c r="AY277" s="18" t="s">
        <v>182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8" t="s">
        <v>86</v>
      </c>
      <c r="BK277" s="233">
        <f>ROUND(I277*H277,2)</f>
        <v>0</v>
      </c>
      <c r="BL277" s="18" t="s">
        <v>351</v>
      </c>
      <c r="BM277" s="232" t="s">
        <v>2572</v>
      </c>
    </row>
    <row r="278" spans="1:51" s="13" customFormat="1" ht="12">
      <c r="A278" s="13"/>
      <c r="B278" s="234"/>
      <c r="C278" s="235"/>
      <c r="D278" s="236" t="s">
        <v>191</v>
      </c>
      <c r="E278" s="237" t="s">
        <v>1</v>
      </c>
      <c r="F278" s="238" t="s">
        <v>86</v>
      </c>
      <c r="G278" s="235"/>
      <c r="H278" s="239">
        <v>1</v>
      </c>
      <c r="I278" s="240"/>
      <c r="J278" s="235"/>
      <c r="K278" s="235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191</v>
      </c>
      <c r="AU278" s="245" t="s">
        <v>86</v>
      </c>
      <c r="AV278" s="13" t="s">
        <v>88</v>
      </c>
      <c r="AW278" s="13" t="s">
        <v>34</v>
      </c>
      <c r="AX278" s="13" t="s">
        <v>78</v>
      </c>
      <c r="AY278" s="245" t="s">
        <v>182</v>
      </c>
    </row>
    <row r="279" spans="1:51" s="14" customFormat="1" ht="12">
      <c r="A279" s="14"/>
      <c r="B279" s="246"/>
      <c r="C279" s="247"/>
      <c r="D279" s="236" t="s">
        <v>191</v>
      </c>
      <c r="E279" s="248" t="s">
        <v>1</v>
      </c>
      <c r="F279" s="249" t="s">
        <v>195</v>
      </c>
      <c r="G279" s="247"/>
      <c r="H279" s="250">
        <v>1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6" t="s">
        <v>191</v>
      </c>
      <c r="AU279" s="256" t="s">
        <v>86</v>
      </c>
      <c r="AV279" s="14" t="s">
        <v>189</v>
      </c>
      <c r="AW279" s="14" t="s">
        <v>34</v>
      </c>
      <c r="AX279" s="14" t="s">
        <v>86</v>
      </c>
      <c r="AY279" s="256" t="s">
        <v>182</v>
      </c>
    </row>
    <row r="280" spans="1:65" s="2" customFormat="1" ht="16.5" customHeight="1">
      <c r="A280" s="39"/>
      <c r="B280" s="40"/>
      <c r="C280" s="220" t="s">
        <v>714</v>
      </c>
      <c r="D280" s="220" t="s">
        <v>185</v>
      </c>
      <c r="E280" s="221" t="s">
        <v>2573</v>
      </c>
      <c r="F280" s="222" t="s">
        <v>2574</v>
      </c>
      <c r="G280" s="223" t="s">
        <v>2405</v>
      </c>
      <c r="H280" s="224">
        <v>1</v>
      </c>
      <c r="I280" s="225"/>
      <c r="J280" s="226">
        <f>ROUND(I280*H280,2)</f>
        <v>0</v>
      </c>
      <c r="K280" s="227"/>
      <c r="L280" s="45"/>
      <c r="M280" s="228" t="s">
        <v>1</v>
      </c>
      <c r="N280" s="229" t="s">
        <v>43</v>
      </c>
      <c r="O280" s="92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2" t="s">
        <v>351</v>
      </c>
      <c r="AT280" s="232" t="s">
        <v>185</v>
      </c>
      <c r="AU280" s="232" t="s">
        <v>86</v>
      </c>
      <c r="AY280" s="18" t="s">
        <v>182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8" t="s">
        <v>86</v>
      </c>
      <c r="BK280" s="233">
        <f>ROUND(I280*H280,2)</f>
        <v>0</v>
      </c>
      <c r="BL280" s="18" t="s">
        <v>351</v>
      </c>
      <c r="BM280" s="232" t="s">
        <v>2575</v>
      </c>
    </row>
    <row r="281" spans="1:65" s="2" customFormat="1" ht="24.15" customHeight="1">
      <c r="A281" s="39"/>
      <c r="B281" s="40"/>
      <c r="C281" s="220" t="s">
        <v>718</v>
      </c>
      <c r="D281" s="220" t="s">
        <v>185</v>
      </c>
      <c r="E281" s="221" t="s">
        <v>2576</v>
      </c>
      <c r="F281" s="222" t="s">
        <v>2577</v>
      </c>
      <c r="G281" s="223" t="s">
        <v>570</v>
      </c>
      <c r="H281" s="224">
        <v>0.531</v>
      </c>
      <c r="I281" s="225"/>
      <c r="J281" s="226">
        <f>ROUND(I281*H281,2)</f>
        <v>0</v>
      </c>
      <c r="K281" s="227"/>
      <c r="L281" s="45"/>
      <c r="M281" s="228" t="s">
        <v>1</v>
      </c>
      <c r="N281" s="229" t="s">
        <v>43</v>
      </c>
      <c r="O281" s="92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2" t="s">
        <v>351</v>
      </c>
      <c r="AT281" s="232" t="s">
        <v>185</v>
      </c>
      <c r="AU281" s="232" t="s">
        <v>86</v>
      </c>
      <c r="AY281" s="18" t="s">
        <v>182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8" t="s">
        <v>86</v>
      </c>
      <c r="BK281" s="233">
        <f>ROUND(I281*H281,2)</f>
        <v>0</v>
      </c>
      <c r="BL281" s="18" t="s">
        <v>351</v>
      </c>
      <c r="BM281" s="232" t="s">
        <v>2578</v>
      </c>
    </row>
    <row r="282" spans="1:63" s="12" customFormat="1" ht="25.9" customHeight="1">
      <c r="A282" s="12"/>
      <c r="B282" s="204"/>
      <c r="C282" s="205"/>
      <c r="D282" s="206" t="s">
        <v>77</v>
      </c>
      <c r="E282" s="207" t="s">
        <v>2579</v>
      </c>
      <c r="F282" s="207" t="s">
        <v>2580</v>
      </c>
      <c r="G282" s="205"/>
      <c r="H282" s="205"/>
      <c r="I282" s="208"/>
      <c r="J282" s="209">
        <f>BK282</f>
        <v>0</v>
      </c>
      <c r="K282" s="205"/>
      <c r="L282" s="210"/>
      <c r="M282" s="211"/>
      <c r="N282" s="212"/>
      <c r="O282" s="212"/>
      <c r="P282" s="213">
        <f>SUM(P283:P319)</f>
        <v>0</v>
      </c>
      <c r="Q282" s="212"/>
      <c r="R282" s="213">
        <f>SUM(R283:R319)</f>
        <v>0.018939999999999995</v>
      </c>
      <c r="S282" s="212"/>
      <c r="T282" s="214">
        <f>SUM(T283:T319)</f>
        <v>0.0041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5" t="s">
        <v>88</v>
      </c>
      <c r="AT282" s="216" t="s">
        <v>77</v>
      </c>
      <c r="AU282" s="216" t="s">
        <v>78</v>
      </c>
      <c r="AY282" s="215" t="s">
        <v>182</v>
      </c>
      <c r="BK282" s="217">
        <f>SUM(BK283:BK319)</f>
        <v>0</v>
      </c>
    </row>
    <row r="283" spans="1:65" s="2" customFormat="1" ht="16.5" customHeight="1">
      <c r="A283" s="39"/>
      <c r="B283" s="40"/>
      <c r="C283" s="220" t="s">
        <v>747</v>
      </c>
      <c r="D283" s="220" t="s">
        <v>185</v>
      </c>
      <c r="E283" s="221" t="s">
        <v>2581</v>
      </c>
      <c r="F283" s="222" t="s">
        <v>2582</v>
      </c>
      <c r="G283" s="223" t="s">
        <v>1272</v>
      </c>
      <c r="H283" s="224">
        <v>1</v>
      </c>
      <c r="I283" s="225"/>
      <c r="J283" s="226">
        <f>ROUND(I283*H283,2)</f>
        <v>0</v>
      </c>
      <c r="K283" s="227"/>
      <c r="L283" s="45"/>
      <c r="M283" s="228" t="s">
        <v>1</v>
      </c>
      <c r="N283" s="229" t="s">
        <v>43</v>
      </c>
      <c r="O283" s="92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351</v>
      </c>
      <c r="AT283" s="232" t="s">
        <v>185</v>
      </c>
      <c r="AU283" s="232" t="s">
        <v>86</v>
      </c>
      <c r="AY283" s="18" t="s">
        <v>182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86</v>
      </c>
      <c r="BK283" s="233">
        <f>ROUND(I283*H283,2)</f>
        <v>0</v>
      </c>
      <c r="BL283" s="18" t="s">
        <v>351</v>
      </c>
      <c r="BM283" s="232" t="s">
        <v>2583</v>
      </c>
    </row>
    <row r="284" spans="1:51" s="13" customFormat="1" ht="12">
      <c r="A284" s="13"/>
      <c r="B284" s="234"/>
      <c r="C284" s="235"/>
      <c r="D284" s="236" t="s">
        <v>191</v>
      </c>
      <c r="E284" s="237" t="s">
        <v>1</v>
      </c>
      <c r="F284" s="238" t="s">
        <v>86</v>
      </c>
      <c r="G284" s="235"/>
      <c r="H284" s="239">
        <v>1</v>
      </c>
      <c r="I284" s="240"/>
      <c r="J284" s="235"/>
      <c r="K284" s="235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191</v>
      </c>
      <c r="AU284" s="245" t="s">
        <v>86</v>
      </c>
      <c r="AV284" s="13" t="s">
        <v>88</v>
      </c>
      <c r="AW284" s="13" t="s">
        <v>34</v>
      </c>
      <c r="AX284" s="13" t="s">
        <v>78</v>
      </c>
      <c r="AY284" s="245" t="s">
        <v>182</v>
      </c>
    </row>
    <row r="285" spans="1:51" s="14" customFormat="1" ht="12">
      <c r="A285" s="14"/>
      <c r="B285" s="246"/>
      <c r="C285" s="247"/>
      <c r="D285" s="236" t="s">
        <v>191</v>
      </c>
      <c r="E285" s="248" t="s">
        <v>1</v>
      </c>
      <c r="F285" s="249" t="s">
        <v>195</v>
      </c>
      <c r="G285" s="247"/>
      <c r="H285" s="250">
        <v>1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6" t="s">
        <v>191</v>
      </c>
      <c r="AU285" s="256" t="s">
        <v>86</v>
      </c>
      <c r="AV285" s="14" t="s">
        <v>189</v>
      </c>
      <c r="AW285" s="14" t="s">
        <v>34</v>
      </c>
      <c r="AX285" s="14" t="s">
        <v>86</v>
      </c>
      <c r="AY285" s="256" t="s">
        <v>182</v>
      </c>
    </row>
    <row r="286" spans="1:65" s="2" customFormat="1" ht="16.5" customHeight="1">
      <c r="A286" s="39"/>
      <c r="B286" s="40"/>
      <c r="C286" s="220" t="s">
        <v>753</v>
      </c>
      <c r="D286" s="220" t="s">
        <v>185</v>
      </c>
      <c r="E286" s="221" t="s">
        <v>2584</v>
      </c>
      <c r="F286" s="222" t="s">
        <v>2585</v>
      </c>
      <c r="G286" s="223" t="s">
        <v>2586</v>
      </c>
      <c r="H286" s="224">
        <v>1</v>
      </c>
      <c r="I286" s="225"/>
      <c r="J286" s="226">
        <f>ROUND(I286*H286,2)</f>
        <v>0</v>
      </c>
      <c r="K286" s="227"/>
      <c r="L286" s="45"/>
      <c r="M286" s="228" t="s">
        <v>1</v>
      </c>
      <c r="N286" s="229" t="s">
        <v>43</v>
      </c>
      <c r="O286" s="92"/>
      <c r="P286" s="230">
        <f>O286*H286</f>
        <v>0</v>
      </c>
      <c r="Q286" s="230">
        <v>0</v>
      </c>
      <c r="R286" s="230">
        <f>Q286*H286</f>
        <v>0</v>
      </c>
      <c r="S286" s="230">
        <v>0</v>
      </c>
      <c r="T286" s="23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2" t="s">
        <v>351</v>
      </c>
      <c r="AT286" s="232" t="s">
        <v>185</v>
      </c>
      <c r="AU286" s="232" t="s">
        <v>86</v>
      </c>
      <c r="AY286" s="18" t="s">
        <v>182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8" t="s">
        <v>86</v>
      </c>
      <c r="BK286" s="233">
        <f>ROUND(I286*H286,2)</f>
        <v>0</v>
      </c>
      <c r="BL286" s="18" t="s">
        <v>351</v>
      </c>
      <c r="BM286" s="232" t="s">
        <v>2587</v>
      </c>
    </row>
    <row r="287" spans="1:51" s="13" customFormat="1" ht="12">
      <c r="A287" s="13"/>
      <c r="B287" s="234"/>
      <c r="C287" s="235"/>
      <c r="D287" s="236" t="s">
        <v>191</v>
      </c>
      <c r="E287" s="237" t="s">
        <v>1</v>
      </c>
      <c r="F287" s="238" t="s">
        <v>86</v>
      </c>
      <c r="G287" s="235"/>
      <c r="H287" s="239">
        <v>1</v>
      </c>
      <c r="I287" s="240"/>
      <c r="J287" s="235"/>
      <c r="K287" s="235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191</v>
      </c>
      <c r="AU287" s="245" t="s">
        <v>86</v>
      </c>
      <c r="AV287" s="13" t="s">
        <v>88</v>
      </c>
      <c r="AW287" s="13" t="s">
        <v>34</v>
      </c>
      <c r="AX287" s="13" t="s">
        <v>78</v>
      </c>
      <c r="AY287" s="245" t="s">
        <v>182</v>
      </c>
    </row>
    <row r="288" spans="1:51" s="14" customFormat="1" ht="12">
      <c r="A288" s="14"/>
      <c r="B288" s="246"/>
      <c r="C288" s="247"/>
      <c r="D288" s="236" t="s">
        <v>191</v>
      </c>
      <c r="E288" s="248" t="s">
        <v>1</v>
      </c>
      <c r="F288" s="249" t="s">
        <v>195</v>
      </c>
      <c r="G288" s="247"/>
      <c r="H288" s="250">
        <v>1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6" t="s">
        <v>191</v>
      </c>
      <c r="AU288" s="256" t="s">
        <v>86</v>
      </c>
      <c r="AV288" s="14" t="s">
        <v>189</v>
      </c>
      <c r="AW288" s="14" t="s">
        <v>34</v>
      </c>
      <c r="AX288" s="14" t="s">
        <v>86</v>
      </c>
      <c r="AY288" s="256" t="s">
        <v>182</v>
      </c>
    </row>
    <row r="289" spans="1:65" s="2" customFormat="1" ht="24.15" customHeight="1">
      <c r="A289" s="39"/>
      <c r="B289" s="40"/>
      <c r="C289" s="220" t="s">
        <v>761</v>
      </c>
      <c r="D289" s="220" t="s">
        <v>185</v>
      </c>
      <c r="E289" s="221" t="s">
        <v>2588</v>
      </c>
      <c r="F289" s="222" t="s">
        <v>2589</v>
      </c>
      <c r="G289" s="223" t="s">
        <v>2586</v>
      </c>
      <c r="H289" s="224">
        <v>1</v>
      </c>
      <c r="I289" s="225"/>
      <c r="J289" s="226">
        <f>ROUND(I289*H289,2)</f>
        <v>0</v>
      </c>
      <c r="K289" s="227"/>
      <c r="L289" s="45"/>
      <c r="M289" s="228" t="s">
        <v>1</v>
      </c>
      <c r="N289" s="229" t="s">
        <v>43</v>
      </c>
      <c r="O289" s="92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2" t="s">
        <v>351</v>
      </c>
      <c r="AT289" s="232" t="s">
        <v>185</v>
      </c>
      <c r="AU289" s="232" t="s">
        <v>86</v>
      </c>
      <c r="AY289" s="18" t="s">
        <v>182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8" t="s">
        <v>86</v>
      </c>
      <c r="BK289" s="233">
        <f>ROUND(I289*H289,2)</f>
        <v>0</v>
      </c>
      <c r="BL289" s="18" t="s">
        <v>351</v>
      </c>
      <c r="BM289" s="232" t="s">
        <v>2590</v>
      </c>
    </row>
    <row r="290" spans="1:51" s="13" customFormat="1" ht="12">
      <c r="A290" s="13"/>
      <c r="B290" s="234"/>
      <c r="C290" s="235"/>
      <c r="D290" s="236" t="s">
        <v>191</v>
      </c>
      <c r="E290" s="237" t="s">
        <v>1</v>
      </c>
      <c r="F290" s="238" t="s">
        <v>86</v>
      </c>
      <c r="G290" s="235"/>
      <c r="H290" s="239">
        <v>1</v>
      </c>
      <c r="I290" s="240"/>
      <c r="J290" s="235"/>
      <c r="K290" s="235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191</v>
      </c>
      <c r="AU290" s="245" t="s">
        <v>86</v>
      </c>
      <c r="AV290" s="13" t="s">
        <v>88</v>
      </c>
      <c r="AW290" s="13" t="s">
        <v>34</v>
      </c>
      <c r="AX290" s="13" t="s">
        <v>78</v>
      </c>
      <c r="AY290" s="245" t="s">
        <v>182</v>
      </c>
    </row>
    <row r="291" spans="1:51" s="14" customFormat="1" ht="12">
      <c r="A291" s="14"/>
      <c r="B291" s="246"/>
      <c r="C291" s="247"/>
      <c r="D291" s="236" t="s">
        <v>191</v>
      </c>
      <c r="E291" s="248" t="s">
        <v>1</v>
      </c>
      <c r="F291" s="249" t="s">
        <v>195</v>
      </c>
      <c r="G291" s="247"/>
      <c r="H291" s="250">
        <v>1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6" t="s">
        <v>191</v>
      </c>
      <c r="AU291" s="256" t="s">
        <v>86</v>
      </c>
      <c r="AV291" s="14" t="s">
        <v>189</v>
      </c>
      <c r="AW291" s="14" t="s">
        <v>34</v>
      </c>
      <c r="AX291" s="14" t="s">
        <v>86</v>
      </c>
      <c r="AY291" s="256" t="s">
        <v>182</v>
      </c>
    </row>
    <row r="292" spans="1:65" s="2" customFormat="1" ht="16.5" customHeight="1">
      <c r="A292" s="39"/>
      <c r="B292" s="40"/>
      <c r="C292" s="220" t="s">
        <v>767</v>
      </c>
      <c r="D292" s="220" t="s">
        <v>185</v>
      </c>
      <c r="E292" s="221" t="s">
        <v>2591</v>
      </c>
      <c r="F292" s="222" t="s">
        <v>2592</v>
      </c>
      <c r="G292" s="223" t="s">
        <v>2586</v>
      </c>
      <c r="H292" s="224">
        <v>1</v>
      </c>
      <c r="I292" s="225"/>
      <c r="J292" s="226">
        <f>ROUND(I292*H292,2)</f>
        <v>0</v>
      </c>
      <c r="K292" s="227"/>
      <c r="L292" s="45"/>
      <c r="M292" s="228" t="s">
        <v>1</v>
      </c>
      <c r="N292" s="229" t="s">
        <v>43</v>
      </c>
      <c r="O292" s="92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2" t="s">
        <v>351</v>
      </c>
      <c r="AT292" s="232" t="s">
        <v>185</v>
      </c>
      <c r="AU292" s="232" t="s">
        <v>86</v>
      </c>
      <c r="AY292" s="18" t="s">
        <v>182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8" t="s">
        <v>86</v>
      </c>
      <c r="BK292" s="233">
        <f>ROUND(I292*H292,2)</f>
        <v>0</v>
      </c>
      <c r="BL292" s="18" t="s">
        <v>351</v>
      </c>
      <c r="BM292" s="232" t="s">
        <v>2593</v>
      </c>
    </row>
    <row r="293" spans="1:51" s="13" customFormat="1" ht="12">
      <c r="A293" s="13"/>
      <c r="B293" s="234"/>
      <c r="C293" s="235"/>
      <c r="D293" s="236" t="s">
        <v>191</v>
      </c>
      <c r="E293" s="237" t="s">
        <v>1</v>
      </c>
      <c r="F293" s="238" t="s">
        <v>86</v>
      </c>
      <c r="G293" s="235"/>
      <c r="H293" s="239">
        <v>1</v>
      </c>
      <c r="I293" s="240"/>
      <c r="J293" s="235"/>
      <c r="K293" s="235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191</v>
      </c>
      <c r="AU293" s="245" t="s">
        <v>86</v>
      </c>
      <c r="AV293" s="13" t="s">
        <v>88</v>
      </c>
      <c r="AW293" s="13" t="s">
        <v>34</v>
      </c>
      <c r="AX293" s="13" t="s">
        <v>78</v>
      </c>
      <c r="AY293" s="245" t="s">
        <v>182</v>
      </c>
    </row>
    <row r="294" spans="1:51" s="14" customFormat="1" ht="12">
      <c r="A294" s="14"/>
      <c r="B294" s="246"/>
      <c r="C294" s="247"/>
      <c r="D294" s="236" t="s">
        <v>191</v>
      </c>
      <c r="E294" s="248" t="s">
        <v>1</v>
      </c>
      <c r="F294" s="249" t="s">
        <v>195</v>
      </c>
      <c r="G294" s="247"/>
      <c r="H294" s="250">
        <v>1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6" t="s">
        <v>191</v>
      </c>
      <c r="AU294" s="256" t="s">
        <v>86</v>
      </c>
      <c r="AV294" s="14" t="s">
        <v>189</v>
      </c>
      <c r="AW294" s="14" t="s">
        <v>34</v>
      </c>
      <c r="AX294" s="14" t="s">
        <v>86</v>
      </c>
      <c r="AY294" s="256" t="s">
        <v>182</v>
      </c>
    </row>
    <row r="295" spans="1:65" s="2" customFormat="1" ht="24.15" customHeight="1">
      <c r="A295" s="39"/>
      <c r="B295" s="40"/>
      <c r="C295" s="220" t="s">
        <v>772</v>
      </c>
      <c r="D295" s="220" t="s">
        <v>185</v>
      </c>
      <c r="E295" s="221" t="s">
        <v>2594</v>
      </c>
      <c r="F295" s="222" t="s">
        <v>2595</v>
      </c>
      <c r="G295" s="223" t="s">
        <v>2405</v>
      </c>
      <c r="H295" s="224">
        <v>1</v>
      </c>
      <c r="I295" s="225"/>
      <c r="J295" s="226">
        <f>ROUND(I295*H295,2)</f>
        <v>0</v>
      </c>
      <c r="K295" s="227"/>
      <c r="L295" s="45"/>
      <c r="M295" s="228" t="s">
        <v>1</v>
      </c>
      <c r="N295" s="229" t="s">
        <v>43</v>
      </c>
      <c r="O295" s="92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2" t="s">
        <v>351</v>
      </c>
      <c r="AT295" s="232" t="s">
        <v>185</v>
      </c>
      <c r="AU295" s="232" t="s">
        <v>86</v>
      </c>
      <c r="AY295" s="18" t="s">
        <v>182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8" t="s">
        <v>86</v>
      </c>
      <c r="BK295" s="233">
        <f>ROUND(I295*H295,2)</f>
        <v>0</v>
      </c>
      <c r="BL295" s="18" t="s">
        <v>351</v>
      </c>
      <c r="BM295" s="232" t="s">
        <v>2596</v>
      </c>
    </row>
    <row r="296" spans="1:51" s="13" customFormat="1" ht="12">
      <c r="A296" s="13"/>
      <c r="B296" s="234"/>
      <c r="C296" s="235"/>
      <c r="D296" s="236" t="s">
        <v>191</v>
      </c>
      <c r="E296" s="237" t="s">
        <v>1</v>
      </c>
      <c r="F296" s="238" t="s">
        <v>86</v>
      </c>
      <c r="G296" s="235"/>
      <c r="H296" s="239">
        <v>1</v>
      </c>
      <c r="I296" s="240"/>
      <c r="J296" s="235"/>
      <c r="K296" s="235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191</v>
      </c>
      <c r="AU296" s="245" t="s">
        <v>86</v>
      </c>
      <c r="AV296" s="13" t="s">
        <v>88</v>
      </c>
      <c r="AW296" s="13" t="s">
        <v>34</v>
      </c>
      <c r="AX296" s="13" t="s">
        <v>78</v>
      </c>
      <c r="AY296" s="245" t="s">
        <v>182</v>
      </c>
    </row>
    <row r="297" spans="1:51" s="14" customFormat="1" ht="12">
      <c r="A297" s="14"/>
      <c r="B297" s="246"/>
      <c r="C297" s="247"/>
      <c r="D297" s="236" t="s">
        <v>191</v>
      </c>
      <c r="E297" s="248" t="s">
        <v>1</v>
      </c>
      <c r="F297" s="249" t="s">
        <v>195</v>
      </c>
      <c r="G297" s="247"/>
      <c r="H297" s="250">
        <v>1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6" t="s">
        <v>191</v>
      </c>
      <c r="AU297" s="256" t="s">
        <v>86</v>
      </c>
      <c r="AV297" s="14" t="s">
        <v>189</v>
      </c>
      <c r="AW297" s="14" t="s">
        <v>34</v>
      </c>
      <c r="AX297" s="14" t="s">
        <v>86</v>
      </c>
      <c r="AY297" s="256" t="s">
        <v>182</v>
      </c>
    </row>
    <row r="298" spans="1:65" s="2" customFormat="1" ht="16.5" customHeight="1">
      <c r="A298" s="39"/>
      <c r="B298" s="40"/>
      <c r="C298" s="220" t="s">
        <v>778</v>
      </c>
      <c r="D298" s="220" t="s">
        <v>185</v>
      </c>
      <c r="E298" s="221" t="s">
        <v>2597</v>
      </c>
      <c r="F298" s="222" t="s">
        <v>2598</v>
      </c>
      <c r="G298" s="223" t="s">
        <v>2586</v>
      </c>
      <c r="H298" s="224">
        <v>1</v>
      </c>
      <c r="I298" s="225"/>
      <c r="J298" s="226">
        <f>ROUND(I298*H298,2)</f>
        <v>0</v>
      </c>
      <c r="K298" s="227"/>
      <c r="L298" s="45"/>
      <c r="M298" s="228" t="s">
        <v>1</v>
      </c>
      <c r="N298" s="229" t="s">
        <v>43</v>
      </c>
      <c r="O298" s="92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2" t="s">
        <v>351</v>
      </c>
      <c r="AT298" s="232" t="s">
        <v>185</v>
      </c>
      <c r="AU298" s="232" t="s">
        <v>86</v>
      </c>
      <c r="AY298" s="18" t="s">
        <v>182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8" t="s">
        <v>86</v>
      </c>
      <c r="BK298" s="233">
        <f>ROUND(I298*H298,2)</f>
        <v>0</v>
      </c>
      <c r="BL298" s="18" t="s">
        <v>351</v>
      </c>
      <c r="BM298" s="232" t="s">
        <v>2599</v>
      </c>
    </row>
    <row r="299" spans="1:51" s="13" customFormat="1" ht="12">
      <c r="A299" s="13"/>
      <c r="B299" s="234"/>
      <c r="C299" s="235"/>
      <c r="D299" s="236" t="s">
        <v>191</v>
      </c>
      <c r="E299" s="237" t="s">
        <v>1</v>
      </c>
      <c r="F299" s="238" t="s">
        <v>86</v>
      </c>
      <c r="G299" s="235"/>
      <c r="H299" s="239">
        <v>1</v>
      </c>
      <c r="I299" s="240"/>
      <c r="J299" s="235"/>
      <c r="K299" s="235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191</v>
      </c>
      <c r="AU299" s="245" t="s">
        <v>86</v>
      </c>
      <c r="AV299" s="13" t="s">
        <v>88</v>
      </c>
      <c r="AW299" s="13" t="s">
        <v>34</v>
      </c>
      <c r="AX299" s="13" t="s">
        <v>78</v>
      </c>
      <c r="AY299" s="245" t="s">
        <v>182</v>
      </c>
    </row>
    <row r="300" spans="1:51" s="14" customFormat="1" ht="12">
      <c r="A300" s="14"/>
      <c r="B300" s="246"/>
      <c r="C300" s="247"/>
      <c r="D300" s="236" t="s">
        <v>191</v>
      </c>
      <c r="E300" s="248" t="s">
        <v>1</v>
      </c>
      <c r="F300" s="249" t="s">
        <v>195</v>
      </c>
      <c r="G300" s="247"/>
      <c r="H300" s="250">
        <v>1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6" t="s">
        <v>191</v>
      </c>
      <c r="AU300" s="256" t="s">
        <v>86</v>
      </c>
      <c r="AV300" s="14" t="s">
        <v>189</v>
      </c>
      <c r="AW300" s="14" t="s">
        <v>34</v>
      </c>
      <c r="AX300" s="14" t="s">
        <v>86</v>
      </c>
      <c r="AY300" s="256" t="s">
        <v>182</v>
      </c>
    </row>
    <row r="301" spans="1:65" s="2" customFormat="1" ht="44.25" customHeight="1">
      <c r="A301" s="39"/>
      <c r="B301" s="40"/>
      <c r="C301" s="220" t="s">
        <v>781</v>
      </c>
      <c r="D301" s="220" t="s">
        <v>185</v>
      </c>
      <c r="E301" s="221" t="s">
        <v>2600</v>
      </c>
      <c r="F301" s="222" t="s">
        <v>2601</v>
      </c>
      <c r="G301" s="223" t="s">
        <v>1272</v>
      </c>
      <c r="H301" s="224">
        <v>1</v>
      </c>
      <c r="I301" s="225"/>
      <c r="J301" s="226">
        <f>ROUND(I301*H301,2)</f>
        <v>0</v>
      </c>
      <c r="K301" s="227"/>
      <c r="L301" s="45"/>
      <c r="M301" s="228" t="s">
        <v>1</v>
      </c>
      <c r="N301" s="229" t="s">
        <v>43</v>
      </c>
      <c r="O301" s="92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2" t="s">
        <v>351</v>
      </c>
      <c r="AT301" s="232" t="s">
        <v>185</v>
      </c>
      <c r="AU301" s="232" t="s">
        <v>86</v>
      </c>
      <c r="AY301" s="18" t="s">
        <v>182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8" t="s">
        <v>86</v>
      </c>
      <c r="BK301" s="233">
        <f>ROUND(I301*H301,2)</f>
        <v>0</v>
      </c>
      <c r="BL301" s="18" t="s">
        <v>351</v>
      </c>
      <c r="BM301" s="232" t="s">
        <v>2602</v>
      </c>
    </row>
    <row r="302" spans="1:51" s="13" customFormat="1" ht="12">
      <c r="A302" s="13"/>
      <c r="B302" s="234"/>
      <c r="C302" s="235"/>
      <c r="D302" s="236" t="s">
        <v>191</v>
      </c>
      <c r="E302" s="237" t="s">
        <v>1</v>
      </c>
      <c r="F302" s="238" t="s">
        <v>86</v>
      </c>
      <c r="G302" s="235"/>
      <c r="H302" s="239">
        <v>1</v>
      </c>
      <c r="I302" s="240"/>
      <c r="J302" s="235"/>
      <c r="K302" s="235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191</v>
      </c>
      <c r="AU302" s="245" t="s">
        <v>86</v>
      </c>
      <c r="AV302" s="13" t="s">
        <v>88</v>
      </c>
      <c r="AW302" s="13" t="s">
        <v>34</v>
      </c>
      <c r="AX302" s="13" t="s">
        <v>78</v>
      </c>
      <c r="AY302" s="245" t="s">
        <v>182</v>
      </c>
    </row>
    <row r="303" spans="1:51" s="14" customFormat="1" ht="12">
      <c r="A303" s="14"/>
      <c r="B303" s="246"/>
      <c r="C303" s="247"/>
      <c r="D303" s="236" t="s">
        <v>191</v>
      </c>
      <c r="E303" s="248" t="s">
        <v>1</v>
      </c>
      <c r="F303" s="249" t="s">
        <v>195</v>
      </c>
      <c r="G303" s="247"/>
      <c r="H303" s="250">
        <v>1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6" t="s">
        <v>191</v>
      </c>
      <c r="AU303" s="256" t="s">
        <v>86</v>
      </c>
      <c r="AV303" s="14" t="s">
        <v>189</v>
      </c>
      <c r="AW303" s="14" t="s">
        <v>34</v>
      </c>
      <c r="AX303" s="14" t="s">
        <v>86</v>
      </c>
      <c r="AY303" s="256" t="s">
        <v>182</v>
      </c>
    </row>
    <row r="304" spans="1:65" s="2" customFormat="1" ht="24.15" customHeight="1">
      <c r="A304" s="39"/>
      <c r="B304" s="40"/>
      <c r="C304" s="220" t="s">
        <v>728</v>
      </c>
      <c r="D304" s="220" t="s">
        <v>185</v>
      </c>
      <c r="E304" s="221" t="s">
        <v>2603</v>
      </c>
      <c r="F304" s="222" t="s">
        <v>2604</v>
      </c>
      <c r="G304" s="223" t="s">
        <v>320</v>
      </c>
      <c r="H304" s="224">
        <v>6</v>
      </c>
      <c r="I304" s="225"/>
      <c r="J304" s="226">
        <f>ROUND(I304*H304,2)</f>
        <v>0</v>
      </c>
      <c r="K304" s="227"/>
      <c r="L304" s="45"/>
      <c r="M304" s="228" t="s">
        <v>1</v>
      </c>
      <c r="N304" s="229" t="s">
        <v>43</v>
      </c>
      <c r="O304" s="92"/>
      <c r="P304" s="230">
        <f>O304*H304</f>
        <v>0</v>
      </c>
      <c r="Q304" s="230">
        <v>0.0027</v>
      </c>
      <c r="R304" s="230">
        <f>Q304*H304</f>
        <v>0.0162</v>
      </c>
      <c r="S304" s="230">
        <v>0</v>
      </c>
      <c r="T304" s="23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2" t="s">
        <v>351</v>
      </c>
      <c r="AT304" s="232" t="s">
        <v>185</v>
      </c>
      <c r="AU304" s="232" t="s">
        <v>86</v>
      </c>
      <c r="AY304" s="18" t="s">
        <v>182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8" t="s">
        <v>86</v>
      </c>
      <c r="BK304" s="233">
        <f>ROUND(I304*H304,2)</f>
        <v>0</v>
      </c>
      <c r="BL304" s="18" t="s">
        <v>351</v>
      </c>
      <c r="BM304" s="232" t="s">
        <v>2605</v>
      </c>
    </row>
    <row r="305" spans="1:51" s="13" customFormat="1" ht="12">
      <c r="A305" s="13"/>
      <c r="B305" s="234"/>
      <c r="C305" s="235"/>
      <c r="D305" s="236" t="s">
        <v>191</v>
      </c>
      <c r="E305" s="237" t="s">
        <v>1</v>
      </c>
      <c r="F305" s="238" t="s">
        <v>2606</v>
      </c>
      <c r="G305" s="235"/>
      <c r="H305" s="239">
        <v>6</v>
      </c>
      <c r="I305" s="240"/>
      <c r="J305" s="235"/>
      <c r="K305" s="235"/>
      <c r="L305" s="241"/>
      <c r="M305" s="242"/>
      <c r="N305" s="243"/>
      <c r="O305" s="243"/>
      <c r="P305" s="243"/>
      <c r="Q305" s="243"/>
      <c r="R305" s="243"/>
      <c r="S305" s="243"/>
      <c r="T305" s="24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5" t="s">
        <v>191</v>
      </c>
      <c r="AU305" s="245" t="s">
        <v>86</v>
      </c>
      <c r="AV305" s="13" t="s">
        <v>88</v>
      </c>
      <c r="AW305" s="13" t="s">
        <v>34</v>
      </c>
      <c r="AX305" s="13" t="s">
        <v>78</v>
      </c>
      <c r="AY305" s="245" t="s">
        <v>182</v>
      </c>
    </row>
    <row r="306" spans="1:51" s="14" customFormat="1" ht="12">
      <c r="A306" s="14"/>
      <c r="B306" s="246"/>
      <c r="C306" s="247"/>
      <c r="D306" s="236" t="s">
        <v>191</v>
      </c>
      <c r="E306" s="248" t="s">
        <v>1</v>
      </c>
      <c r="F306" s="249" t="s">
        <v>195</v>
      </c>
      <c r="G306" s="247"/>
      <c r="H306" s="250">
        <v>6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6" t="s">
        <v>191</v>
      </c>
      <c r="AU306" s="256" t="s">
        <v>86</v>
      </c>
      <c r="AV306" s="14" t="s">
        <v>189</v>
      </c>
      <c r="AW306" s="14" t="s">
        <v>34</v>
      </c>
      <c r="AX306" s="14" t="s">
        <v>86</v>
      </c>
      <c r="AY306" s="256" t="s">
        <v>182</v>
      </c>
    </row>
    <row r="307" spans="1:65" s="2" customFormat="1" ht="16.5" customHeight="1">
      <c r="A307" s="39"/>
      <c r="B307" s="40"/>
      <c r="C307" s="220" t="s">
        <v>723</v>
      </c>
      <c r="D307" s="220" t="s">
        <v>185</v>
      </c>
      <c r="E307" s="221" t="s">
        <v>2607</v>
      </c>
      <c r="F307" s="222" t="s">
        <v>2608</v>
      </c>
      <c r="G307" s="223" t="s">
        <v>1272</v>
      </c>
      <c r="H307" s="224">
        <v>1</v>
      </c>
      <c r="I307" s="225"/>
      <c r="J307" s="226">
        <f>ROUND(I307*H307,2)</f>
        <v>0</v>
      </c>
      <c r="K307" s="227"/>
      <c r="L307" s="45"/>
      <c r="M307" s="228" t="s">
        <v>1</v>
      </c>
      <c r="N307" s="229" t="s">
        <v>43</v>
      </c>
      <c r="O307" s="92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2" t="s">
        <v>351</v>
      </c>
      <c r="AT307" s="232" t="s">
        <v>185</v>
      </c>
      <c r="AU307" s="232" t="s">
        <v>86</v>
      </c>
      <c r="AY307" s="18" t="s">
        <v>182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8" t="s">
        <v>86</v>
      </c>
      <c r="BK307" s="233">
        <f>ROUND(I307*H307,2)</f>
        <v>0</v>
      </c>
      <c r="BL307" s="18" t="s">
        <v>351</v>
      </c>
      <c r="BM307" s="232" t="s">
        <v>2609</v>
      </c>
    </row>
    <row r="308" spans="1:51" s="13" customFormat="1" ht="12">
      <c r="A308" s="13"/>
      <c r="B308" s="234"/>
      <c r="C308" s="235"/>
      <c r="D308" s="236" t="s">
        <v>191</v>
      </c>
      <c r="E308" s="237" t="s">
        <v>1</v>
      </c>
      <c r="F308" s="238" t="s">
        <v>86</v>
      </c>
      <c r="G308" s="235"/>
      <c r="H308" s="239">
        <v>1</v>
      </c>
      <c r="I308" s="240"/>
      <c r="J308" s="235"/>
      <c r="K308" s="235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191</v>
      </c>
      <c r="AU308" s="245" t="s">
        <v>86</v>
      </c>
      <c r="AV308" s="13" t="s">
        <v>88</v>
      </c>
      <c r="AW308" s="13" t="s">
        <v>34</v>
      </c>
      <c r="AX308" s="13" t="s">
        <v>78</v>
      </c>
      <c r="AY308" s="245" t="s">
        <v>182</v>
      </c>
    </row>
    <row r="309" spans="1:51" s="14" customFormat="1" ht="12">
      <c r="A309" s="14"/>
      <c r="B309" s="246"/>
      <c r="C309" s="247"/>
      <c r="D309" s="236" t="s">
        <v>191</v>
      </c>
      <c r="E309" s="248" t="s">
        <v>1</v>
      </c>
      <c r="F309" s="249" t="s">
        <v>195</v>
      </c>
      <c r="G309" s="247"/>
      <c r="H309" s="250">
        <v>1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6" t="s">
        <v>191</v>
      </c>
      <c r="AU309" s="256" t="s">
        <v>86</v>
      </c>
      <c r="AV309" s="14" t="s">
        <v>189</v>
      </c>
      <c r="AW309" s="14" t="s">
        <v>34</v>
      </c>
      <c r="AX309" s="14" t="s">
        <v>86</v>
      </c>
      <c r="AY309" s="256" t="s">
        <v>182</v>
      </c>
    </row>
    <row r="310" spans="1:65" s="2" customFormat="1" ht="24.15" customHeight="1">
      <c r="A310" s="39"/>
      <c r="B310" s="40"/>
      <c r="C310" s="220" t="s">
        <v>734</v>
      </c>
      <c r="D310" s="220" t="s">
        <v>185</v>
      </c>
      <c r="E310" s="221" t="s">
        <v>2610</v>
      </c>
      <c r="F310" s="222" t="s">
        <v>2611</v>
      </c>
      <c r="G310" s="223" t="s">
        <v>1272</v>
      </c>
      <c r="H310" s="224">
        <v>1</v>
      </c>
      <c r="I310" s="225"/>
      <c r="J310" s="226">
        <f>ROUND(I310*H310,2)</f>
        <v>0</v>
      </c>
      <c r="K310" s="227"/>
      <c r="L310" s="45"/>
      <c r="M310" s="228" t="s">
        <v>1</v>
      </c>
      <c r="N310" s="229" t="s">
        <v>43</v>
      </c>
      <c r="O310" s="92"/>
      <c r="P310" s="230">
        <f>O310*H310</f>
        <v>0</v>
      </c>
      <c r="Q310" s="230">
        <v>0.00038</v>
      </c>
      <c r="R310" s="230">
        <f>Q310*H310</f>
        <v>0.00038</v>
      </c>
      <c r="S310" s="230">
        <v>0</v>
      </c>
      <c r="T310" s="23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2" t="s">
        <v>351</v>
      </c>
      <c r="AT310" s="232" t="s">
        <v>185</v>
      </c>
      <c r="AU310" s="232" t="s">
        <v>86</v>
      </c>
      <c r="AY310" s="18" t="s">
        <v>182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8" t="s">
        <v>86</v>
      </c>
      <c r="BK310" s="233">
        <f>ROUND(I310*H310,2)</f>
        <v>0</v>
      </c>
      <c r="BL310" s="18" t="s">
        <v>351</v>
      </c>
      <c r="BM310" s="232" t="s">
        <v>2612</v>
      </c>
    </row>
    <row r="311" spans="1:51" s="13" customFormat="1" ht="12">
      <c r="A311" s="13"/>
      <c r="B311" s="234"/>
      <c r="C311" s="235"/>
      <c r="D311" s="236" t="s">
        <v>191</v>
      </c>
      <c r="E311" s="237" t="s">
        <v>1</v>
      </c>
      <c r="F311" s="238" t="s">
        <v>86</v>
      </c>
      <c r="G311" s="235"/>
      <c r="H311" s="239">
        <v>1</v>
      </c>
      <c r="I311" s="240"/>
      <c r="J311" s="235"/>
      <c r="K311" s="235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191</v>
      </c>
      <c r="AU311" s="245" t="s">
        <v>86</v>
      </c>
      <c r="AV311" s="13" t="s">
        <v>88</v>
      </c>
      <c r="AW311" s="13" t="s">
        <v>34</v>
      </c>
      <c r="AX311" s="13" t="s">
        <v>78</v>
      </c>
      <c r="AY311" s="245" t="s">
        <v>182</v>
      </c>
    </row>
    <row r="312" spans="1:51" s="14" customFormat="1" ht="12">
      <c r="A312" s="14"/>
      <c r="B312" s="246"/>
      <c r="C312" s="247"/>
      <c r="D312" s="236" t="s">
        <v>191</v>
      </c>
      <c r="E312" s="248" t="s">
        <v>1</v>
      </c>
      <c r="F312" s="249" t="s">
        <v>195</v>
      </c>
      <c r="G312" s="247"/>
      <c r="H312" s="250">
        <v>1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6" t="s">
        <v>191</v>
      </c>
      <c r="AU312" s="256" t="s">
        <v>86</v>
      </c>
      <c r="AV312" s="14" t="s">
        <v>189</v>
      </c>
      <c r="AW312" s="14" t="s">
        <v>34</v>
      </c>
      <c r="AX312" s="14" t="s">
        <v>86</v>
      </c>
      <c r="AY312" s="256" t="s">
        <v>182</v>
      </c>
    </row>
    <row r="313" spans="1:65" s="2" customFormat="1" ht="24.15" customHeight="1">
      <c r="A313" s="39"/>
      <c r="B313" s="40"/>
      <c r="C313" s="220" t="s">
        <v>738</v>
      </c>
      <c r="D313" s="220" t="s">
        <v>185</v>
      </c>
      <c r="E313" s="221" t="s">
        <v>2613</v>
      </c>
      <c r="F313" s="222" t="s">
        <v>2614</v>
      </c>
      <c r="G313" s="223" t="s">
        <v>1272</v>
      </c>
      <c r="H313" s="224">
        <v>1</v>
      </c>
      <c r="I313" s="225"/>
      <c r="J313" s="226">
        <f>ROUND(I313*H313,2)</f>
        <v>0</v>
      </c>
      <c r="K313" s="227"/>
      <c r="L313" s="45"/>
      <c r="M313" s="228" t="s">
        <v>1</v>
      </c>
      <c r="N313" s="229" t="s">
        <v>43</v>
      </c>
      <c r="O313" s="92"/>
      <c r="P313" s="230">
        <f>O313*H313</f>
        <v>0</v>
      </c>
      <c r="Q313" s="230">
        <v>0.00208</v>
      </c>
      <c r="R313" s="230">
        <f>Q313*H313</f>
        <v>0.00208</v>
      </c>
      <c r="S313" s="230">
        <v>0</v>
      </c>
      <c r="T313" s="23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2" t="s">
        <v>351</v>
      </c>
      <c r="AT313" s="232" t="s">
        <v>185</v>
      </c>
      <c r="AU313" s="232" t="s">
        <v>86</v>
      </c>
      <c r="AY313" s="18" t="s">
        <v>182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8" t="s">
        <v>86</v>
      </c>
      <c r="BK313" s="233">
        <f>ROUND(I313*H313,2)</f>
        <v>0</v>
      </c>
      <c r="BL313" s="18" t="s">
        <v>351</v>
      </c>
      <c r="BM313" s="232" t="s">
        <v>2615</v>
      </c>
    </row>
    <row r="314" spans="1:51" s="13" customFormat="1" ht="12">
      <c r="A314" s="13"/>
      <c r="B314" s="234"/>
      <c r="C314" s="235"/>
      <c r="D314" s="236" t="s">
        <v>191</v>
      </c>
      <c r="E314" s="237" t="s">
        <v>1</v>
      </c>
      <c r="F314" s="238" t="s">
        <v>86</v>
      </c>
      <c r="G314" s="235"/>
      <c r="H314" s="239">
        <v>1</v>
      </c>
      <c r="I314" s="240"/>
      <c r="J314" s="235"/>
      <c r="K314" s="235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191</v>
      </c>
      <c r="AU314" s="245" t="s">
        <v>86</v>
      </c>
      <c r="AV314" s="13" t="s">
        <v>88</v>
      </c>
      <c r="AW314" s="13" t="s">
        <v>34</v>
      </c>
      <c r="AX314" s="13" t="s">
        <v>78</v>
      </c>
      <c r="AY314" s="245" t="s">
        <v>182</v>
      </c>
    </row>
    <row r="315" spans="1:51" s="14" customFormat="1" ht="12">
      <c r="A315" s="14"/>
      <c r="B315" s="246"/>
      <c r="C315" s="247"/>
      <c r="D315" s="236" t="s">
        <v>191</v>
      </c>
      <c r="E315" s="248" t="s">
        <v>1</v>
      </c>
      <c r="F315" s="249" t="s">
        <v>195</v>
      </c>
      <c r="G315" s="247"/>
      <c r="H315" s="250">
        <v>1</v>
      </c>
      <c r="I315" s="251"/>
      <c r="J315" s="247"/>
      <c r="K315" s="247"/>
      <c r="L315" s="252"/>
      <c r="M315" s="253"/>
      <c r="N315" s="254"/>
      <c r="O315" s="254"/>
      <c r="P315" s="254"/>
      <c r="Q315" s="254"/>
      <c r="R315" s="254"/>
      <c r="S315" s="254"/>
      <c r="T315" s="25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6" t="s">
        <v>191</v>
      </c>
      <c r="AU315" s="256" t="s">
        <v>86</v>
      </c>
      <c r="AV315" s="14" t="s">
        <v>189</v>
      </c>
      <c r="AW315" s="14" t="s">
        <v>34</v>
      </c>
      <c r="AX315" s="14" t="s">
        <v>86</v>
      </c>
      <c r="AY315" s="256" t="s">
        <v>182</v>
      </c>
    </row>
    <row r="316" spans="1:65" s="2" customFormat="1" ht="24.15" customHeight="1">
      <c r="A316" s="39"/>
      <c r="B316" s="40"/>
      <c r="C316" s="220" t="s">
        <v>742</v>
      </c>
      <c r="D316" s="220" t="s">
        <v>185</v>
      </c>
      <c r="E316" s="221" t="s">
        <v>2616</v>
      </c>
      <c r="F316" s="222" t="s">
        <v>2617</v>
      </c>
      <c r="G316" s="223" t="s">
        <v>1272</v>
      </c>
      <c r="H316" s="224">
        <v>1</v>
      </c>
      <c r="I316" s="225"/>
      <c r="J316" s="226">
        <f>ROUND(I316*H316,2)</f>
        <v>0</v>
      </c>
      <c r="K316" s="227"/>
      <c r="L316" s="45"/>
      <c r="M316" s="228" t="s">
        <v>1</v>
      </c>
      <c r="N316" s="229" t="s">
        <v>43</v>
      </c>
      <c r="O316" s="92"/>
      <c r="P316" s="230">
        <f>O316*H316</f>
        <v>0</v>
      </c>
      <c r="Q316" s="230">
        <v>0.00028</v>
      </c>
      <c r="R316" s="230">
        <f>Q316*H316</f>
        <v>0.00028</v>
      </c>
      <c r="S316" s="230">
        <v>0.0041</v>
      </c>
      <c r="T316" s="231">
        <f>S316*H316</f>
        <v>0.0041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2" t="s">
        <v>351</v>
      </c>
      <c r="AT316" s="232" t="s">
        <v>185</v>
      </c>
      <c r="AU316" s="232" t="s">
        <v>86</v>
      </c>
      <c r="AY316" s="18" t="s">
        <v>182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8" t="s">
        <v>86</v>
      </c>
      <c r="BK316" s="233">
        <f>ROUND(I316*H316,2)</f>
        <v>0</v>
      </c>
      <c r="BL316" s="18" t="s">
        <v>351</v>
      </c>
      <c r="BM316" s="232" t="s">
        <v>2618</v>
      </c>
    </row>
    <row r="317" spans="1:51" s="13" customFormat="1" ht="12">
      <c r="A317" s="13"/>
      <c r="B317" s="234"/>
      <c r="C317" s="235"/>
      <c r="D317" s="236" t="s">
        <v>191</v>
      </c>
      <c r="E317" s="237" t="s">
        <v>1</v>
      </c>
      <c r="F317" s="238" t="s">
        <v>86</v>
      </c>
      <c r="G317" s="235"/>
      <c r="H317" s="239">
        <v>1</v>
      </c>
      <c r="I317" s="240"/>
      <c r="J317" s="235"/>
      <c r="K317" s="235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191</v>
      </c>
      <c r="AU317" s="245" t="s">
        <v>86</v>
      </c>
      <c r="AV317" s="13" t="s">
        <v>88</v>
      </c>
      <c r="AW317" s="13" t="s">
        <v>34</v>
      </c>
      <c r="AX317" s="13" t="s">
        <v>78</v>
      </c>
      <c r="AY317" s="245" t="s">
        <v>182</v>
      </c>
    </row>
    <row r="318" spans="1:51" s="14" customFormat="1" ht="12">
      <c r="A318" s="14"/>
      <c r="B318" s="246"/>
      <c r="C318" s="247"/>
      <c r="D318" s="236" t="s">
        <v>191</v>
      </c>
      <c r="E318" s="248" t="s">
        <v>1</v>
      </c>
      <c r="F318" s="249" t="s">
        <v>195</v>
      </c>
      <c r="G318" s="247"/>
      <c r="H318" s="250">
        <v>1</v>
      </c>
      <c r="I318" s="251"/>
      <c r="J318" s="247"/>
      <c r="K318" s="247"/>
      <c r="L318" s="252"/>
      <c r="M318" s="253"/>
      <c r="N318" s="254"/>
      <c r="O318" s="254"/>
      <c r="P318" s="254"/>
      <c r="Q318" s="254"/>
      <c r="R318" s="254"/>
      <c r="S318" s="254"/>
      <c r="T318" s="25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6" t="s">
        <v>191</v>
      </c>
      <c r="AU318" s="256" t="s">
        <v>86</v>
      </c>
      <c r="AV318" s="14" t="s">
        <v>189</v>
      </c>
      <c r="AW318" s="14" t="s">
        <v>34</v>
      </c>
      <c r="AX318" s="14" t="s">
        <v>86</v>
      </c>
      <c r="AY318" s="256" t="s">
        <v>182</v>
      </c>
    </row>
    <row r="319" spans="1:65" s="2" customFormat="1" ht="24.15" customHeight="1">
      <c r="A319" s="39"/>
      <c r="B319" s="40"/>
      <c r="C319" s="220" t="s">
        <v>785</v>
      </c>
      <c r="D319" s="220" t="s">
        <v>185</v>
      </c>
      <c r="E319" s="221" t="s">
        <v>2619</v>
      </c>
      <c r="F319" s="222" t="s">
        <v>2620</v>
      </c>
      <c r="G319" s="223" t="s">
        <v>570</v>
      </c>
      <c r="H319" s="224">
        <v>0.119</v>
      </c>
      <c r="I319" s="225"/>
      <c r="J319" s="226">
        <f>ROUND(I319*H319,2)</f>
        <v>0</v>
      </c>
      <c r="K319" s="227"/>
      <c r="L319" s="45"/>
      <c r="M319" s="228" t="s">
        <v>1</v>
      </c>
      <c r="N319" s="229" t="s">
        <v>43</v>
      </c>
      <c r="O319" s="92"/>
      <c r="P319" s="230">
        <f>O319*H319</f>
        <v>0</v>
      </c>
      <c r="Q319" s="230">
        <v>0</v>
      </c>
      <c r="R319" s="230">
        <f>Q319*H319</f>
        <v>0</v>
      </c>
      <c r="S319" s="230">
        <v>0</v>
      </c>
      <c r="T319" s="23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2" t="s">
        <v>351</v>
      </c>
      <c r="AT319" s="232" t="s">
        <v>185</v>
      </c>
      <c r="AU319" s="232" t="s">
        <v>86</v>
      </c>
      <c r="AY319" s="18" t="s">
        <v>182</v>
      </c>
      <c r="BE319" s="233">
        <f>IF(N319="základní",J319,0)</f>
        <v>0</v>
      </c>
      <c r="BF319" s="233">
        <f>IF(N319="snížená",J319,0)</f>
        <v>0</v>
      </c>
      <c r="BG319" s="233">
        <f>IF(N319="zákl. přenesená",J319,0)</f>
        <v>0</v>
      </c>
      <c r="BH319" s="233">
        <f>IF(N319="sníž. přenesená",J319,0)</f>
        <v>0</v>
      </c>
      <c r="BI319" s="233">
        <f>IF(N319="nulová",J319,0)</f>
        <v>0</v>
      </c>
      <c r="BJ319" s="18" t="s">
        <v>86</v>
      </c>
      <c r="BK319" s="233">
        <f>ROUND(I319*H319,2)</f>
        <v>0</v>
      </c>
      <c r="BL319" s="18" t="s">
        <v>351</v>
      </c>
      <c r="BM319" s="232" t="s">
        <v>2621</v>
      </c>
    </row>
    <row r="320" spans="1:63" s="12" customFormat="1" ht="25.9" customHeight="1">
      <c r="A320" s="12"/>
      <c r="B320" s="204"/>
      <c r="C320" s="205"/>
      <c r="D320" s="206" t="s">
        <v>77</v>
      </c>
      <c r="E320" s="207" t="s">
        <v>2622</v>
      </c>
      <c r="F320" s="207" t="s">
        <v>2623</v>
      </c>
      <c r="G320" s="205"/>
      <c r="H320" s="205"/>
      <c r="I320" s="208"/>
      <c r="J320" s="209">
        <f>BK320</f>
        <v>0</v>
      </c>
      <c r="K320" s="205"/>
      <c r="L320" s="210"/>
      <c r="M320" s="211"/>
      <c r="N320" s="212"/>
      <c r="O320" s="212"/>
      <c r="P320" s="213">
        <f>SUM(P321:P401)</f>
        <v>0</v>
      </c>
      <c r="Q320" s="212"/>
      <c r="R320" s="213">
        <f>SUM(R321:R401)</f>
        <v>0.25024</v>
      </c>
      <c r="S320" s="212"/>
      <c r="T320" s="214">
        <f>SUM(T321:T401)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5" t="s">
        <v>88</v>
      </c>
      <c r="AT320" s="216" t="s">
        <v>77</v>
      </c>
      <c r="AU320" s="216" t="s">
        <v>78</v>
      </c>
      <c r="AY320" s="215" t="s">
        <v>182</v>
      </c>
      <c r="BK320" s="217">
        <f>SUM(BK321:BK401)</f>
        <v>0</v>
      </c>
    </row>
    <row r="321" spans="1:65" s="2" customFormat="1" ht="24.15" customHeight="1">
      <c r="A321" s="39"/>
      <c r="B321" s="40"/>
      <c r="C321" s="220" t="s">
        <v>888</v>
      </c>
      <c r="D321" s="220" t="s">
        <v>185</v>
      </c>
      <c r="E321" s="221" t="s">
        <v>2624</v>
      </c>
      <c r="F321" s="222" t="s">
        <v>2625</v>
      </c>
      <c r="G321" s="223" t="s">
        <v>1272</v>
      </c>
      <c r="H321" s="224">
        <v>4</v>
      </c>
      <c r="I321" s="225"/>
      <c r="J321" s="226">
        <f>ROUND(I321*H321,2)</f>
        <v>0</v>
      </c>
      <c r="K321" s="227"/>
      <c r="L321" s="45"/>
      <c r="M321" s="228" t="s">
        <v>1</v>
      </c>
      <c r="N321" s="229" t="s">
        <v>43</v>
      </c>
      <c r="O321" s="92"/>
      <c r="P321" s="230">
        <f>O321*H321</f>
        <v>0</v>
      </c>
      <c r="Q321" s="230">
        <v>0.00031</v>
      </c>
      <c r="R321" s="230">
        <f>Q321*H321</f>
        <v>0.00124</v>
      </c>
      <c r="S321" s="230">
        <v>0</v>
      </c>
      <c r="T321" s="23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2" t="s">
        <v>351</v>
      </c>
      <c r="AT321" s="232" t="s">
        <v>185</v>
      </c>
      <c r="AU321" s="232" t="s">
        <v>86</v>
      </c>
      <c r="AY321" s="18" t="s">
        <v>182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8" t="s">
        <v>86</v>
      </c>
      <c r="BK321" s="233">
        <f>ROUND(I321*H321,2)</f>
        <v>0</v>
      </c>
      <c r="BL321" s="18" t="s">
        <v>351</v>
      </c>
      <c r="BM321" s="232" t="s">
        <v>2626</v>
      </c>
    </row>
    <row r="322" spans="1:51" s="13" customFormat="1" ht="12">
      <c r="A322" s="13"/>
      <c r="B322" s="234"/>
      <c r="C322" s="235"/>
      <c r="D322" s="236" t="s">
        <v>191</v>
      </c>
      <c r="E322" s="237" t="s">
        <v>1</v>
      </c>
      <c r="F322" s="238" t="s">
        <v>189</v>
      </c>
      <c r="G322" s="235"/>
      <c r="H322" s="239">
        <v>4</v>
      </c>
      <c r="I322" s="240"/>
      <c r="J322" s="235"/>
      <c r="K322" s="235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191</v>
      </c>
      <c r="AU322" s="245" t="s">
        <v>86</v>
      </c>
      <c r="AV322" s="13" t="s">
        <v>88</v>
      </c>
      <c r="AW322" s="13" t="s">
        <v>34</v>
      </c>
      <c r="AX322" s="13" t="s">
        <v>78</v>
      </c>
      <c r="AY322" s="245" t="s">
        <v>182</v>
      </c>
    </row>
    <row r="323" spans="1:51" s="14" customFormat="1" ht="12">
      <c r="A323" s="14"/>
      <c r="B323" s="246"/>
      <c r="C323" s="247"/>
      <c r="D323" s="236" t="s">
        <v>191</v>
      </c>
      <c r="E323" s="248" t="s">
        <v>1</v>
      </c>
      <c r="F323" s="249" t="s">
        <v>195</v>
      </c>
      <c r="G323" s="247"/>
      <c r="H323" s="250">
        <v>4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6" t="s">
        <v>191</v>
      </c>
      <c r="AU323" s="256" t="s">
        <v>86</v>
      </c>
      <c r="AV323" s="14" t="s">
        <v>189</v>
      </c>
      <c r="AW323" s="14" t="s">
        <v>34</v>
      </c>
      <c r="AX323" s="14" t="s">
        <v>86</v>
      </c>
      <c r="AY323" s="256" t="s">
        <v>182</v>
      </c>
    </row>
    <row r="324" spans="1:65" s="2" customFormat="1" ht="21.75" customHeight="1">
      <c r="A324" s="39"/>
      <c r="B324" s="40"/>
      <c r="C324" s="220" t="s">
        <v>891</v>
      </c>
      <c r="D324" s="220" t="s">
        <v>185</v>
      </c>
      <c r="E324" s="221" t="s">
        <v>2627</v>
      </c>
      <c r="F324" s="222" t="s">
        <v>2628</v>
      </c>
      <c r="G324" s="223" t="s">
        <v>1543</v>
      </c>
      <c r="H324" s="224">
        <v>2</v>
      </c>
      <c r="I324" s="225"/>
      <c r="J324" s="226">
        <f>ROUND(I324*H324,2)</f>
        <v>0</v>
      </c>
      <c r="K324" s="227"/>
      <c r="L324" s="45"/>
      <c r="M324" s="228" t="s">
        <v>1</v>
      </c>
      <c r="N324" s="229" t="s">
        <v>43</v>
      </c>
      <c r="O324" s="92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2" t="s">
        <v>351</v>
      </c>
      <c r="AT324" s="232" t="s">
        <v>185</v>
      </c>
      <c r="AU324" s="232" t="s">
        <v>86</v>
      </c>
      <c r="AY324" s="18" t="s">
        <v>182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8" t="s">
        <v>86</v>
      </c>
      <c r="BK324" s="233">
        <f>ROUND(I324*H324,2)</f>
        <v>0</v>
      </c>
      <c r="BL324" s="18" t="s">
        <v>351</v>
      </c>
      <c r="BM324" s="232" t="s">
        <v>2629</v>
      </c>
    </row>
    <row r="325" spans="1:51" s="13" customFormat="1" ht="12">
      <c r="A325" s="13"/>
      <c r="B325" s="234"/>
      <c r="C325" s="235"/>
      <c r="D325" s="236" t="s">
        <v>191</v>
      </c>
      <c r="E325" s="237" t="s">
        <v>1</v>
      </c>
      <c r="F325" s="238" t="s">
        <v>2432</v>
      </c>
      <c r="G325" s="235"/>
      <c r="H325" s="239">
        <v>1</v>
      </c>
      <c r="I325" s="240"/>
      <c r="J325" s="235"/>
      <c r="K325" s="235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191</v>
      </c>
      <c r="AU325" s="245" t="s">
        <v>86</v>
      </c>
      <c r="AV325" s="13" t="s">
        <v>88</v>
      </c>
      <c r="AW325" s="13" t="s">
        <v>34</v>
      </c>
      <c r="AX325" s="13" t="s">
        <v>78</v>
      </c>
      <c r="AY325" s="245" t="s">
        <v>182</v>
      </c>
    </row>
    <row r="326" spans="1:51" s="13" customFormat="1" ht="12">
      <c r="A326" s="13"/>
      <c r="B326" s="234"/>
      <c r="C326" s="235"/>
      <c r="D326" s="236" t="s">
        <v>191</v>
      </c>
      <c r="E326" s="237" t="s">
        <v>1</v>
      </c>
      <c r="F326" s="238" t="s">
        <v>2630</v>
      </c>
      <c r="G326" s="235"/>
      <c r="H326" s="239">
        <v>1</v>
      </c>
      <c r="I326" s="240"/>
      <c r="J326" s="235"/>
      <c r="K326" s="235"/>
      <c r="L326" s="241"/>
      <c r="M326" s="242"/>
      <c r="N326" s="243"/>
      <c r="O326" s="243"/>
      <c r="P326" s="243"/>
      <c r="Q326" s="243"/>
      <c r="R326" s="243"/>
      <c r="S326" s="243"/>
      <c r="T326" s="24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5" t="s">
        <v>191</v>
      </c>
      <c r="AU326" s="245" t="s">
        <v>86</v>
      </c>
      <c r="AV326" s="13" t="s">
        <v>88</v>
      </c>
      <c r="AW326" s="13" t="s">
        <v>34</v>
      </c>
      <c r="AX326" s="13" t="s">
        <v>78</v>
      </c>
      <c r="AY326" s="245" t="s">
        <v>182</v>
      </c>
    </row>
    <row r="327" spans="1:51" s="14" customFormat="1" ht="12">
      <c r="A327" s="14"/>
      <c r="B327" s="246"/>
      <c r="C327" s="247"/>
      <c r="D327" s="236" t="s">
        <v>191</v>
      </c>
      <c r="E327" s="248" t="s">
        <v>1</v>
      </c>
      <c r="F327" s="249" t="s">
        <v>195</v>
      </c>
      <c r="G327" s="247"/>
      <c r="H327" s="250">
        <v>2</v>
      </c>
      <c r="I327" s="251"/>
      <c r="J327" s="247"/>
      <c r="K327" s="247"/>
      <c r="L327" s="252"/>
      <c r="M327" s="253"/>
      <c r="N327" s="254"/>
      <c r="O327" s="254"/>
      <c r="P327" s="254"/>
      <c r="Q327" s="254"/>
      <c r="R327" s="254"/>
      <c r="S327" s="254"/>
      <c r="T327" s="255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6" t="s">
        <v>191</v>
      </c>
      <c r="AU327" s="256" t="s">
        <v>86</v>
      </c>
      <c r="AV327" s="14" t="s">
        <v>189</v>
      </c>
      <c r="AW327" s="14" t="s">
        <v>34</v>
      </c>
      <c r="AX327" s="14" t="s">
        <v>86</v>
      </c>
      <c r="AY327" s="256" t="s">
        <v>182</v>
      </c>
    </row>
    <row r="328" spans="1:65" s="2" customFormat="1" ht="21.75" customHeight="1">
      <c r="A328" s="39"/>
      <c r="B328" s="40"/>
      <c r="C328" s="220" t="s">
        <v>895</v>
      </c>
      <c r="D328" s="220" t="s">
        <v>185</v>
      </c>
      <c r="E328" s="221" t="s">
        <v>2631</v>
      </c>
      <c r="F328" s="222" t="s">
        <v>2632</v>
      </c>
      <c r="G328" s="223" t="s">
        <v>1543</v>
      </c>
      <c r="H328" s="224">
        <v>2</v>
      </c>
      <c r="I328" s="225"/>
      <c r="J328" s="226">
        <f>ROUND(I328*H328,2)</f>
        <v>0</v>
      </c>
      <c r="K328" s="227"/>
      <c r="L328" s="45"/>
      <c r="M328" s="228" t="s">
        <v>1</v>
      </c>
      <c r="N328" s="229" t="s">
        <v>43</v>
      </c>
      <c r="O328" s="92"/>
      <c r="P328" s="230">
        <f>O328*H328</f>
        <v>0</v>
      </c>
      <c r="Q328" s="230">
        <v>0</v>
      </c>
      <c r="R328" s="230">
        <f>Q328*H328</f>
        <v>0</v>
      </c>
      <c r="S328" s="230">
        <v>0</v>
      </c>
      <c r="T328" s="231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2" t="s">
        <v>351</v>
      </c>
      <c r="AT328" s="232" t="s">
        <v>185</v>
      </c>
      <c r="AU328" s="232" t="s">
        <v>86</v>
      </c>
      <c r="AY328" s="18" t="s">
        <v>182</v>
      </c>
      <c r="BE328" s="233">
        <f>IF(N328="základní",J328,0)</f>
        <v>0</v>
      </c>
      <c r="BF328" s="233">
        <f>IF(N328="snížená",J328,0)</f>
        <v>0</v>
      </c>
      <c r="BG328" s="233">
        <f>IF(N328="zákl. přenesená",J328,0)</f>
        <v>0</v>
      </c>
      <c r="BH328" s="233">
        <f>IF(N328="sníž. přenesená",J328,0)</f>
        <v>0</v>
      </c>
      <c r="BI328" s="233">
        <f>IF(N328="nulová",J328,0)</f>
        <v>0</v>
      </c>
      <c r="BJ328" s="18" t="s">
        <v>86</v>
      </c>
      <c r="BK328" s="233">
        <f>ROUND(I328*H328,2)</f>
        <v>0</v>
      </c>
      <c r="BL328" s="18" t="s">
        <v>351</v>
      </c>
      <c r="BM328" s="232" t="s">
        <v>2633</v>
      </c>
    </row>
    <row r="329" spans="1:51" s="13" customFormat="1" ht="12">
      <c r="A329" s="13"/>
      <c r="B329" s="234"/>
      <c r="C329" s="235"/>
      <c r="D329" s="236" t="s">
        <v>191</v>
      </c>
      <c r="E329" s="237" t="s">
        <v>1</v>
      </c>
      <c r="F329" s="238" t="s">
        <v>2432</v>
      </c>
      <c r="G329" s="235"/>
      <c r="H329" s="239">
        <v>1</v>
      </c>
      <c r="I329" s="240"/>
      <c r="J329" s="235"/>
      <c r="K329" s="235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191</v>
      </c>
      <c r="AU329" s="245" t="s">
        <v>86</v>
      </c>
      <c r="AV329" s="13" t="s">
        <v>88</v>
      </c>
      <c r="AW329" s="13" t="s">
        <v>34</v>
      </c>
      <c r="AX329" s="13" t="s">
        <v>78</v>
      </c>
      <c r="AY329" s="245" t="s">
        <v>182</v>
      </c>
    </row>
    <row r="330" spans="1:51" s="13" customFormat="1" ht="12">
      <c r="A330" s="13"/>
      <c r="B330" s="234"/>
      <c r="C330" s="235"/>
      <c r="D330" s="236" t="s">
        <v>191</v>
      </c>
      <c r="E330" s="237" t="s">
        <v>1</v>
      </c>
      <c r="F330" s="238" t="s">
        <v>2630</v>
      </c>
      <c r="G330" s="235"/>
      <c r="H330" s="239">
        <v>1</v>
      </c>
      <c r="I330" s="240"/>
      <c r="J330" s="235"/>
      <c r="K330" s="235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191</v>
      </c>
      <c r="AU330" s="245" t="s">
        <v>86</v>
      </c>
      <c r="AV330" s="13" t="s">
        <v>88</v>
      </c>
      <c r="AW330" s="13" t="s">
        <v>34</v>
      </c>
      <c r="AX330" s="13" t="s">
        <v>78</v>
      </c>
      <c r="AY330" s="245" t="s">
        <v>182</v>
      </c>
    </row>
    <row r="331" spans="1:51" s="14" customFormat="1" ht="12">
      <c r="A331" s="14"/>
      <c r="B331" s="246"/>
      <c r="C331" s="247"/>
      <c r="D331" s="236" t="s">
        <v>191</v>
      </c>
      <c r="E331" s="248" t="s">
        <v>1</v>
      </c>
      <c r="F331" s="249" t="s">
        <v>195</v>
      </c>
      <c r="G331" s="247"/>
      <c r="H331" s="250">
        <v>2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6" t="s">
        <v>191</v>
      </c>
      <c r="AU331" s="256" t="s">
        <v>86</v>
      </c>
      <c r="AV331" s="14" t="s">
        <v>189</v>
      </c>
      <c r="AW331" s="14" t="s">
        <v>34</v>
      </c>
      <c r="AX331" s="14" t="s">
        <v>86</v>
      </c>
      <c r="AY331" s="256" t="s">
        <v>182</v>
      </c>
    </row>
    <row r="332" spans="1:65" s="2" customFormat="1" ht="16.5" customHeight="1">
      <c r="A332" s="39"/>
      <c r="B332" s="40"/>
      <c r="C332" s="220" t="s">
        <v>900</v>
      </c>
      <c r="D332" s="220" t="s">
        <v>185</v>
      </c>
      <c r="E332" s="221" t="s">
        <v>2634</v>
      </c>
      <c r="F332" s="222" t="s">
        <v>2635</v>
      </c>
      <c r="G332" s="223" t="s">
        <v>1543</v>
      </c>
      <c r="H332" s="224">
        <v>1</v>
      </c>
      <c r="I332" s="225"/>
      <c r="J332" s="226">
        <f>ROUND(I332*H332,2)</f>
        <v>0</v>
      </c>
      <c r="K332" s="227"/>
      <c r="L332" s="45"/>
      <c r="M332" s="228" t="s">
        <v>1</v>
      </c>
      <c r="N332" s="229" t="s">
        <v>43</v>
      </c>
      <c r="O332" s="92"/>
      <c r="P332" s="230">
        <f>O332*H332</f>
        <v>0</v>
      </c>
      <c r="Q332" s="230">
        <v>0</v>
      </c>
      <c r="R332" s="230">
        <f>Q332*H332</f>
        <v>0</v>
      </c>
      <c r="S332" s="230">
        <v>0</v>
      </c>
      <c r="T332" s="231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2" t="s">
        <v>351</v>
      </c>
      <c r="AT332" s="232" t="s">
        <v>185</v>
      </c>
      <c r="AU332" s="232" t="s">
        <v>86</v>
      </c>
      <c r="AY332" s="18" t="s">
        <v>182</v>
      </c>
      <c r="BE332" s="233">
        <f>IF(N332="základní",J332,0)</f>
        <v>0</v>
      </c>
      <c r="BF332" s="233">
        <f>IF(N332="snížená",J332,0)</f>
        <v>0</v>
      </c>
      <c r="BG332" s="233">
        <f>IF(N332="zákl. přenesená",J332,0)</f>
        <v>0</v>
      </c>
      <c r="BH332" s="233">
        <f>IF(N332="sníž. přenesená",J332,0)</f>
        <v>0</v>
      </c>
      <c r="BI332" s="233">
        <f>IF(N332="nulová",J332,0)</f>
        <v>0</v>
      </c>
      <c r="BJ332" s="18" t="s">
        <v>86</v>
      </c>
      <c r="BK332" s="233">
        <f>ROUND(I332*H332,2)</f>
        <v>0</v>
      </c>
      <c r="BL332" s="18" t="s">
        <v>351</v>
      </c>
      <c r="BM332" s="232" t="s">
        <v>2636</v>
      </c>
    </row>
    <row r="333" spans="1:51" s="13" customFormat="1" ht="12">
      <c r="A333" s="13"/>
      <c r="B333" s="234"/>
      <c r="C333" s="235"/>
      <c r="D333" s="236" t="s">
        <v>191</v>
      </c>
      <c r="E333" s="237" t="s">
        <v>1</v>
      </c>
      <c r="F333" s="238" t="s">
        <v>86</v>
      </c>
      <c r="G333" s="235"/>
      <c r="H333" s="239">
        <v>1</v>
      </c>
      <c r="I333" s="240"/>
      <c r="J333" s="235"/>
      <c r="K333" s="235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191</v>
      </c>
      <c r="AU333" s="245" t="s">
        <v>86</v>
      </c>
      <c r="AV333" s="13" t="s">
        <v>88</v>
      </c>
      <c r="AW333" s="13" t="s">
        <v>34</v>
      </c>
      <c r="AX333" s="13" t="s">
        <v>78</v>
      </c>
      <c r="AY333" s="245" t="s">
        <v>182</v>
      </c>
    </row>
    <row r="334" spans="1:51" s="14" customFormat="1" ht="12">
      <c r="A334" s="14"/>
      <c r="B334" s="246"/>
      <c r="C334" s="247"/>
      <c r="D334" s="236" t="s">
        <v>191</v>
      </c>
      <c r="E334" s="248" t="s">
        <v>1</v>
      </c>
      <c r="F334" s="249" t="s">
        <v>195</v>
      </c>
      <c r="G334" s="247"/>
      <c r="H334" s="250">
        <v>1</v>
      </c>
      <c r="I334" s="251"/>
      <c r="J334" s="247"/>
      <c r="K334" s="247"/>
      <c r="L334" s="252"/>
      <c r="M334" s="253"/>
      <c r="N334" s="254"/>
      <c r="O334" s="254"/>
      <c r="P334" s="254"/>
      <c r="Q334" s="254"/>
      <c r="R334" s="254"/>
      <c r="S334" s="254"/>
      <c r="T334" s="25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6" t="s">
        <v>191</v>
      </c>
      <c r="AU334" s="256" t="s">
        <v>86</v>
      </c>
      <c r="AV334" s="14" t="s">
        <v>189</v>
      </c>
      <c r="AW334" s="14" t="s">
        <v>34</v>
      </c>
      <c r="AX334" s="14" t="s">
        <v>86</v>
      </c>
      <c r="AY334" s="256" t="s">
        <v>182</v>
      </c>
    </row>
    <row r="335" spans="1:65" s="2" customFormat="1" ht="16.5" customHeight="1">
      <c r="A335" s="39"/>
      <c r="B335" s="40"/>
      <c r="C335" s="220" t="s">
        <v>904</v>
      </c>
      <c r="D335" s="220" t="s">
        <v>185</v>
      </c>
      <c r="E335" s="221" t="s">
        <v>2637</v>
      </c>
      <c r="F335" s="222" t="s">
        <v>2638</v>
      </c>
      <c r="G335" s="223" t="s">
        <v>1543</v>
      </c>
      <c r="H335" s="224">
        <v>4</v>
      </c>
      <c r="I335" s="225"/>
      <c r="J335" s="226">
        <f>ROUND(I335*H335,2)</f>
        <v>0</v>
      </c>
      <c r="K335" s="227"/>
      <c r="L335" s="45"/>
      <c r="M335" s="228" t="s">
        <v>1</v>
      </c>
      <c r="N335" s="229" t="s">
        <v>43</v>
      </c>
      <c r="O335" s="92"/>
      <c r="P335" s="230">
        <f>O335*H335</f>
        <v>0</v>
      </c>
      <c r="Q335" s="230">
        <v>0</v>
      </c>
      <c r="R335" s="230">
        <f>Q335*H335</f>
        <v>0</v>
      </c>
      <c r="S335" s="230">
        <v>0</v>
      </c>
      <c r="T335" s="23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2" t="s">
        <v>351</v>
      </c>
      <c r="AT335" s="232" t="s">
        <v>185</v>
      </c>
      <c r="AU335" s="232" t="s">
        <v>86</v>
      </c>
      <c r="AY335" s="18" t="s">
        <v>182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8" t="s">
        <v>86</v>
      </c>
      <c r="BK335" s="233">
        <f>ROUND(I335*H335,2)</f>
        <v>0</v>
      </c>
      <c r="BL335" s="18" t="s">
        <v>351</v>
      </c>
      <c r="BM335" s="232" t="s">
        <v>2639</v>
      </c>
    </row>
    <row r="336" spans="1:51" s="13" customFormat="1" ht="12">
      <c r="A336" s="13"/>
      <c r="B336" s="234"/>
      <c r="C336" s="235"/>
      <c r="D336" s="236" t="s">
        <v>191</v>
      </c>
      <c r="E336" s="237" t="s">
        <v>1</v>
      </c>
      <c r="F336" s="238" t="s">
        <v>189</v>
      </c>
      <c r="G336" s="235"/>
      <c r="H336" s="239">
        <v>4</v>
      </c>
      <c r="I336" s="240"/>
      <c r="J336" s="235"/>
      <c r="K336" s="235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191</v>
      </c>
      <c r="AU336" s="245" t="s">
        <v>86</v>
      </c>
      <c r="AV336" s="13" t="s">
        <v>88</v>
      </c>
      <c r="AW336" s="13" t="s">
        <v>34</v>
      </c>
      <c r="AX336" s="13" t="s">
        <v>78</v>
      </c>
      <c r="AY336" s="245" t="s">
        <v>182</v>
      </c>
    </row>
    <row r="337" spans="1:51" s="14" customFormat="1" ht="12">
      <c r="A337" s="14"/>
      <c r="B337" s="246"/>
      <c r="C337" s="247"/>
      <c r="D337" s="236" t="s">
        <v>191</v>
      </c>
      <c r="E337" s="248" t="s">
        <v>1</v>
      </c>
      <c r="F337" s="249" t="s">
        <v>195</v>
      </c>
      <c r="G337" s="247"/>
      <c r="H337" s="250">
        <v>4</v>
      </c>
      <c r="I337" s="251"/>
      <c r="J337" s="247"/>
      <c r="K337" s="247"/>
      <c r="L337" s="252"/>
      <c r="M337" s="253"/>
      <c r="N337" s="254"/>
      <c r="O337" s="254"/>
      <c r="P337" s="254"/>
      <c r="Q337" s="254"/>
      <c r="R337" s="254"/>
      <c r="S337" s="254"/>
      <c r="T337" s="25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6" t="s">
        <v>191</v>
      </c>
      <c r="AU337" s="256" t="s">
        <v>86</v>
      </c>
      <c r="AV337" s="14" t="s">
        <v>189</v>
      </c>
      <c r="AW337" s="14" t="s">
        <v>34</v>
      </c>
      <c r="AX337" s="14" t="s">
        <v>86</v>
      </c>
      <c r="AY337" s="256" t="s">
        <v>182</v>
      </c>
    </row>
    <row r="338" spans="1:65" s="2" customFormat="1" ht="16.5" customHeight="1">
      <c r="A338" s="39"/>
      <c r="B338" s="40"/>
      <c r="C338" s="220" t="s">
        <v>907</v>
      </c>
      <c r="D338" s="220" t="s">
        <v>185</v>
      </c>
      <c r="E338" s="221" t="s">
        <v>2640</v>
      </c>
      <c r="F338" s="222" t="s">
        <v>2641</v>
      </c>
      <c r="G338" s="223" t="s">
        <v>1543</v>
      </c>
      <c r="H338" s="224">
        <v>5</v>
      </c>
      <c r="I338" s="225"/>
      <c r="J338" s="226">
        <f>ROUND(I338*H338,2)</f>
        <v>0</v>
      </c>
      <c r="K338" s="227"/>
      <c r="L338" s="45"/>
      <c r="M338" s="228" t="s">
        <v>1</v>
      </c>
      <c r="N338" s="229" t="s">
        <v>43</v>
      </c>
      <c r="O338" s="92"/>
      <c r="P338" s="230">
        <f>O338*H338</f>
        <v>0</v>
      </c>
      <c r="Q338" s="230">
        <v>0</v>
      </c>
      <c r="R338" s="230">
        <f>Q338*H338</f>
        <v>0</v>
      </c>
      <c r="S338" s="230">
        <v>0</v>
      </c>
      <c r="T338" s="231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2" t="s">
        <v>351</v>
      </c>
      <c r="AT338" s="232" t="s">
        <v>185</v>
      </c>
      <c r="AU338" s="232" t="s">
        <v>86</v>
      </c>
      <c r="AY338" s="18" t="s">
        <v>182</v>
      </c>
      <c r="BE338" s="233">
        <f>IF(N338="základní",J338,0)</f>
        <v>0</v>
      </c>
      <c r="BF338" s="233">
        <f>IF(N338="snížená",J338,0)</f>
        <v>0</v>
      </c>
      <c r="BG338" s="233">
        <f>IF(N338="zákl. přenesená",J338,0)</f>
        <v>0</v>
      </c>
      <c r="BH338" s="233">
        <f>IF(N338="sníž. přenesená",J338,0)</f>
        <v>0</v>
      </c>
      <c r="BI338" s="233">
        <f>IF(N338="nulová",J338,0)</f>
        <v>0</v>
      </c>
      <c r="BJ338" s="18" t="s">
        <v>86</v>
      </c>
      <c r="BK338" s="233">
        <f>ROUND(I338*H338,2)</f>
        <v>0</v>
      </c>
      <c r="BL338" s="18" t="s">
        <v>351</v>
      </c>
      <c r="BM338" s="232" t="s">
        <v>2642</v>
      </c>
    </row>
    <row r="339" spans="1:51" s="13" customFormat="1" ht="12">
      <c r="A339" s="13"/>
      <c r="B339" s="234"/>
      <c r="C339" s="235"/>
      <c r="D339" s="236" t="s">
        <v>191</v>
      </c>
      <c r="E339" s="237" t="s">
        <v>1</v>
      </c>
      <c r="F339" s="238" t="s">
        <v>211</v>
      </c>
      <c r="G339" s="235"/>
      <c r="H339" s="239">
        <v>5</v>
      </c>
      <c r="I339" s="240"/>
      <c r="J339" s="235"/>
      <c r="K339" s="235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191</v>
      </c>
      <c r="AU339" s="245" t="s">
        <v>86</v>
      </c>
      <c r="AV339" s="13" t="s">
        <v>88</v>
      </c>
      <c r="AW339" s="13" t="s">
        <v>34</v>
      </c>
      <c r="AX339" s="13" t="s">
        <v>78</v>
      </c>
      <c r="AY339" s="245" t="s">
        <v>182</v>
      </c>
    </row>
    <row r="340" spans="1:51" s="14" customFormat="1" ht="12">
      <c r="A340" s="14"/>
      <c r="B340" s="246"/>
      <c r="C340" s="247"/>
      <c r="D340" s="236" t="s">
        <v>191</v>
      </c>
      <c r="E340" s="248" t="s">
        <v>1</v>
      </c>
      <c r="F340" s="249" t="s">
        <v>195</v>
      </c>
      <c r="G340" s="247"/>
      <c r="H340" s="250">
        <v>5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6" t="s">
        <v>191</v>
      </c>
      <c r="AU340" s="256" t="s">
        <v>86</v>
      </c>
      <c r="AV340" s="14" t="s">
        <v>189</v>
      </c>
      <c r="AW340" s="14" t="s">
        <v>34</v>
      </c>
      <c r="AX340" s="14" t="s">
        <v>86</v>
      </c>
      <c r="AY340" s="256" t="s">
        <v>182</v>
      </c>
    </row>
    <row r="341" spans="1:65" s="2" customFormat="1" ht="16.5" customHeight="1">
      <c r="A341" s="39"/>
      <c r="B341" s="40"/>
      <c r="C341" s="220" t="s">
        <v>913</v>
      </c>
      <c r="D341" s="220" t="s">
        <v>185</v>
      </c>
      <c r="E341" s="221" t="s">
        <v>2643</v>
      </c>
      <c r="F341" s="222" t="s">
        <v>2644</v>
      </c>
      <c r="G341" s="223" t="s">
        <v>1543</v>
      </c>
      <c r="H341" s="224">
        <v>1</v>
      </c>
      <c r="I341" s="225"/>
      <c r="J341" s="226">
        <f>ROUND(I341*H341,2)</f>
        <v>0</v>
      </c>
      <c r="K341" s="227"/>
      <c r="L341" s="45"/>
      <c r="M341" s="228" t="s">
        <v>1</v>
      </c>
      <c r="N341" s="229" t="s">
        <v>43</v>
      </c>
      <c r="O341" s="92"/>
      <c r="P341" s="230">
        <f>O341*H341</f>
        <v>0</v>
      </c>
      <c r="Q341" s="230">
        <v>0</v>
      </c>
      <c r="R341" s="230">
        <f>Q341*H341</f>
        <v>0</v>
      </c>
      <c r="S341" s="230">
        <v>0</v>
      </c>
      <c r="T341" s="231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2" t="s">
        <v>351</v>
      </c>
      <c r="AT341" s="232" t="s">
        <v>185</v>
      </c>
      <c r="AU341" s="232" t="s">
        <v>86</v>
      </c>
      <c r="AY341" s="18" t="s">
        <v>182</v>
      </c>
      <c r="BE341" s="233">
        <f>IF(N341="základní",J341,0)</f>
        <v>0</v>
      </c>
      <c r="BF341" s="233">
        <f>IF(N341="snížená",J341,0)</f>
        <v>0</v>
      </c>
      <c r="BG341" s="233">
        <f>IF(N341="zákl. přenesená",J341,0)</f>
        <v>0</v>
      </c>
      <c r="BH341" s="233">
        <f>IF(N341="sníž. přenesená",J341,0)</f>
        <v>0</v>
      </c>
      <c r="BI341" s="233">
        <f>IF(N341="nulová",J341,0)</f>
        <v>0</v>
      </c>
      <c r="BJ341" s="18" t="s">
        <v>86</v>
      </c>
      <c r="BK341" s="233">
        <f>ROUND(I341*H341,2)</f>
        <v>0</v>
      </c>
      <c r="BL341" s="18" t="s">
        <v>351</v>
      </c>
      <c r="BM341" s="232" t="s">
        <v>2645</v>
      </c>
    </row>
    <row r="342" spans="1:51" s="13" customFormat="1" ht="12">
      <c r="A342" s="13"/>
      <c r="B342" s="234"/>
      <c r="C342" s="235"/>
      <c r="D342" s="236" t="s">
        <v>191</v>
      </c>
      <c r="E342" s="237" t="s">
        <v>1</v>
      </c>
      <c r="F342" s="238" t="s">
        <v>86</v>
      </c>
      <c r="G342" s="235"/>
      <c r="H342" s="239">
        <v>1</v>
      </c>
      <c r="I342" s="240"/>
      <c r="J342" s="235"/>
      <c r="K342" s="235"/>
      <c r="L342" s="241"/>
      <c r="M342" s="242"/>
      <c r="N342" s="243"/>
      <c r="O342" s="243"/>
      <c r="P342" s="243"/>
      <c r="Q342" s="243"/>
      <c r="R342" s="243"/>
      <c r="S342" s="243"/>
      <c r="T342" s="24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5" t="s">
        <v>191</v>
      </c>
      <c r="AU342" s="245" t="s">
        <v>86</v>
      </c>
      <c r="AV342" s="13" t="s">
        <v>88</v>
      </c>
      <c r="AW342" s="13" t="s">
        <v>34</v>
      </c>
      <c r="AX342" s="13" t="s">
        <v>78</v>
      </c>
      <c r="AY342" s="245" t="s">
        <v>182</v>
      </c>
    </row>
    <row r="343" spans="1:51" s="14" customFormat="1" ht="12">
      <c r="A343" s="14"/>
      <c r="B343" s="246"/>
      <c r="C343" s="247"/>
      <c r="D343" s="236" t="s">
        <v>191</v>
      </c>
      <c r="E343" s="248" t="s">
        <v>1</v>
      </c>
      <c r="F343" s="249" t="s">
        <v>195</v>
      </c>
      <c r="G343" s="247"/>
      <c r="H343" s="250">
        <v>1</v>
      </c>
      <c r="I343" s="251"/>
      <c r="J343" s="247"/>
      <c r="K343" s="247"/>
      <c r="L343" s="252"/>
      <c r="M343" s="253"/>
      <c r="N343" s="254"/>
      <c r="O343" s="254"/>
      <c r="P343" s="254"/>
      <c r="Q343" s="254"/>
      <c r="R343" s="254"/>
      <c r="S343" s="254"/>
      <c r="T343" s="25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6" t="s">
        <v>191</v>
      </c>
      <c r="AU343" s="256" t="s">
        <v>86</v>
      </c>
      <c r="AV343" s="14" t="s">
        <v>189</v>
      </c>
      <c r="AW343" s="14" t="s">
        <v>34</v>
      </c>
      <c r="AX343" s="14" t="s">
        <v>86</v>
      </c>
      <c r="AY343" s="256" t="s">
        <v>182</v>
      </c>
    </row>
    <row r="344" spans="1:65" s="2" customFormat="1" ht="37.8" customHeight="1">
      <c r="A344" s="39"/>
      <c r="B344" s="40"/>
      <c r="C344" s="220" t="s">
        <v>790</v>
      </c>
      <c r="D344" s="220" t="s">
        <v>185</v>
      </c>
      <c r="E344" s="221" t="s">
        <v>2646</v>
      </c>
      <c r="F344" s="222" t="s">
        <v>2647</v>
      </c>
      <c r="G344" s="223" t="s">
        <v>2648</v>
      </c>
      <c r="H344" s="224">
        <v>1</v>
      </c>
      <c r="I344" s="225"/>
      <c r="J344" s="226">
        <f>ROUND(I344*H344,2)</f>
        <v>0</v>
      </c>
      <c r="K344" s="227"/>
      <c r="L344" s="45"/>
      <c r="M344" s="228" t="s">
        <v>1</v>
      </c>
      <c r="N344" s="229" t="s">
        <v>43</v>
      </c>
      <c r="O344" s="92"/>
      <c r="P344" s="230">
        <f>O344*H344</f>
        <v>0</v>
      </c>
      <c r="Q344" s="230">
        <v>0.01657</v>
      </c>
      <c r="R344" s="230">
        <f>Q344*H344</f>
        <v>0.01657</v>
      </c>
      <c r="S344" s="230">
        <v>0</v>
      </c>
      <c r="T344" s="231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2" t="s">
        <v>351</v>
      </c>
      <c r="AT344" s="232" t="s">
        <v>185</v>
      </c>
      <c r="AU344" s="232" t="s">
        <v>86</v>
      </c>
      <c r="AY344" s="18" t="s">
        <v>182</v>
      </c>
      <c r="BE344" s="233">
        <f>IF(N344="základní",J344,0)</f>
        <v>0</v>
      </c>
      <c r="BF344" s="233">
        <f>IF(N344="snížená",J344,0)</f>
        <v>0</v>
      </c>
      <c r="BG344" s="233">
        <f>IF(N344="zákl. přenesená",J344,0)</f>
        <v>0</v>
      </c>
      <c r="BH344" s="233">
        <f>IF(N344="sníž. přenesená",J344,0)</f>
        <v>0</v>
      </c>
      <c r="BI344" s="233">
        <f>IF(N344="nulová",J344,0)</f>
        <v>0</v>
      </c>
      <c r="BJ344" s="18" t="s">
        <v>86</v>
      </c>
      <c r="BK344" s="233">
        <f>ROUND(I344*H344,2)</f>
        <v>0</v>
      </c>
      <c r="BL344" s="18" t="s">
        <v>351</v>
      </c>
      <c r="BM344" s="232" t="s">
        <v>2649</v>
      </c>
    </row>
    <row r="345" spans="1:51" s="13" customFormat="1" ht="12">
      <c r="A345" s="13"/>
      <c r="B345" s="234"/>
      <c r="C345" s="235"/>
      <c r="D345" s="236" t="s">
        <v>191</v>
      </c>
      <c r="E345" s="237" t="s">
        <v>1</v>
      </c>
      <c r="F345" s="238" t="s">
        <v>86</v>
      </c>
      <c r="G345" s="235"/>
      <c r="H345" s="239">
        <v>1</v>
      </c>
      <c r="I345" s="240"/>
      <c r="J345" s="235"/>
      <c r="K345" s="235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191</v>
      </c>
      <c r="AU345" s="245" t="s">
        <v>86</v>
      </c>
      <c r="AV345" s="13" t="s">
        <v>88</v>
      </c>
      <c r="AW345" s="13" t="s">
        <v>34</v>
      </c>
      <c r="AX345" s="13" t="s">
        <v>78</v>
      </c>
      <c r="AY345" s="245" t="s">
        <v>182</v>
      </c>
    </row>
    <row r="346" spans="1:51" s="14" customFormat="1" ht="12">
      <c r="A346" s="14"/>
      <c r="B346" s="246"/>
      <c r="C346" s="247"/>
      <c r="D346" s="236" t="s">
        <v>191</v>
      </c>
      <c r="E346" s="248" t="s">
        <v>1</v>
      </c>
      <c r="F346" s="249" t="s">
        <v>195</v>
      </c>
      <c r="G346" s="247"/>
      <c r="H346" s="250">
        <v>1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6" t="s">
        <v>191</v>
      </c>
      <c r="AU346" s="256" t="s">
        <v>86</v>
      </c>
      <c r="AV346" s="14" t="s">
        <v>189</v>
      </c>
      <c r="AW346" s="14" t="s">
        <v>34</v>
      </c>
      <c r="AX346" s="14" t="s">
        <v>86</v>
      </c>
      <c r="AY346" s="256" t="s">
        <v>182</v>
      </c>
    </row>
    <row r="347" spans="1:65" s="2" customFormat="1" ht="21.75" customHeight="1">
      <c r="A347" s="39"/>
      <c r="B347" s="40"/>
      <c r="C347" s="220" t="s">
        <v>794</v>
      </c>
      <c r="D347" s="220" t="s">
        <v>185</v>
      </c>
      <c r="E347" s="221" t="s">
        <v>2650</v>
      </c>
      <c r="F347" s="222" t="s">
        <v>2651</v>
      </c>
      <c r="G347" s="223" t="s">
        <v>2648</v>
      </c>
      <c r="H347" s="224">
        <v>5</v>
      </c>
      <c r="I347" s="225"/>
      <c r="J347" s="226">
        <f>ROUND(I347*H347,2)</f>
        <v>0</v>
      </c>
      <c r="K347" s="227"/>
      <c r="L347" s="45"/>
      <c r="M347" s="228" t="s">
        <v>1</v>
      </c>
      <c r="N347" s="229" t="s">
        <v>43</v>
      </c>
      <c r="O347" s="92"/>
      <c r="P347" s="230">
        <f>O347*H347</f>
        <v>0</v>
      </c>
      <c r="Q347" s="230">
        <v>0.00173</v>
      </c>
      <c r="R347" s="230">
        <f>Q347*H347</f>
        <v>0.00865</v>
      </c>
      <c r="S347" s="230">
        <v>0</v>
      </c>
      <c r="T347" s="23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351</v>
      </c>
      <c r="AT347" s="232" t="s">
        <v>185</v>
      </c>
      <c r="AU347" s="232" t="s">
        <v>86</v>
      </c>
      <c r="AY347" s="18" t="s">
        <v>182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86</v>
      </c>
      <c r="BK347" s="233">
        <f>ROUND(I347*H347,2)</f>
        <v>0</v>
      </c>
      <c r="BL347" s="18" t="s">
        <v>351</v>
      </c>
      <c r="BM347" s="232" t="s">
        <v>2652</v>
      </c>
    </row>
    <row r="348" spans="1:51" s="13" customFormat="1" ht="12">
      <c r="A348" s="13"/>
      <c r="B348" s="234"/>
      <c r="C348" s="235"/>
      <c r="D348" s="236" t="s">
        <v>191</v>
      </c>
      <c r="E348" s="237" t="s">
        <v>1</v>
      </c>
      <c r="F348" s="238" t="s">
        <v>2653</v>
      </c>
      <c r="G348" s="235"/>
      <c r="H348" s="239">
        <v>5</v>
      </c>
      <c r="I348" s="240"/>
      <c r="J348" s="235"/>
      <c r="K348" s="235"/>
      <c r="L348" s="241"/>
      <c r="M348" s="242"/>
      <c r="N348" s="243"/>
      <c r="O348" s="243"/>
      <c r="P348" s="243"/>
      <c r="Q348" s="243"/>
      <c r="R348" s="243"/>
      <c r="S348" s="243"/>
      <c r="T348" s="24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5" t="s">
        <v>191</v>
      </c>
      <c r="AU348" s="245" t="s">
        <v>86</v>
      </c>
      <c r="AV348" s="13" t="s">
        <v>88</v>
      </c>
      <c r="AW348" s="13" t="s">
        <v>34</v>
      </c>
      <c r="AX348" s="13" t="s">
        <v>78</v>
      </c>
      <c r="AY348" s="245" t="s">
        <v>182</v>
      </c>
    </row>
    <row r="349" spans="1:51" s="14" customFormat="1" ht="12">
      <c r="A349" s="14"/>
      <c r="B349" s="246"/>
      <c r="C349" s="247"/>
      <c r="D349" s="236" t="s">
        <v>191</v>
      </c>
      <c r="E349" s="248" t="s">
        <v>1</v>
      </c>
      <c r="F349" s="249" t="s">
        <v>195</v>
      </c>
      <c r="G349" s="247"/>
      <c r="H349" s="250">
        <v>5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6" t="s">
        <v>191</v>
      </c>
      <c r="AU349" s="256" t="s">
        <v>86</v>
      </c>
      <c r="AV349" s="14" t="s">
        <v>189</v>
      </c>
      <c r="AW349" s="14" t="s">
        <v>34</v>
      </c>
      <c r="AX349" s="14" t="s">
        <v>86</v>
      </c>
      <c r="AY349" s="256" t="s">
        <v>182</v>
      </c>
    </row>
    <row r="350" spans="1:65" s="2" customFormat="1" ht="21.75" customHeight="1">
      <c r="A350" s="39"/>
      <c r="B350" s="40"/>
      <c r="C350" s="257" t="s">
        <v>799</v>
      </c>
      <c r="D350" s="257" t="s">
        <v>204</v>
      </c>
      <c r="E350" s="258" t="s">
        <v>2654</v>
      </c>
      <c r="F350" s="259" t="s">
        <v>2655</v>
      </c>
      <c r="G350" s="260" t="s">
        <v>1272</v>
      </c>
      <c r="H350" s="261">
        <v>4</v>
      </c>
      <c r="I350" s="262"/>
      <c r="J350" s="263">
        <f>ROUND(I350*H350,2)</f>
        <v>0</v>
      </c>
      <c r="K350" s="264"/>
      <c r="L350" s="265"/>
      <c r="M350" s="266" t="s">
        <v>1</v>
      </c>
      <c r="N350" s="267" t="s">
        <v>43</v>
      </c>
      <c r="O350" s="92"/>
      <c r="P350" s="230">
        <f>O350*H350</f>
        <v>0</v>
      </c>
      <c r="Q350" s="230">
        <v>0.016</v>
      </c>
      <c r="R350" s="230">
        <f>Q350*H350</f>
        <v>0.064</v>
      </c>
      <c r="S350" s="230">
        <v>0</v>
      </c>
      <c r="T350" s="231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2" t="s">
        <v>563</v>
      </c>
      <c r="AT350" s="232" t="s">
        <v>204</v>
      </c>
      <c r="AU350" s="232" t="s">
        <v>86</v>
      </c>
      <c r="AY350" s="18" t="s">
        <v>182</v>
      </c>
      <c r="BE350" s="233">
        <f>IF(N350="základní",J350,0)</f>
        <v>0</v>
      </c>
      <c r="BF350" s="233">
        <f>IF(N350="snížená",J350,0)</f>
        <v>0</v>
      </c>
      <c r="BG350" s="233">
        <f>IF(N350="zákl. přenesená",J350,0)</f>
        <v>0</v>
      </c>
      <c r="BH350" s="233">
        <f>IF(N350="sníž. přenesená",J350,0)</f>
        <v>0</v>
      </c>
      <c r="BI350" s="233">
        <f>IF(N350="nulová",J350,0)</f>
        <v>0</v>
      </c>
      <c r="BJ350" s="18" t="s">
        <v>86</v>
      </c>
      <c r="BK350" s="233">
        <f>ROUND(I350*H350,2)</f>
        <v>0</v>
      </c>
      <c r="BL350" s="18" t="s">
        <v>351</v>
      </c>
      <c r="BM350" s="232" t="s">
        <v>2656</v>
      </c>
    </row>
    <row r="351" spans="1:51" s="13" customFormat="1" ht="12">
      <c r="A351" s="13"/>
      <c r="B351" s="234"/>
      <c r="C351" s="235"/>
      <c r="D351" s="236" t="s">
        <v>191</v>
      </c>
      <c r="E351" s="237" t="s">
        <v>1</v>
      </c>
      <c r="F351" s="238" t="s">
        <v>189</v>
      </c>
      <c r="G351" s="235"/>
      <c r="H351" s="239">
        <v>4</v>
      </c>
      <c r="I351" s="240"/>
      <c r="J351" s="235"/>
      <c r="K351" s="235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191</v>
      </c>
      <c r="AU351" s="245" t="s">
        <v>86</v>
      </c>
      <c r="AV351" s="13" t="s">
        <v>88</v>
      </c>
      <c r="AW351" s="13" t="s">
        <v>34</v>
      </c>
      <c r="AX351" s="13" t="s">
        <v>78</v>
      </c>
      <c r="AY351" s="245" t="s">
        <v>182</v>
      </c>
    </row>
    <row r="352" spans="1:51" s="14" customFormat="1" ht="12">
      <c r="A352" s="14"/>
      <c r="B352" s="246"/>
      <c r="C352" s="247"/>
      <c r="D352" s="236" t="s">
        <v>191</v>
      </c>
      <c r="E352" s="248" t="s">
        <v>1</v>
      </c>
      <c r="F352" s="249" t="s">
        <v>195</v>
      </c>
      <c r="G352" s="247"/>
      <c r="H352" s="250">
        <v>4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6" t="s">
        <v>191</v>
      </c>
      <c r="AU352" s="256" t="s">
        <v>86</v>
      </c>
      <c r="AV352" s="14" t="s">
        <v>189</v>
      </c>
      <c r="AW352" s="14" t="s">
        <v>34</v>
      </c>
      <c r="AX352" s="14" t="s">
        <v>86</v>
      </c>
      <c r="AY352" s="256" t="s">
        <v>182</v>
      </c>
    </row>
    <row r="353" spans="1:65" s="2" customFormat="1" ht="24.15" customHeight="1">
      <c r="A353" s="39"/>
      <c r="B353" s="40"/>
      <c r="C353" s="257" t="s">
        <v>802</v>
      </c>
      <c r="D353" s="257" t="s">
        <v>204</v>
      </c>
      <c r="E353" s="258" t="s">
        <v>2657</v>
      </c>
      <c r="F353" s="259" t="s">
        <v>2658</v>
      </c>
      <c r="G353" s="260" t="s">
        <v>1272</v>
      </c>
      <c r="H353" s="261">
        <v>1</v>
      </c>
      <c r="I353" s="262"/>
      <c r="J353" s="263">
        <f>ROUND(I353*H353,2)</f>
        <v>0</v>
      </c>
      <c r="K353" s="264"/>
      <c r="L353" s="265"/>
      <c r="M353" s="266" t="s">
        <v>1</v>
      </c>
      <c r="N353" s="267" t="s">
        <v>43</v>
      </c>
      <c r="O353" s="92"/>
      <c r="P353" s="230">
        <f>O353*H353</f>
        <v>0</v>
      </c>
      <c r="Q353" s="230">
        <v>0.016</v>
      </c>
      <c r="R353" s="230">
        <f>Q353*H353</f>
        <v>0.016</v>
      </c>
      <c r="S353" s="230">
        <v>0</v>
      </c>
      <c r="T353" s="23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2" t="s">
        <v>563</v>
      </c>
      <c r="AT353" s="232" t="s">
        <v>204</v>
      </c>
      <c r="AU353" s="232" t="s">
        <v>86</v>
      </c>
      <c r="AY353" s="18" t="s">
        <v>182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8" t="s">
        <v>86</v>
      </c>
      <c r="BK353" s="233">
        <f>ROUND(I353*H353,2)</f>
        <v>0</v>
      </c>
      <c r="BL353" s="18" t="s">
        <v>351</v>
      </c>
      <c r="BM353" s="232" t="s">
        <v>2659</v>
      </c>
    </row>
    <row r="354" spans="1:51" s="13" customFormat="1" ht="12">
      <c r="A354" s="13"/>
      <c r="B354" s="234"/>
      <c r="C354" s="235"/>
      <c r="D354" s="236" t="s">
        <v>191</v>
      </c>
      <c r="E354" s="237" t="s">
        <v>1</v>
      </c>
      <c r="F354" s="238" t="s">
        <v>86</v>
      </c>
      <c r="G354" s="235"/>
      <c r="H354" s="239">
        <v>1</v>
      </c>
      <c r="I354" s="240"/>
      <c r="J354" s="235"/>
      <c r="K354" s="235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191</v>
      </c>
      <c r="AU354" s="245" t="s">
        <v>86</v>
      </c>
      <c r="AV354" s="13" t="s">
        <v>88</v>
      </c>
      <c r="AW354" s="13" t="s">
        <v>34</v>
      </c>
      <c r="AX354" s="13" t="s">
        <v>78</v>
      </c>
      <c r="AY354" s="245" t="s">
        <v>182</v>
      </c>
    </row>
    <row r="355" spans="1:51" s="14" customFormat="1" ht="12">
      <c r="A355" s="14"/>
      <c r="B355" s="246"/>
      <c r="C355" s="247"/>
      <c r="D355" s="236" t="s">
        <v>191</v>
      </c>
      <c r="E355" s="248" t="s">
        <v>1</v>
      </c>
      <c r="F355" s="249" t="s">
        <v>195</v>
      </c>
      <c r="G355" s="247"/>
      <c r="H355" s="250">
        <v>1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6" t="s">
        <v>191</v>
      </c>
      <c r="AU355" s="256" t="s">
        <v>86</v>
      </c>
      <c r="AV355" s="14" t="s">
        <v>189</v>
      </c>
      <c r="AW355" s="14" t="s">
        <v>34</v>
      </c>
      <c r="AX355" s="14" t="s">
        <v>86</v>
      </c>
      <c r="AY355" s="256" t="s">
        <v>182</v>
      </c>
    </row>
    <row r="356" spans="1:65" s="2" customFormat="1" ht="37.8" customHeight="1">
      <c r="A356" s="39"/>
      <c r="B356" s="40"/>
      <c r="C356" s="220" t="s">
        <v>806</v>
      </c>
      <c r="D356" s="220" t="s">
        <v>185</v>
      </c>
      <c r="E356" s="221" t="s">
        <v>2660</v>
      </c>
      <c r="F356" s="222" t="s">
        <v>2661</v>
      </c>
      <c r="G356" s="223" t="s">
        <v>2648</v>
      </c>
      <c r="H356" s="224">
        <v>1</v>
      </c>
      <c r="I356" s="225"/>
      <c r="J356" s="226">
        <f>ROUND(I356*H356,2)</f>
        <v>0</v>
      </c>
      <c r="K356" s="227"/>
      <c r="L356" s="45"/>
      <c r="M356" s="228" t="s">
        <v>1</v>
      </c>
      <c r="N356" s="229" t="s">
        <v>43</v>
      </c>
      <c r="O356" s="92"/>
      <c r="P356" s="230">
        <f>O356*H356</f>
        <v>0</v>
      </c>
      <c r="Q356" s="230">
        <v>0.11042</v>
      </c>
      <c r="R356" s="230">
        <f>Q356*H356</f>
        <v>0.11042</v>
      </c>
      <c r="S356" s="230">
        <v>0</v>
      </c>
      <c r="T356" s="231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2" t="s">
        <v>351</v>
      </c>
      <c r="AT356" s="232" t="s">
        <v>185</v>
      </c>
      <c r="AU356" s="232" t="s">
        <v>86</v>
      </c>
      <c r="AY356" s="18" t="s">
        <v>182</v>
      </c>
      <c r="BE356" s="233">
        <f>IF(N356="základní",J356,0)</f>
        <v>0</v>
      </c>
      <c r="BF356" s="233">
        <f>IF(N356="snížená",J356,0)</f>
        <v>0</v>
      </c>
      <c r="BG356" s="233">
        <f>IF(N356="zákl. přenesená",J356,0)</f>
        <v>0</v>
      </c>
      <c r="BH356" s="233">
        <f>IF(N356="sníž. přenesená",J356,0)</f>
        <v>0</v>
      </c>
      <c r="BI356" s="233">
        <f>IF(N356="nulová",J356,0)</f>
        <v>0</v>
      </c>
      <c r="BJ356" s="18" t="s">
        <v>86</v>
      </c>
      <c r="BK356" s="233">
        <f>ROUND(I356*H356,2)</f>
        <v>0</v>
      </c>
      <c r="BL356" s="18" t="s">
        <v>351</v>
      </c>
      <c r="BM356" s="232" t="s">
        <v>2662</v>
      </c>
    </row>
    <row r="357" spans="1:51" s="13" customFormat="1" ht="12">
      <c r="A357" s="13"/>
      <c r="B357" s="234"/>
      <c r="C357" s="235"/>
      <c r="D357" s="236" t="s">
        <v>191</v>
      </c>
      <c r="E357" s="237" t="s">
        <v>1</v>
      </c>
      <c r="F357" s="238" t="s">
        <v>2663</v>
      </c>
      <c r="G357" s="235"/>
      <c r="H357" s="239">
        <v>1</v>
      </c>
      <c r="I357" s="240"/>
      <c r="J357" s="235"/>
      <c r="K357" s="235"/>
      <c r="L357" s="241"/>
      <c r="M357" s="242"/>
      <c r="N357" s="243"/>
      <c r="O357" s="243"/>
      <c r="P357" s="243"/>
      <c r="Q357" s="243"/>
      <c r="R357" s="243"/>
      <c r="S357" s="243"/>
      <c r="T357" s="24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5" t="s">
        <v>191</v>
      </c>
      <c r="AU357" s="245" t="s">
        <v>86</v>
      </c>
      <c r="AV357" s="13" t="s">
        <v>88</v>
      </c>
      <c r="AW357" s="13" t="s">
        <v>34</v>
      </c>
      <c r="AX357" s="13" t="s">
        <v>78</v>
      </c>
      <c r="AY357" s="245" t="s">
        <v>182</v>
      </c>
    </row>
    <row r="358" spans="1:51" s="14" customFormat="1" ht="12">
      <c r="A358" s="14"/>
      <c r="B358" s="246"/>
      <c r="C358" s="247"/>
      <c r="D358" s="236" t="s">
        <v>191</v>
      </c>
      <c r="E358" s="248" t="s">
        <v>1</v>
      </c>
      <c r="F358" s="249" t="s">
        <v>195</v>
      </c>
      <c r="G358" s="247"/>
      <c r="H358" s="250">
        <v>1</v>
      </c>
      <c r="I358" s="251"/>
      <c r="J358" s="247"/>
      <c r="K358" s="247"/>
      <c r="L358" s="252"/>
      <c r="M358" s="253"/>
      <c r="N358" s="254"/>
      <c r="O358" s="254"/>
      <c r="P358" s="254"/>
      <c r="Q358" s="254"/>
      <c r="R358" s="254"/>
      <c r="S358" s="254"/>
      <c r="T358" s="25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6" t="s">
        <v>191</v>
      </c>
      <c r="AU358" s="256" t="s">
        <v>86</v>
      </c>
      <c r="AV358" s="14" t="s">
        <v>189</v>
      </c>
      <c r="AW358" s="14" t="s">
        <v>34</v>
      </c>
      <c r="AX358" s="14" t="s">
        <v>86</v>
      </c>
      <c r="AY358" s="256" t="s">
        <v>182</v>
      </c>
    </row>
    <row r="359" spans="1:65" s="2" customFormat="1" ht="24.15" customHeight="1">
      <c r="A359" s="39"/>
      <c r="B359" s="40"/>
      <c r="C359" s="220" t="s">
        <v>811</v>
      </c>
      <c r="D359" s="220" t="s">
        <v>185</v>
      </c>
      <c r="E359" s="221" t="s">
        <v>2664</v>
      </c>
      <c r="F359" s="222" t="s">
        <v>2665</v>
      </c>
      <c r="G359" s="223" t="s">
        <v>2648</v>
      </c>
      <c r="H359" s="224">
        <v>1</v>
      </c>
      <c r="I359" s="225"/>
      <c r="J359" s="226">
        <f>ROUND(I359*H359,2)</f>
        <v>0</v>
      </c>
      <c r="K359" s="227"/>
      <c r="L359" s="45"/>
      <c r="M359" s="228" t="s">
        <v>1</v>
      </c>
      <c r="N359" s="229" t="s">
        <v>43</v>
      </c>
      <c r="O359" s="92"/>
      <c r="P359" s="230">
        <f>O359*H359</f>
        <v>0</v>
      </c>
      <c r="Q359" s="230">
        <v>0.01475</v>
      </c>
      <c r="R359" s="230">
        <f>Q359*H359</f>
        <v>0.01475</v>
      </c>
      <c r="S359" s="230">
        <v>0</v>
      </c>
      <c r="T359" s="23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2" t="s">
        <v>351</v>
      </c>
      <c r="AT359" s="232" t="s">
        <v>185</v>
      </c>
      <c r="AU359" s="232" t="s">
        <v>86</v>
      </c>
      <c r="AY359" s="18" t="s">
        <v>182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8" t="s">
        <v>86</v>
      </c>
      <c r="BK359" s="233">
        <f>ROUND(I359*H359,2)</f>
        <v>0</v>
      </c>
      <c r="BL359" s="18" t="s">
        <v>351</v>
      </c>
      <c r="BM359" s="232" t="s">
        <v>2666</v>
      </c>
    </row>
    <row r="360" spans="1:51" s="13" customFormat="1" ht="12">
      <c r="A360" s="13"/>
      <c r="B360" s="234"/>
      <c r="C360" s="235"/>
      <c r="D360" s="236" t="s">
        <v>191</v>
      </c>
      <c r="E360" s="237" t="s">
        <v>1</v>
      </c>
      <c r="F360" s="238" t="s">
        <v>86</v>
      </c>
      <c r="G360" s="235"/>
      <c r="H360" s="239">
        <v>1</v>
      </c>
      <c r="I360" s="240"/>
      <c r="J360" s="235"/>
      <c r="K360" s="235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191</v>
      </c>
      <c r="AU360" s="245" t="s">
        <v>86</v>
      </c>
      <c r="AV360" s="13" t="s">
        <v>88</v>
      </c>
      <c r="AW360" s="13" t="s">
        <v>34</v>
      </c>
      <c r="AX360" s="13" t="s">
        <v>78</v>
      </c>
      <c r="AY360" s="245" t="s">
        <v>182</v>
      </c>
    </row>
    <row r="361" spans="1:51" s="14" customFormat="1" ht="12">
      <c r="A361" s="14"/>
      <c r="B361" s="246"/>
      <c r="C361" s="247"/>
      <c r="D361" s="236" t="s">
        <v>191</v>
      </c>
      <c r="E361" s="248" t="s">
        <v>1</v>
      </c>
      <c r="F361" s="249" t="s">
        <v>195</v>
      </c>
      <c r="G361" s="247"/>
      <c r="H361" s="250">
        <v>1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6" t="s">
        <v>191</v>
      </c>
      <c r="AU361" s="256" t="s">
        <v>86</v>
      </c>
      <c r="AV361" s="14" t="s">
        <v>189</v>
      </c>
      <c r="AW361" s="14" t="s">
        <v>34</v>
      </c>
      <c r="AX361" s="14" t="s">
        <v>86</v>
      </c>
      <c r="AY361" s="256" t="s">
        <v>182</v>
      </c>
    </row>
    <row r="362" spans="1:65" s="2" customFormat="1" ht="24.15" customHeight="1">
      <c r="A362" s="39"/>
      <c r="B362" s="40"/>
      <c r="C362" s="220" t="s">
        <v>817</v>
      </c>
      <c r="D362" s="220" t="s">
        <v>185</v>
      </c>
      <c r="E362" s="221" t="s">
        <v>2667</v>
      </c>
      <c r="F362" s="222" t="s">
        <v>2668</v>
      </c>
      <c r="G362" s="223" t="s">
        <v>2648</v>
      </c>
      <c r="H362" s="224">
        <v>1</v>
      </c>
      <c r="I362" s="225"/>
      <c r="J362" s="226">
        <f>ROUND(I362*H362,2)</f>
        <v>0</v>
      </c>
      <c r="K362" s="227"/>
      <c r="L362" s="45"/>
      <c r="M362" s="228" t="s">
        <v>1</v>
      </c>
      <c r="N362" s="229" t="s">
        <v>43</v>
      </c>
      <c r="O362" s="92"/>
      <c r="P362" s="230">
        <f>O362*H362</f>
        <v>0</v>
      </c>
      <c r="Q362" s="230">
        <v>0</v>
      </c>
      <c r="R362" s="230">
        <f>Q362*H362</f>
        <v>0</v>
      </c>
      <c r="S362" s="230">
        <v>0</v>
      </c>
      <c r="T362" s="231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2" t="s">
        <v>351</v>
      </c>
      <c r="AT362" s="232" t="s">
        <v>185</v>
      </c>
      <c r="AU362" s="232" t="s">
        <v>86</v>
      </c>
      <c r="AY362" s="18" t="s">
        <v>182</v>
      </c>
      <c r="BE362" s="233">
        <f>IF(N362="základní",J362,0)</f>
        <v>0</v>
      </c>
      <c r="BF362" s="233">
        <f>IF(N362="snížená",J362,0)</f>
        <v>0</v>
      </c>
      <c r="BG362" s="233">
        <f>IF(N362="zákl. přenesená",J362,0)</f>
        <v>0</v>
      </c>
      <c r="BH362" s="233">
        <f>IF(N362="sníž. přenesená",J362,0)</f>
        <v>0</v>
      </c>
      <c r="BI362" s="233">
        <f>IF(N362="nulová",J362,0)</f>
        <v>0</v>
      </c>
      <c r="BJ362" s="18" t="s">
        <v>86</v>
      </c>
      <c r="BK362" s="233">
        <f>ROUND(I362*H362,2)</f>
        <v>0</v>
      </c>
      <c r="BL362" s="18" t="s">
        <v>351</v>
      </c>
      <c r="BM362" s="232" t="s">
        <v>2669</v>
      </c>
    </row>
    <row r="363" spans="1:51" s="13" customFormat="1" ht="12">
      <c r="A363" s="13"/>
      <c r="B363" s="234"/>
      <c r="C363" s="235"/>
      <c r="D363" s="236" t="s">
        <v>191</v>
      </c>
      <c r="E363" s="237" t="s">
        <v>1</v>
      </c>
      <c r="F363" s="238" t="s">
        <v>2670</v>
      </c>
      <c r="G363" s="235"/>
      <c r="H363" s="239">
        <v>1</v>
      </c>
      <c r="I363" s="240"/>
      <c r="J363" s="235"/>
      <c r="K363" s="235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191</v>
      </c>
      <c r="AU363" s="245" t="s">
        <v>86</v>
      </c>
      <c r="AV363" s="13" t="s">
        <v>88</v>
      </c>
      <c r="AW363" s="13" t="s">
        <v>34</v>
      </c>
      <c r="AX363" s="13" t="s">
        <v>78</v>
      </c>
      <c r="AY363" s="245" t="s">
        <v>182</v>
      </c>
    </row>
    <row r="364" spans="1:51" s="14" customFormat="1" ht="12">
      <c r="A364" s="14"/>
      <c r="B364" s="246"/>
      <c r="C364" s="247"/>
      <c r="D364" s="236" t="s">
        <v>191</v>
      </c>
      <c r="E364" s="248" t="s">
        <v>1</v>
      </c>
      <c r="F364" s="249" t="s">
        <v>195</v>
      </c>
      <c r="G364" s="247"/>
      <c r="H364" s="250">
        <v>1</v>
      </c>
      <c r="I364" s="251"/>
      <c r="J364" s="247"/>
      <c r="K364" s="247"/>
      <c r="L364" s="252"/>
      <c r="M364" s="253"/>
      <c r="N364" s="254"/>
      <c r="O364" s="254"/>
      <c r="P364" s="254"/>
      <c r="Q364" s="254"/>
      <c r="R364" s="254"/>
      <c r="S364" s="254"/>
      <c r="T364" s="255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6" t="s">
        <v>191</v>
      </c>
      <c r="AU364" s="256" t="s">
        <v>86</v>
      </c>
      <c r="AV364" s="14" t="s">
        <v>189</v>
      </c>
      <c r="AW364" s="14" t="s">
        <v>34</v>
      </c>
      <c r="AX364" s="14" t="s">
        <v>86</v>
      </c>
      <c r="AY364" s="256" t="s">
        <v>182</v>
      </c>
    </row>
    <row r="365" spans="1:65" s="2" customFormat="1" ht="16.5" customHeight="1">
      <c r="A365" s="39"/>
      <c r="B365" s="40"/>
      <c r="C365" s="220" t="s">
        <v>831</v>
      </c>
      <c r="D365" s="220" t="s">
        <v>185</v>
      </c>
      <c r="E365" s="221" t="s">
        <v>2671</v>
      </c>
      <c r="F365" s="222" t="s">
        <v>2672</v>
      </c>
      <c r="G365" s="223" t="s">
        <v>2648</v>
      </c>
      <c r="H365" s="224">
        <v>12</v>
      </c>
      <c r="I365" s="225"/>
      <c r="J365" s="226">
        <f>ROUND(I365*H365,2)</f>
        <v>0</v>
      </c>
      <c r="K365" s="227"/>
      <c r="L365" s="45"/>
      <c r="M365" s="228" t="s">
        <v>1</v>
      </c>
      <c r="N365" s="229" t="s">
        <v>43</v>
      </c>
      <c r="O365" s="92"/>
      <c r="P365" s="230">
        <f>O365*H365</f>
        <v>0</v>
      </c>
      <c r="Q365" s="230">
        <v>0.00024</v>
      </c>
      <c r="R365" s="230">
        <f>Q365*H365</f>
        <v>0.00288</v>
      </c>
      <c r="S365" s="230">
        <v>0</v>
      </c>
      <c r="T365" s="23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351</v>
      </c>
      <c r="AT365" s="232" t="s">
        <v>185</v>
      </c>
      <c r="AU365" s="232" t="s">
        <v>86</v>
      </c>
      <c r="AY365" s="18" t="s">
        <v>182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86</v>
      </c>
      <c r="BK365" s="233">
        <f>ROUND(I365*H365,2)</f>
        <v>0</v>
      </c>
      <c r="BL365" s="18" t="s">
        <v>351</v>
      </c>
      <c r="BM365" s="232" t="s">
        <v>2673</v>
      </c>
    </row>
    <row r="366" spans="1:51" s="13" customFormat="1" ht="12">
      <c r="A366" s="13"/>
      <c r="B366" s="234"/>
      <c r="C366" s="235"/>
      <c r="D366" s="236" t="s">
        <v>191</v>
      </c>
      <c r="E366" s="237" t="s">
        <v>1</v>
      </c>
      <c r="F366" s="238" t="s">
        <v>2674</v>
      </c>
      <c r="G366" s="235"/>
      <c r="H366" s="239">
        <v>2</v>
      </c>
      <c r="I366" s="240"/>
      <c r="J366" s="235"/>
      <c r="K366" s="235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191</v>
      </c>
      <c r="AU366" s="245" t="s">
        <v>86</v>
      </c>
      <c r="AV366" s="13" t="s">
        <v>88</v>
      </c>
      <c r="AW366" s="13" t="s">
        <v>34</v>
      </c>
      <c r="AX366" s="13" t="s">
        <v>78</v>
      </c>
      <c r="AY366" s="245" t="s">
        <v>182</v>
      </c>
    </row>
    <row r="367" spans="1:51" s="13" customFormat="1" ht="12">
      <c r="A367" s="13"/>
      <c r="B367" s="234"/>
      <c r="C367" s="235"/>
      <c r="D367" s="236" t="s">
        <v>191</v>
      </c>
      <c r="E367" s="237" t="s">
        <v>1</v>
      </c>
      <c r="F367" s="238" t="s">
        <v>2532</v>
      </c>
      <c r="G367" s="235"/>
      <c r="H367" s="239">
        <v>10</v>
      </c>
      <c r="I367" s="240"/>
      <c r="J367" s="235"/>
      <c r="K367" s="235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191</v>
      </c>
      <c r="AU367" s="245" t="s">
        <v>86</v>
      </c>
      <c r="AV367" s="13" t="s">
        <v>88</v>
      </c>
      <c r="AW367" s="13" t="s">
        <v>34</v>
      </c>
      <c r="AX367" s="13" t="s">
        <v>78</v>
      </c>
      <c r="AY367" s="245" t="s">
        <v>182</v>
      </c>
    </row>
    <row r="368" spans="1:51" s="14" customFormat="1" ht="12">
      <c r="A368" s="14"/>
      <c r="B368" s="246"/>
      <c r="C368" s="247"/>
      <c r="D368" s="236" t="s">
        <v>191</v>
      </c>
      <c r="E368" s="248" t="s">
        <v>1</v>
      </c>
      <c r="F368" s="249" t="s">
        <v>195</v>
      </c>
      <c r="G368" s="247"/>
      <c r="H368" s="250">
        <v>12</v>
      </c>
      <c r="I368" s="251"/>
      <c r="J368" s="247"/>
      <c r="K368" s="247"/>
      <c r="L368" s="252"/>
      <c r="M368" s="253"/>
      <c r="N368" s="254"/>
      <c r="O368" s="254"/>
      <c r="P368" s="254"/>
      <c r="Q368" s="254"/>
      <c r="R368" s="254"/>
      <c r="S368" s="254"/>
      <c r="T368" s="25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6" t="s">
        <v>191</v>
      </c>
      <c r="AU368" s="256" t="s">
        <v>86</v>
      </c>
      <c r="AV368" s="14" t="s">
        <v>189</v>
      </c>
      <c r="AW368" s="14" t="s">
        <v>34</v>
      </c>
      <c r="AX368" s="14" t="s">
        <v>86</v>
      </c>
      <c r="AY368" s="256" t="s">
        <v>182</v>
      </c>
    </row>
    <row r="369" spans="1:65" s="2" customFormat="1" ht="24.15" customHeight="1">
      <c r="A369" s="39"/>
      <c r="B369" s="40"/>
      <c r="C369" s="220" t="s">
        <v>836</v>
      </c>
      <c r="D369" s="220" t="s">
        <v>185</v>
      </c>
      <c r="E369" s="221" t="s">
        <v>2675</v>
      </c>
      <c r="F369" s="222" t="s">
        <v>2676</v>
      </c>
      <c r="G369" s="223" t="s">
        <v>2648</v>
      </c>
      <c r="H369" s="224">
        <v>1</v>
      </c>
      <c r="I369" s="225"/>
      <c r="J369" s="226">
        <f>ROUND(I369*H369,2)</f>
        <v>0</v>
      </c>
      <c r="K369" s="227"/>
      <c r="L369" s="45"/>
      <c r="M369" s="228" t="s">
        <v>1</v>
      </c>
      <c r="N369" s="229" t="s">
        <v>43</v>
      </c>
      <c r="O369" s="92"/>
      <c r="P369" s="230">
        <f>O369*H369</f>
        <v>0</v>
      </c>
      <c r="Q369" s="230">
        <v>0.0018</v>
      </c>
      <c r="R369" s="230">
        <f>Q369*H369</f>
        <v>0.0018</v>
      </c>
      <c r="S369" s="230">
        <v>0</v>
      </c>
      <c r="T369" s="23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2" t="s">
        <v>351</v>
      </c>
      <c r="AT369" s="232" t="s">
        <v>185</v>
      </c>
      <c r="AU369" s="232" t="s">
        <v>86</v>
      </c>
      <c r="AY369" s="18" t="s">
        <v>182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8" t="s">
        <v>86</v>
      </c>
      <c r="BK369" s="233">
        <f>ROUND(I369*H369,2)</f>
        <v>0</v>
      </c>
      <c r="BL369" s="18" t="s">
        <v>351</v>
      </c>
      <c r="BM369" s="232" t="s">
        <v>2677</v>
      </c>
    </row>
    <row r="370" spans="1:51" s="13" customFormat="1" ht="12">
      <c r="A370" s="13"/>
      <c r="B370" s="234"/>
      <c r="C370" s="235"/>
      <c r="D370" s="236" t="s">
        <v>191</v>
      </c>
      <c r="E370" s="237" t="s">
        <v>1</v>
      </c>
      <c r="F370" s="238" t="s">
        <v>86</v>
      </c>
      <c r="G370" s="235"/>
      <c r="H370" s="239">
        <v>1</v>
      </c>
      <c r="I370" s="240"/>
      <c r="J370" s="235"/>
      <c r="K370" s="235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191</v>
      </c>
      <c r="AU370" s="245" t="s">
        <v>86</v>
      </c>
      <c r="AV370" s="13" t="s">
        <v>88</v>
      </c>
      <c r="AW370" s="13" t="s">
        <v>34</v>
      </c>
      <c r="AX370" s="13" t="s">
        <v>78</v>
      </c>
      <c r="AY370" s="245" t="s">
        <v>182</v>
      </c>
    </row>
    <row r="371" spans="1:51" s="14" customFormat="1" ht="12">
      <c r="A371" s="14"/>
      <c r="B371" s="246"/>
      <c r="C371" s="247"/>
      <c r="D371" s="236" t="s">
        <v>191</v>
      </c>
      <c r="E371" s="248" t="s">
        <v>1</v>
      </c>
      <c r="F371" s="249" t="s">
        <v>195</v>
      </c>
      <c r="G371" s="247"/>
      <c r="H371" s="250">
        <v>1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6" t="s">
        <v>191</v>
      </c>
      <c r="AU371" s="256" t="s">
        <v>86</v>
      </c>
      <c r="AV371" s="14" t="s">
        <v>189</v>
      </c>
      <c r="AW371" s="14" t="s">
        <v>34</v>
      </c>
      <c r="AX371" s="14" t="s">
        <v>86</v>
      </c>
      <c r="AY371" s="256" t="s">
        <v>182</v>
      </c>
    </row>
    <row r="372" spans="1:65" s="2" customFormat="1" ht="16.5" customHeight="1">
      <c r="A372" s="39"/>
      <c r="B372" s="40"/>
      <c r="C372" s="220" t="s">
        <v>840</v>
      </c>
      <c r="D372" s="220" t="s">
        <v>185</v>
      </c>
      <c r="E372" s="221" t="s">
        <v>2678</v>
      </c>
      <c r="F372" s="222" t="s">
        <v>2679</v>
      </c>
      <c r="G372" s="223" t="s">
        <v>1272</v>
      </c>
      <c r="H372" s="224">
        <v>5</v>
      </c>
      <c r="I372" s="225"/>
      <c r="J372" s="226">
        <f>ROUND(I372*H372,2)</f>
        <v>0</v>
      </c>
      <c r="K372" s="227"/>
      <c r="L372" s="45"/>
      <c r="M372" s="228" t="s">
        <v>1</v>
      </c>
      <c r="N372" s="229" t="s">
        <v>43</v>
      </c>
      <c r="O372" s="92"/>
      <c r="P372" s="230">
        <f>O372*H372</f>
        <v>0</v>
      </c>
      <c r="Q372" s="230">
        <v>0</v>
      </c>
      <c r="R372" s="230">
        <f>Q372*H372</f>
        <v>0</v>
      </c>
      <c r="S372" s="230">
        <v>0</v>
      </c>
      <c r="T372" s="231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2" t="s">
        <v>351</v>
      </c>
      <c r="AT372" s="232" t="s">
        <v>185</v>
      </c>
      <c r="AU372" s="232" t="s">
        <v>86</v>
      </c>
      <c r="AY372" s="18" t="s">
        <v>182</v>
      </c>
      <c r="BE372" s="233">
        <f>IF(N372="základní",J372,0)</f>
        <v>0</v>
      </c>
      <c r="BF372" s="233">
        <f>IF(N372="snížená",J372,0)</f>
        <v>0</v>
      </c>
      <c r="BG372" s="233">
        <f>IF(N372="zákl. přenesená",J372,0)</f>
        <v>0</v>
      </c>
      <c r="BH372" s="233">
        <f>IF(N372="sníž. přenesená",J372,0)</f>
        <v>0</v>
      </c>
      <c r="BI372" s="233">
        <f>IF(N372="nulová",J372,0)</f>
        <v>0</v>
      </c>
      <c r="BJ372" s="18" t="s">
        <v>86</v>
      </c>
      <c r="BK372" s="233">
        <f>ROUND(I372*H372,2)</f>
        <v>0</v>
      </c>
      <c r="BL372" s="18" t="s">
        <v>351</v>
      </c>
      <c r="BM372" s="232" t="s">
        <v>2680</v>
      </c>
    </row>
    <row r="373" spans="1:51" s="13" customFormat="1" ht="12">
      <c r="A373" s="13"/>
      <c r="B373" s="234"/>
      <c r="C373" s="235"/>
      <c r="D373" s="236" t="s">
        <v>191</v>
      </c>
      <c r="E373" s="237" t="s">
        <v>1</v>
      </c>
      <c r="F373" s="238" t="s">
        <v>211</v>
      </c>
      <c r="G373" s="235"/>
      <c r="H373" s="239">
        <v>5</v>
      </c>
      <c r="I373" s="240"/>
      <c r="J373" s="235"/>
      <c r="K373" s="235"/>
      <c r="L373" s="241"/>
      <c r="M373" s="242"/>
      <c r="N373" s="243"/>
      <c r="O373" s="243"/>
      <c r="P373" s="243"/>
      <c r="Q373" s="243"/>
      <c r="R373" s="243"/>
      <c r="S373" s="243"/>
      <c r="T373" s="24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5" t="s">
        <v>191</v>
      </c>
      <c r="AU373" s="245" t="s">
        <v>86</v>
      </c>
      <c r="AV373" s="13" t="s">
        <v>88</v>
      </c>
      <c r="AW373" s="13" t="s">
        <v>34</v>
      </c>
      <c r="AX373" s="13" t="s">
        <v>78</v>
      </c>
      <c r="AY373" s="245" t="s">
        <v>182</v>
      </c>
    </row>
    <row r="374" spans="1:51" s="14" customFormat="1" ht="12">
      <c r="A374" s="14"/>
      <c r="B374" s="246"/>
      <c r="C374" s="247"/>
      <c r="D374" s="236" t="s">
        <v>191</v>
      </c>
      <c r="E374" s="248" t="s">
        <v>1</v>
      </c>
      <c r="F374" s="249" t="s">
        <v>195</v>
      </c>
      <c r="G374" s="247"/>
      <c r="H374" s="250">
        <v>5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6" t="s">
        <v>191</v>
      </c>
      <c r="AU374" s="256" t="s">
        <v>86</v>
      </c>
      <c r="AV374" s="14" t="s">
        <v>189</v>
      </c>
      <c r="AW374" s="14" t="s">
        <v>34</v>
      </c>
      <c r="AX374" s="14" t="s">
        <v>86</v>
      </c>
      <c r="AY374" s="256" t="s">
        <v>182</v>
      </c>
    </row>
    <row r="375" spans="1:65" s="2" customFormat="1" ht="24.15" customHeight="1">
      <c r="A375" s="39"/>
      <c r="B375" s="40"/>
      <c r="C375" s="257" t="s">
        <v>845</v>
      </c>
      <c r="D375" s="257" t="s">
        <v>204</v>
      </c>
      <c r="E375" s="258" t="s">
        <v>2681</v>
      </c>
      <c r="F375" s="259" t="s">
        <v>2682</v>
      </c>
      <c r="G375" s="260" t="s">
        <v>1272</v>
      </c>
      <c r="H375" s="261">
        <v>4</v>
      </c>
      <c r="I375" s="262"/>
      <c r="J375" s="263">
        <f>ROUND(I375*H375,2)</f>
        <v>0</v>
      </c>
      <c r="K375" s="264"/>
      <c r="L375" s="265"/>
      <c r="M375" s="266" t="s">
        <v>1</v>
      </c>
      <c r="N375" s="267" t="s">
        <v>43</v>
      </c>
      <c r="O375" s="92"/>
      <c r="P375" s="230">
        <f>O375*H375</f>
        <v>0</v>
      </c>
      <c r="Q375" s="230">
        <v>0.0015</v>
      </c>
      <c r="R375" s="230">
        <f>Q375*H375</f>
        <v>0.006</v>
      </c>
      <c r="S375" s="230">
        <v>0</v>
      </c>
      <c r="T375" s="231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2" t="s">
        <v>563</v>
      </c>
      <c r="AT375" s="232" t="s">
        <v>204</v>
      </c>
      <c r="AU375" s="232" t="s">
        <v>86</v>
      </c>
      <c r="AY375" s="18" t="s">
        <v>182</v>
      </c>
      <c r="BE375" s="233">
        <f>IF(N375="základní",J375,0)</f>
        <v>0</v>
      </c>
      <c r="BF375" s="233">
        <f>IF(N375="snížená",J375,0)</f>
        <v>0</v>
      </c>
      <c r="BG375" s="233">
        <f>IF(N375="zákl. přenesená",J375,0)</f>
        <v>0</v>
      </c>
      <c r="BH375" s="233">
        <f>IF(N375="sníž. přenesená",J375,0)</f>
        <v>0</v>
      </c>
      <c r="BI375" s="233">
        <f>IF(N375="nulová",J375,0)</f>
        <v>0</v>
      </c>
      <c r="BJ375" s="18" t="s">
        <v>86</v>
      </c>
      <c r="BK375" s="233">
        <f>ROUND(I375*H375,2)</f>
        <v>0</v>
      </c>
      <c r="BL375" s="18" t="s">
        <v>351</v>
      </c>
      <c r="BM375" s="232" t="s">
        <v>2683</v>
      </c>
    </row>
    <row r="376" spans="1:51" s="13" customFormat="1" ht="12">
      <c r="A376" s="13"/>
      <c r="B376" s="234"/>
      <c r="C376" s="235"/>
      <c r="D376" s="236" t="s">
        <v>191</v>
      </c>
      <c r="E376" s="237" t="s">
        <v>1</v>
      </c>
      <c r="F376" s="238" t="s">
        <v>189</v>
      </c>
      <c r="G376" s="235"/>
      <c r="H376" s="239">
        <v>4</v>
      </c>
      <c r="I376" s="240"/>
      <c r="J376" s="235"/>
      <c r="K376" s="235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191</v>
      </c>
      <c r="AU376" s="245" t="s">
        <v>86</v>
      </c>
      <c r="AV376" s="13" t="s">
        <v>88</v>
      </c>
      <c r="AW376" s="13" t="s">
        <v>34</v>
      </c>
      <c r="AX376" s="13" t="s">
        <v>78</v>
      </c>
      <c r="AY376" s="245" t="s">
        <v>182</v>
      </c>
    </row>
    <row r="377" spans="1:51" s="14" customFormat="1" ht="12">
      <c r="A377" s="14"/>
      <c r="B377" s="246"/>
      <c r="C377" s="247"/>
      <c r="D377" s="236" t="s">
        <v>191</v>
      </c>
      <c r="E377" s="248" t="s">
        <v>1</v>
      </c>
      <c r="F377" s="249" t="s">
        <v>195</v>
      </c>
      <c r="G377" s="247"/>
      <c r="H377" s="250">
        <v>4</v>
      </c>
      <c r="I377" s="251"/>
      <c r="J377" s="247"/>
      <c r="K377" s="247"/>
      <c r="L377" s="252"/>
      <c r="M377" s="253"/>
      <c r="N377" s="254"/>
      <c r="O377" s="254"/>
      <c r="P377" s="254"/>
      <c r="Q377" s="254"/>
      <c r="R377" s="254"/>
      <c r="S377" s="254"/>
      <c r="T377" s="25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6" t="s">
        <v>191</v>
      </c>
      <c r="AU377" s="256" t="s">
        <v>86</v>
      </c>
      <c r="AV377" s="14" t="s">
        <v>189</v>
      </c>
      <c r="AW377" s="14" t="s">
        <v>34</v>
      </c>
      <c r="AX377" s="14" t="s">
        <v>86</v>
      </c>
      <c r="AY377" s="256" t="s">
        <v>182</v>
      </c>
    </row>
    <row r="378" spans="1:65" s="2" customFormat="1" ht="16.5" customHeight="1">
      <c r="A378" s="39"/>
      <c r="B378" s="40"/>
      <c r="C378" s="257" t="s">
        <v>849</v>
      </c>
      <c r="D378" s="257" t="s">
        <v>204</v>
      </c>
      <c r="E378" s="258" t="s">
        <v>2684</v>
      </c>
      <c r="F378" s="259" t="s">
        <v>2685</v>
      </c>
      <c r="G378" s="260" t="s">
        <v>1272</v>
      </c>
      <c r="H378" s="261">
        <v>1</v>
      </c>
      <c r="I378" s="262"/>
      <c r="J378" s="263">
        <f>ROUND(I378*H378,2)</f>
        <v>0</v>
      </c>
      <c r="K378" s="264"/>
      <c r="L378" s="265"/>
      <c r="M378" s="266" t="s">
        <v>1</v>
      </c>
      <c r="N378" s="267" t="s">
        <v>43</v>
      </c>
      <c r="O378" s="92"/>
      <c r="P378" s="230">
        <f>O378*H378</f>
        <v>0</v>
      </c>
      <c r="Q378" s="230">
        <v>0.0015</v>
      </c>
      <c r="R378" s="230">
        <f>Q378*H378</f>
        <v>0.0015</v>
      </c>
      <c r="S378" s="230">
        <v>0</v>
      </c>
      <c r="T378" s="231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2" t="s">
        <v>563</v>
      </c>
      <c r="AT378" s="232" t="s">
        <v>204</v>
      </c>
      <c r="AU378" s="232" t="s">
        <v>86</v>
      </c>
      <c r="AY378" s="18" t="s">
        <v>182</v>
      </c>
      <c r="BE378" s="233">
        <f>IF(N378="základní",J378,0)</f>
        <v>0</v>
      </c>
      <c r="BF378" s="233">
        <f>IF(N378="snížená",J378,0)</f>
        <v>0</v>
      </c>
      <c r="BG378" s="233">
        <f>IF(N378="zákl. přenesená",J378,0)</f>
        <v>0</v>
      </c>
      <c r="BH378" s="233">
        <f>IF(N378="sníž. přenesená",J378,0)</f>
        <v>0</v>
      </c>
      <c r="BI378" s="233">
        <f>IF(N378="nulová",J378,0)</f>
        <v>0</v>
      </c>
      <c r="BJ378" s="18" t="s">
        <v>86</v>
      </c>
      <c r="BK378" s="233">
        <f>ROUND(I378*H378,2)</f>
        <v>0</v>
      </c>
      <c r="BL378" s="18" t="s">
        <v>351</v>
      </c>
      <c r="BM378" s="232" t="s">
        <v>2686</v>
      </c>
    </row>
    <row r="379" spans="1:51" s="13" customFormat="1" ht="12">
      <c r="A379" s="13"/>
      <c r="B379" s="234"/>
      <c r="C379" s="235"/>
      <c r="D379" s="236" t="s">
        <v>191</v>
      </c>
      <c r="E379" s="237" t="s">
        <v>1</v>
      </c>
      <c r="F379" s="238" t="s">
        <v>86</v>
      </c>
      <c r="G379" s="235"/>
      <c r="H379" s="239">
        <v>1</v>
      </c>
      <c r="I379" s="240"/>
      <c r="J379" s="235"/>
      <c r="K379" s="235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191</v>
      </c>
      <c r="AU379" s="245" t="s">
        <v>86</v>
      </c>
      <c r="AV379" s="13" t="s">
        <v>88</v>
      </c>
      <c r="AW379" s="13" t="s">
        <v>34</v>
      </c>
      <c r="AX379" s="13" t="s">
        <v>78</v>
      </c>
      <c r="AY379" s="245" t="s">
        <v>182</v>
      </c>
    </row>
    <row r="380" spans="1:51" s="14" customFormat="1" ht="12">
      <c r="A380" s="14"/>
      <c r="B380" s="246"/>
      <c r="C380" s="247"/>
      <c r="D380" s="236" t="s">
        <v>191</v>
      </c>
      <c r="E380" s="248" t="s">
        <v>1</v>
      </c>
      <c r="F380" s="249" t="s">
        <v>195</v>
      </c>
      <c r="G380" s="247"/>
      <c r="H380" s="250">
        <v>1</v>
      </c>
      <c r="I380" s="251"/>
      <c r="J380" s="247"/>
      <c r="K380" s="247"/>
      <c r="L380" s="252"/>
      <c r="M380" s="253"/>
      <c r="N380" s="254"/>
      <c r="O380" s="254"/>
      <c r="P380" s="254"/>
      <c r="Q380" s="254"/>
      <c r="R380" s="254"/>
      <c r="S380" s="254"/>
      <c r="T380" s="25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6" t="s">
        <v>191</v>
      </c>
      <c r="AU380" s="256" t="s">
        <v>86</v>
      </c>
      <c r="AV380" s="14" t="s">
        <v>189</v>
      </c>
      <c r="AW380" s="14" t="s">
        <v>34</v>
      </c>
      <c r="AX380" s="14" t="s">
        <v>86</v>
      </c>
      <c r="AY380" s="256" t="s">
        <v>182</v>
      </c>
    </row>
    <row r="381" spans="1:65" s="2" customFormat="1" ht="16.5" customHeight="1">
      <c r="A381" s="39"/>
      <c r="B381" s="40"/>
      <c r="C381" s="220" t="s">
        <v>854</v>
      </c>
      <c r="D381" s="220" t="s">
        <v>185</v>
      </c>
      <c r="E381" s="221" t="s">
        <v>2687</v>
      </c>
      <c r="F381" s="222" t="s">
        <v>2688</v>
      </c>
      <c r="G381" s="223" t="s">
        <v>1272</v>
      </c>
      <c r="H381" s="224">
        <v>2</v>
      </c>
      <c r="I381" s="225"/>
      <c r="J381" s="226">
        <f>ROUND(I381*H381,2)</f>
        <v>0</v>
      </c>
      <c r="K381" s="227"/>
      <c r="L381" s="45"/>
      <c r="M381" s="228" t="s">
        <v>1</v>
      </c>
      <c r="N381" s="229" t="s">
        <v>43</v>
      </c>
      <c r="O381" s="92"/>
      <c r="P381" s="230">
        <f>O381*H381</f>
        <v>0</v>
      </c>
      <c r="Q381" s="230">
        <v>0</v>
      </c>
      <c r="R381" s="230">
        <f>Q381*H381</f>
        <v>0</v>
      </c>
      <c r="S381" s="230">
        <v>0</v>
      </c>
      <c r="T381" s="231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2" t="s">
        <v>351</v>
      </c>
      <c r="AT381" s="232" t="s">
        <v>185</v>
      </c>
      <c r="AU381" s="232" t="s">
        <v>86</v>
      </c>
      <c r="AY381" s="18" t="s">
        <v>182</v>
      </c>
      <c r="BE381" s="233">
        <f>IF(N381="základní",J381,0)</f>
        <v>0</v>
      </c>
      <c r="BF381" s="233">
        <f>IF(N381="snížená",J381,0)</f>
        <v>0</v>
      </c>
      <c r="BG381" s="233">
        <f>IF(N381="zákl. přenesená",J381,0)</f>
        <v>0</v>
      </c>
      <c r="BH381" s="233">
        <f>IF(N381="sníž. přenesená",J381,0)</f>
        <v>0</v>
      </c>
      <c r="BI381" s="233">
        <f>IF(N381="nulová",J381,0)</f>
        <v>0</v>
      </c>
      <c r="BJ381" s="18" t="s">
        <v>86</v>
      </c>
      <c r="BK381" s="233">
        <f>ROUND(I381*H381,2)</f>
        <v>0</v>
      </c>
      <c r="BL381" s="18" t="s">
        <v>351</v>
      </c>
      <c r="BM381" s="232" t="s">
        <v>2689</v>
      </c>
    </row>
    <row r="382" spans="1:51" s="13" customFormat="1" ht="12">
      <c r="A382" s="13"/>
      <c r="B382" s="234"/>
      <c r="C382" s="235"/>
      <c r="D382" s="236" t="s">
        <v>191</v>
      </c>
      <c r="E382" s="237" t="s">
        <v>1</v>
      </c>
      <c r="F382" s="238" t="s">
        <v>88</v>
      </c>
      <c r="G382" s="235"/>
      <c r="H382" s="239">
        <v>2</v>
      </c>
      <c r="I382" s="240"/>
      <c r="J382" s="235"/>
      <c r="K382" s="235"/>
      <c r="L382" s="241"/>
      <c r="M382" s="242"/>
      <c r="N382" s="243"/>
      <c r="O382" s="243"/>
      <c r="P382" s="243"/>
      <c r="Q382" s="243"/>
      <c r="R382" s="243"/>
      <c r="S382" s="243"/>
      <c r="T382" s="24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5" t="s">
        <v>191</v>
      </c>
      <c r="AU382" s="245" t="s">
        <v>86</v>
      </c>
      <c r="AV382" s="13" t="s">
        <v>88</v>
      </c>
      <c r="AW382" s="13" t="s">
        <v>34</v>
      </c>
      <c r="AX382" s="13" t="s">
        <v>78</v>
      </c>
      <c r="AY382" s="245" t="s">
        <v>182</v>
      </c>
    </row>
    <row r="383" spans="1:51" s="14" customFormat="1" ht="12">
      <c r="A383" s="14"/>
      <c r="B383" s="246"/>
      <c r="C383" s="247"/>
      <c r="D383" s="236" t="s">
        <v>191</v>
      </c>
      <c r="E383" s="248" t="s">
        <v>1</v>
      </c>
      <c r="F383" s="249" t="s">
        <v>195</v>
      </c>
      <c r="G383" s="247"/>
      <c r="H383" s="250">
        <v>2</v>
      </c>
      <c r="I383" s="251"/>
      <c r="J383" s="247"/>
      <c r="K383" s="247"/>
      <c r="L383" s="252"/>
      <c r="M383" s="253"/>
      <c r="N383" s="254"/>
      <c r="O383" s="254"/>
      <c r="P383" s="254"/>
      <c r="Q383" s="254"/>
      <c r="R383" s="254"/>
      <c r="S383" s="254"/>
      <c r="T383" s="255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6" t="s">
        <v>191</v>
      </c>
      <c r="AU383" s="256" t="s">
        <v>86</v>
      </c>
      <c r="AV383" s="14" t="s">
        <v>189</v>
      </c>
      <c r="AW383" s="14" t="s">
        <v>34</v>
      </c>
      <c r="AX383" s="14" t="s">
        <v>86</v>
      </c>
      <c r="AY383" s="256" t="s">
        <v>182</v>
      </c>
    </row>
    <row r="384" spans="1:65" s="2" customFormat="1" ht="33" customHeight="1">
      <c r="A384" s="39"/>
      <c r="B384" s="40"/>
      <c r="C384" s="257" t="s">
        <v>860</v>
      </c>
      <c r="D384" s="257" t="s">
        <v>204</v>
      </c>
      <c r="E384" s="258" t="s">
        <v>2690</v>
      </c>
      <c r="F384" s="259" t="s">
        <v>2691</v>
      </c>
      <c r="G384" s="260" t="s">
        <v>1272</v>
      </c>
      <c r="H384" s="261">
        <v>2</v>
      </c>
      <c r="I384" s="262"/>
      <c r="J384" s="263">
        <f>ROUND(I384*H384,2)</f>
        <v>0</v>
      </c>
      <c r="K384" s="264"/>
      <c r="L384" s="265"/>
      <c r="M384" s="266" t="s">
        <v>1</v>
      </c>
      <c r="N384" s="267" t="s">
        <v>43</v>
      </c>
      <c r="O384" s="92"/>
      <c r="P384" s="230">
        <f>O384*H384</f>
        <v>0</v>
      </c>
      <c r="Q384" s="230">
        <v>0.001</v>
      </c>
      <c r="R384" s="230">
        <f>Q384*H384</f>
        <v>0.002</v>
      </c>
      <c r="S384" s="230">
        <v>0</v>
      </c>
      <c r="T384" s="231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2" t="s">
        <v>563</v>
      </c>
      <c r="AT384" s="232" t="s">
        <v>204</v>
      </c>
      <c r="AU384" s="232" t="s">
        <v>86</v>
      </c>
      <c r="AY384" s="18" t="s">
        <v>182</v>
      </c>
      <c r="BE384" s="233">
        <f>IF(N384="základní",J384,0)</f>
        <v>0</v>
      </c>
      <c r="BF384" s="233">
        <f>IF(N384="snížená",J384,0)</f>
        <v>0</v>
      </c>
      <c r="BG384" s="233">
        <f>IF(N384="zákl. přenesená",J384,0)</f>
        <v>0</v>
      </c>
      <c r="BH384" s="233">
        <f>IF(N384="sníž. přenesená",J384,0)</f>
        <v>0</v>
      </c>
      <c r="BI384" s="233">
        <f>IF(N384="nulová",J384,0)</f>
        <v>0</v>
      </c>
      <c r="BJ384" s="18" t="s">
        <v>86</v>
      </c>
      <c r="BK384" s="233">
        <f>ROUND(I384*H384,2)</f>
        <v>0</v>
      </c>
      <c r="BL384" s="18" t="s">
        <v>351</v>
      </c>
      <c r="BM384" s="232" t="s">
        <v>2692</v>
      </c>
    </row>
    <row r="385" spans="1:51" s="13" customFormat="1" ht="12">
      <c r="A385" s="13"/>
      <c r="B385" s="234"/>
      <c r="C385" s="235"/>
      <c r="D385" s="236" t="s">
        <v>191</v>
      </c>
      <c r="E385" s="237" t="s">
        <v>1</v>
      </c>
      <c r="F385" s="238" t="s">
        <v>88</v>
      </c>
      <c r="G385" s="235"/>
      <c r="H385" s="239">
        <v>2</v>
      </c>
      <c r="I385" s="240"/>
      <c r="J385" s="235"/>
      <c r="K385" s="235"/>
      <c r="L385" s="241"/>
      <c r="M385" s="242"/>
      <c r="N385" s="243"/>
      <c r="O385" s="243"/>
      <c r="P385" s="243"/>
      <c r="Q385" s="243"/>
      <c r="R385" s="243"/>
      <c r="S385" s="243"/>
      <c r="T385" s="24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5" t="s">
        <v>191</v>
      </c>
      <c r="AU385" s="245" t="s">
        <v>86</v>
      </c>
      <c r="AV385" s="13" t="s">
        <v>88</v>
      </c>
      <c r="AW385" s="13" t="s">
        <v>34</v>
      </c>
      <c r="AX385" s="13" t="s">
        <v>78</v>
      </c>
      <c r="AY385" s="245" t="s">
        <v>182</v>
      </c>
    </row>
    <row r="386" spans="1:51" s="14" customFormat="1" ht="12">
      <c r="A386" s="14"/>
      <c r="B386" s="246"/>
      <c r="C386" s="247"/>
      <c r="D386" s="236" t="s">
        <v>191</v>
      </c>
      <c r="E386" s="248" t="s">
        <v>1</v>
      </c>
      <c r="F386" s="249" t="s">
        <v>195</v>
      </c>
      <c r="G386" s="247"/>
      <c r="H386" s="250">
        <v>2</v>
      </c>
      <c r="I386" s="251"/>
      <c r="J386" s="247"/>
      <c r="K386" s="247"/>
      <c r="L386" s="252"/>
      <c r="M386" s="253"/>
      <c r="N386" s="254"/>
      <c r="O386" s="254"/>
      <c r="P386" s="254"/>
      <c r="Q386" s="254"/>
      <c r="R386" s="254"/>
      <c r="S386" s="254"/>
      <c r="T386" s="25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6" t="s">
        <v>191</v>
      </c>
      <c r="AU386" s="256" t="s">
        <v>86</v>
      </c>
      <c r="AV386" s="14" t="s">
        <v>189</v>
      </c>
      <c r="AW386" s="14" t="s">
        <v>34</v>
      </c>
      <c r="AX386" s="14" t="s">
        <v>86</v>
      </c>
      <c r="AY386" s="256" t="s">
        <v>182</v>
      </c>
    </row>
    <row r="387" spans="1:65" s="2" customFormat="1" ht="24.15" customHeight="1">
      <c r="A387" s="39"/>
      <c r="B387" s="40"/>
      <c r="C387" s="220" t="s">
        <v>865</v>
      </c>
      <c r="D387" s="220" t="s">
        <v>185</v>
      </c>
      <c r="E387" s="221" t="s">
        <v>2693</v>
      </c>
      <c r="F387" s="222" t="s">
        <v>2694</v>
      </c>
      <c r="G387" s="223" t="s">
        <v>1272</v>
      </c>
      <c r="H387" s="224">
        <v>1</v>
      </c>
      <c r="I387" s="225"/>
      <c r="J387" s="226">
        <f>ROUND(I387*H387,2)</f>
        <v>0</v>
      </c>
      <c r="K387" s="227"/>
      <c r="L387" s="45"/>
      <c r="M387" s="228" t="s">
        <v>1</v>
      </c>
      <c r="N387" s="229" t="s">
        <v>43</v>
      </c>
      <c r="O387" s="92"/>
      <c r="P387" s="230">
        <f>O387*H387</f>
        <v>0</v>
      </c>
      <c r="Q387" s="230">
        <v>0.00012</v>
      </c>
      <c r="R387" s="230">
        <f>Q387*H387</f>
        <v>0.00012</v>
      </c>
      <c r="S387" s="230">
        <v>0</v>
      </c>
      <c r="T387" s="231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2" t="s">
        <v>351</v>
      </c>
      <c r="AT387" s="232" t="s">
        <v>185</v>
      </c>
      <c r="AU387" s="232" t="s">
        <v>86</v>
      </c>
      <c r="AY387" s="18" t="s">
        <v>182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8" t="s">
        <v>86</v>
      </c>
      <c r="BK387" s="233">
        <f>ROUND(I387*H387,2)</f>
        <v>0</v>
      </c>
      <c r="BL387" s="18" t="s">
        <v>351</v>
      </c>
      <c r="BM387" s="232" t="s">
        <v>2695</v>
      </c>
    </row>
    <row r="388" spans="1:51" s="13" customFormat="1" ht="12">
      <c r="A388" s="13"/>
      <c r="B388" s="234"/>
      <c r="C388" s="235"/>
      <c r="D388" s="236" t="s">
        <v>191</v>
      </c>
      <c r="E388" s="237" t="s">
        <v>1</v>
      </c>
      <c r="F388" s="238" t="s">
        <v>86</v>
      </c>
      <c r="G388" s="235"/>
      <c r="H388" s="239">
        <v>1</v>
      </c>
      <c r="I388" s="240"/>
      <c r="J388" s="235"/>
      <c r="K388" s="235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191</v>
      </c>
      <c r="AU388" s="245" t="s">
        <v>86</v>
      </c>
      <c r="AV388" s="13" t="s">
        <v>88</v>
      </c>
      <c r="AW388" s="13" t="s">
        <v>34</v>
      </c>
      <c r="AX388" s="13" t="s">
        <v>78</v>
      </c>
      <c r="AY388" s="245" t="s">
        <v>182</v>
      </c>
    </row>
    <row r="389" spans="1:51" s="14" customFormat="1" ht="12">
      <c r="A389" s="14"/>
      <c r="B389" s="246"/>
      <c r="C389" s="247"/>
      <c r="D389" s="236" t="s">
        <v>191</v>
      </c>
      <c r="E389" s="248" t="s">
        <v>1</v>
      </c>
      <c r="F389" s="249" t="s">
        <v>195</v>
      </c>
      <c r="G389" s="247"/>
      <c r="H389" s="250">
        <v>1</v>
      </c>
      <c r="I389" s="251"/>
      <c r="J389" s="247"/>
      <c r="K389" s="247"/>
      <c r="L389" s="252"/>
      <c r="M389" s="253"/>
      <c r="N389" s="254"/>
      <c r="O389" s="254"/>
      <c r="P389" s="254"/>
      <c r="Q389" s="254"/>
      <c r="R389" s="254"/>
      <c r="S389" s="254"/>
      <c r="T389" s="25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6" t="s">
        <v>191</v>
      </c>
      <c r="AU389" s="256" t="s">
        <v>86</v>
      </c>
      <c r="AV389" s="14" t="s">
        <v>189</v>
      </c>
      <c r="AW389" s="14" t="s">
        <v>34</v>
      </c>
      <c r="AX389" s="14" t="s">
        <v>86</v>
      </c>
      <c r="AY389" s="256" t="s">
        <v>182</v>
      </c>
    </row>
    <row r="390" spans="1:65" s="2" customFormat="1" ht="33" customHeight="1">
      <c r="A390" s="39"/>
      <c r="B390" s="40"/>
      <c r="C390" s="257" t="s">
        <v>870</v>
      </c>
      <c r="D390" s="257" t="s">
        <v>204</v>
      </c>
      <c r="E390" s="258" t="s">
        <v>2696</v>
      </c>
      <c r="F390" s="259" t="s">
        <v>2697</v>
      </c>
      <c r="G390" s="260" t="s">
        <v>1272</v>
      </c>
      <c r="H390" s="261">
        <v>1</v>
      </c>
      <c r="I390" s="262"/>
      <c r="J390" s="263">
        <f>ROUND(I390*H390,2)</f>
        <v>0</v>
      </c>
      <c r="K390" s="264"/>
      <c r="L390" s="265"/>
      <c r="M390" s="266" t="s">
        <v>1</v>
      </c>
      <c r="N390" s="267" t="s">
        <v>43</v>
      </c>
      <c r="O390" s="92"/>
      <c r="P390" s="230">
        <f>O390*H390</f>
        <v>0</v>
      </c>
      <c r="Q390" s="230">
        <v>0.0018</v>
      </c>
      <c r="R390" s="230">
        <f>Q390*H390</f>
        <v>0.0018</v>
      </c>
      <c r="S390" s="230">
        <v>0</v>
      </c>
      <c r="T390" s="231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2" t="s">
        <v>563</v>
      </c>
      <c r="AT390" s="232" t="s">
        <v>204</v>
      </c>
      <c r="AU390" s="232" t="s">
        <v>86</v>
      </c>
      <c r="AY390" s="18" t="s">
        <v>182</v>
      </c>
      <c r="BE390" s="233">
        <f>IF(N390="základní",J390,0)</f>
        <v>0</v>
      </c>
      <c r="BF390" s="233">
        <f>IF(N390="snížená",J390,0)</f>
        <v>0</v>
      </c>
      <c r="BG390" s="233">
        <f>IF(N390="zákl. přenesená",J390,0)</f>
        <v>0</v>
      </c>
      <c r="BH390" s="233">
        <f>IF(N390="sníž. přenesená",J390,0)</f>
        <v>0</v>
      </c>
      <c r="BI390" s="233">
        <f>IF(N390="nulová",J390,0)</f>
        <v>0</v>
      </c>
      <c r="BJ390" s="18" t="s">
        <v>86</v>
      </c>
      <c r="BK390" s="233">
        <f>ROUND(I390*H390,2)</f>
        <v>0</v>
      </c>
      <c r="BL390" s="18" t="s">
        <v>351</v>
      </c>
      <c r="BM390" s="232" t="s">
        <v>2698</v>
      </c>
    </row>
    <row r="391" spans="1:51" s="13" customFormat="1" ht="12">
      <c r="A391" s="13"/>
      <c r="B391" s="234"/>
      <c r="C391" s="235"/>
      <c r="D391" s="236" t="s">
        <v>191</v>
      </c>
      <c r="E391" s="237" t="s">
        <v>1</v>
      </c>
      <c r="F391" s="238" t="s">
        <v>86</v>
      </c>
      <c r="G391" s="235"/>
      <c r="H391" s="239">
        <v>1</v>
      </c>
      <c r="I391" s="240"/>
      <c r="J391" s="235"/>
      <c r="K391" s="235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191</v>
      </c>
      <c r="AU391" s="245" t="s">
        <v>86</v>
      </c>
      <c r="AV391" s="13" t="s">
        <v>88</v>
      </c>
      <c r="AW391" s="13" t="s">
        <v>34</v>
      </c>
      <c r="AX391" s="13" t="s">
        <v>86</v>
      </c>
      <c r="AY391" s="245" t="s">
        <v>182</v>
      </c>
    </row>
    <row r="392" spans="1:65" s="2" customFormat="1" ht="16.5" customHeight="1">
      <c r="A392" s="39"/>
      <c r="B392" s="40"/>
      <c r="C392" s="220" t="s">
        <v>874</v>
      </c>
      <c r="D392" s="220" t="s">
        <v>185</v>
      </c>
      <c r="E392" s="221" t="s">
        <v>2699</v>
      </c>
      <c r="F392" s="222" t="s">
        <v>2700</v>
      </c>
      <c r="G392" s="223" t="s">
        <v>1272</v>
      </c>
      <c r="H392" s="224">
        <v>5</v>
      </c>
      <c r="I392" s="225"/>
      <c r="J392" s="226">
        <f>ROUND(I392*H392,2)</f>
        <v>0</v>
      </c>
      <c r="K392" s="227"/>
      <c r="L392" s="45"/>
      <c r="M392" s="228" t="s">
        <v>1</v>
      </c>
      <c r="N392" s="229" t="s">
        <v>43</v>
      </c>
      <c r="O392" s="92"/>
      <c r="P392" s="230">
        <f>O392*H392</f>
        <v>0</v>
      </c>
      <c r="Q392" s="230">
        <v>0.00024</v>
      </c>
      <c r="R392" s="230">
        <f>Q392*H392</f>
        <v>0.0012000000000000001</v>
      </c>
      <c r="S392" s="230">
        <v>0</v>
      </c>
      <c r="T392" s="231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2" t="s">
        <v>351</v>
      </c>
      <c r="AT392" s="232" t="s">
        <v>185</v>
      </c>
      <c r="AU392" s="232" t="s">
        <v>86</v>
      </c>
      <c r="AY392" s="18" t="s">
        <v>182</v>
      </c>
      <c r="BE392" s="233">
        <f>IF(N392="základní",J392,0)</f>
        <v>0</v>
      </c>
      <c r="BF392" s="233">
        <f>IF(N392="snížená",J392,0)</f>
        <v>0</v>
      </c>
      <c r="BG392" s="233">
        <f>IF(N392="zákl. přenesená",J392,0)</f>
        <v>0</v>
      </c>
      <c r="BH392" s="233">
        <f>IF(N392="sníž. přenesená",J392,0)</f>
        <v>0</v>
      </c>
      <c r="BI392" s="233">
        <f>IF(N392="nulová",J392,0)</f>
        <v>0</v>
      </c>
      <c r="BJ392" s="18" t="s">
        <v>86</v>
      </c>
      <c r="BK392" s="233">
        <f>ROUND(I392*H392,2)</f>
        <v>0</v>
      </c>
      <c r="BL392" s="18" t="s">
        <v>351</v>
      </c>
      <c r="BM392" s="232" t="s">
        <v>2701</v>
      </c>
    </row>
    <row r="393" spans="1:51" s="13" customFormat="1" ht="12">
      <c r="A393" s="13"/>
      <c r="B393" s="234"/>
      <c r="C393" s="235"/>
      <c r="D393" s="236" t="s">
        <v>191</v>
      </c>
      <c r="E393" s="237" t="s">
        <v>1</v>
      </c>
      <c r="F393" s="238" t="s">
        <v>211</v>
      </c>
      <c r="G393" s="235"/>
      <c r="H393" s="239">
        <v>5</v>
      </c>
      <c r="I393" s="240"/>
      <c r="J393" s="235"/>
      <c r="K393" s="235"/>
      <c r="L393" s="241"/>
      <c r="M393" s="242"/>
      <c r="N393" s="243"/>
      <c r="O393" s="243"/>
      <c r="P393" s="243"/>
      <c r="Q393" s="243"/>
      <c r="R393" s="243"/>
      <c r="S393" s="243"/>
      <c r="T393" s="24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5" t="s">
        <v>191</v>
      </c>
      <c r="AU393" s="245" t="s">
        <v>86</v>
      </c>
      <c r="AV393" s="13" t="s">
        <v>88</v>
      </c>
      <c r="AW393" s="13" t="s">
        <v>34</v>
      </c>
      <c r="AX393" s="13" t="s">
        <v>78</v>
      </c>
      <c r="AY393" s="245" t="s">
        <v>182</v>
      </c>
    </row>
    <row r="394" spans="1:51" s="14" customFormat="1" ht="12">
      <c r="A394" s="14"/>
      <c r="B394" s="246"/>
      <c r="C394" s="247"/>
      <c r="D394" s="236" t="s">
        <v>191</v>
      </c>
      <c r="E394" s="248" t="s">
        <v>1</v>
      </c>
      <c r="F394" s="249" t="s">
        <v>195</v>
      </c>
      <c r="G394" s="247"/>
      <c r="H394" s="250">
        <v>5</v>
      </c>
      <c r="I394" s="251"/>
      <c r="J394" s="247"/>
      <c r="K394" s="247"/>
      <c r="L394" s="252"/>
      <c r="M394" s="253"/>
      <c r="N394" s="254"/>
      <c r="O394" s="254"/>
      <c r="P394" s="254"/>
      <c r="Q394" s="254"/>
      <c r="R394" s="254"/>
      <c r="S394" s="254"/>
      <c r="T394" s="25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6" t="s">
        <v>191</v>
      </c>
      <c r="AU394" s="256" t="s">
        <v>86</v>
      </c>
      <c r="AV394" s="14" t="s">
        <v>189</v>
      </c>
      <c r="AW394" s="14" t="s">
        <v>34</v>
      </c>
      <c r="AX394" s="14" t="s">
        <v>86</v>
      </c>
      <c r="AY394" s="256" t="s">
        <v>182</v>
      </c>
    </row>
    <row r="395" spans="1:65" s="2" customFormat="1" ht="21.75" customHeight="1">
      <c r="A395" s="39"/>
      <c r="B395" s="40"/>
      <c r="C395" s="220" t="s">
        <v>880</v>
      </c>
      <c r="D395" s="220" t="s">
        <v>185</v>
      </c>
      <c r="E395" s="221" t="s">
        <v>2702</v>
      </c>
      <c r="F395" s="222" t="s">
        <v>2703</v>
      </c>
      <c r="G395" s="223" t="s">
        <v>1272</v>
      </c>
      <c r="H395" s="224">
        <v>2</v>
      </c>
      <c r="I395" s="225"/>
      <c r="J395" s="226">
        <f>ROUND(I395*H395,2)</f>
        <v>0</v>
      </c>
      <c r="K395" s="227"/>
      <c r="L395" s="45"/>
      <c r="M395" s="228" t="s">
        <v>1</v>
      </c>
      <c r="N395" s="229" t="s">
        <v>43</v>
      </c>
      <c r="O395" s="92"/>
      <c r="P395" s="230">
        <f>O395*H395</f>
        <v>0</v>
      </c>
      <c r="Q395" s="230">
        <v>0.00028</v>
      </c>
      <c r="R395" s="230">
        <f>Q395*H395</f>
        <v>0.00056</v>
      </c>
      <c r="S395" s="230">
        <v>0</v>
      </c>
      <c r="T395" s="231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2" t="s">
        <v>351</v>
      </c>
      <c r="AT395" s="232" t="s">
        <v>185</v>
      </c>
      <c r="AU395" s="232" t="s">
        <v>86</v>
      </c>
      <c r="AY395" s="18" t="s">
        <v>182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8" t="s">
        <v>86</v>
      </c>
      <c r="BK395" s="233">
        <f>ROUND(I395*H395,2)</f>
        <v>0</v>
      </c>
      <c r="BL395" s="18" t="s">
        <v>351</v>
      </c>
      <c r="BM395" s="232" t="s">
        <v>2704</v>
      </c>
    </row>
    <row r="396" spans="1:51" s="13" customFormat="1" ht="12">
      <c r="A396" s="13"/>
      <c r="B396" s="234"/>
      <c r="C396" s="235"/>
      <c r="D396" s="236" t="s">
        <v>191</v>
      </c>
      <c r="E396" s="237" t="s">
        <v>1</v>
      </c>
      <c r="F396" s="238" t="s">
        <v>88</v>
      </c>
      <c r="G396" s="235"/>
      <c r="H396" s="239">
        <v>2</v>
      </c>
      <c r="I396" s="240"/>
      <c r="J396" s="235"/>
      <c r="K396" s="235"/>
      <c r="L396" s="241"/>
      <c r="M396" s="242"/>
      <c r="N396" s="243"/>
      <c r="O396" s="243"/>
      <c r="P396" s="243"/>
      <c r="Q396" s="243"/>
      <c r="R396" s="243"/>
      <c r="S396" s="243"/>
      <c r="T396" s="24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5" t="s">
        <v>191</v>
      </c>
      <c r="AU396" s="245" t="s">
        <v>86</v>
      </c>
      <c r="AV396" s="13" t="s">
        <v>88</v>
      </c>
      <c r="AW396" s="13" t="s">
        <v>34</v>
      </c>
      <c r="AX396" s="13" t="s">
        <v>78</v>
      </c>
      <c r="AY396" s="245" t="s">
        <v>182</v>
      </c>
    </row>
    <row r="397" spans="1:51" s="14" customFormat="1" ht="12">
      <c r="A397" s="14"/>
      <c r="B397" s="246"/>
      <c r="C397" s="247"/>
      <c r="D397" s="236" t="s">
        <v>191</v>
      </c>
      <c r="E397" s="248" t="s">
        <v>1</v>
      </c>
      <c r="F397" s="249" t="s">
        <v>195</v>
      </c>
      <c r="G397" s="247"/>
      <c r="H397" s="250">
        <v>2</v>
      </c>
      <c r="I397" s="251"/>
      <c r="J397" s="247"/>
      <c r="K397" s="247"/>
      <c r="L397" s="252"/>
      <c r="M397" s="253"/>
      <c r="N397" s="254"/>
      <c r="O397" s="254"/>
      <c r="P397" s="254"/>
      <c r="Q397" s="254"/>
      <c r="R397" s="254"/>
      <c r="S397" s="254"/>
      <c r="T397" s="25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6" t="s">
        <v>191</v>
      </c>
      <c r="AU397" s="256" t="s">
        <v>86</v>
      </c>
      <c r="AV397" s="14" t="s">
        <v>189</v>
      </c>
      <c r="AW397" s="14" t="s">
        <v>34</v>
      </c>
      <c r="AX397" s="14" t="s">
        <v>86</v>
      </c>
      <c r="AY397" s="256" t="s">
        <v>182</v>
      </c>
    </row>
    <row r="398" spans="1:65" s="2" customFormat="1" ht="24.15" customHeight="1">
      <c r="A398" s="39"/>
      <c r="B398" s="40"/>
      <c r="C398" s="220" t="s">
        <v>916</v>
      </c>
      <c r="D398" s="220" t="s">
        <v>185</v>
      </c>
      <c r="E398" s="221" t="s">
        <v>2705</v>
      </c>
      <c r="F398" s="222" t="s">
        <v>2706</v>
      </c>
      <c r="G398" s="223" t="s">
        <v>1272</v>
      </c>
      <c r="H398" s="224">
        <v>1</v>
      </c>
      <c r="I398" s="225"/>
      <c r="J398" s="226">
        <f>ROUND(I398*H398,2)</f>
        <v>0</v>
      </c>
      <c r="K398" s="227"/>
      <c r="L398" s="45"/>
      <c r="M398" s="228" t="s">
        <v>1</v>
      </c>
      <c r="N398" s="229" t="s">
        <v>43</v>
      </c>
      <c r="O398" s="92"/>
      <c r="P398" s="230">
        <f>O398*H398</f>
        <v>0</v>
      </c>
      <c r="Q398" s="230">
        <v>0.00075</v>
      </c>
      <c r="R398" s="230">
        <f>Q398*H398</f>
        <v>0.00075</v>
      </c>
      <c r="S398" s="230">
        <v>0</v>
      </c>
      <c r="T398" s="231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2" t="s">
        <v>351</v>
      </c>
      <c r="AT398" s="232" t="s">
        <v>185</v>
      </c>
      <c r="AU398" s="232" t="s">
        <v>86</v>
      </c>
      <c r="AY398" s="18" t="s">
        <v>182</v>
      </c>
      <c r="BE398" s="233">
        <f>IF(N398="základní",J398,0)</f>
        <v>0</v>
      </c>
      <c r="BF398" s="233">
        <f>IF(N398="snížená",J398,0)</f>
        <v>0</v>
      </c>
      <c r="BG398" s="233">
        <f>IF(N398="zákl. přenesená",J398,0)</f>
        <v>0</v>
      </c>
      <c r="BH398" s="233">
        <f>IF(N398="sníž. přenesená",J398,0)</f>
        <v>0</v>
      </c>
      <c r="BI398" s="233">
        <f>IF(N398="nulová",J398,0)</f>
        <v>0</v>
      </c>
      <c r="BJ398" s="18" t="s">
        <v>86</v>
      </c>
      <c r="BK398" s="233">
        <f>ROUND(I398*H398,2)</f>
        <v>0</v>
      </c>
      <c r="BL398" s="18" t="s">
        <v>351</v>
      </c>
      <c r="BM398" s="232" t="s">
        <v>2707</v>
      </c>
    </row>
    <row r="399" spans="1:51" s="13" customFormat="1" ht="12">
      <c r="A399" s="13"/>
      <c r="B399" s="234"/>
      <c r="C399" s="235"/>
      <c r="D399" s="236" t="s">
        <v>191</v>
      </c>
      <c r="E399" s="237" t="s">
        <v>1</v>
      </c>
      <c r="F399" s="238" t="s">
        <v>86</v>
      </c>
      <c r="G399" s="235"/>
      <c r="H399" s="239">
        <v>1</v>
      </c>
      <c r="I399" s="240"/>
      <c r="J399" s="235"/>
      <c r="K399" s="235"/>
      <c r="L399" s="241"/>
      <c r="M399" s="242"/>
      <c r="N399" s="243"/>
      <c r="O399" s="243"/>
      <c r="P399" s="243"/>
      <c r="Q399" s="243"/>
      <c r="R399" s="243"/>
      <c r="S399" s="243"/>
      <c r="T399" s="24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5" t="s">
        <v>191</v>
      </c>
      <c r="AU399" s="245" t="s">
        <v>86</v>
      </c>
      <c r="AV399" s="13" t="s">
        <v>88</v>
      </c>
      <c r="AW399" s="13" t="s">
        <v>34</v>
      </c>
      <c r="AX399" s="13" t="s">
        <v>78</v>
      </c>
      <c r="AY399" s="245" t="s">
        <v>182</v>
      </c>
    </row>
    <row r="400" spans="1:51" s="14" customFormat="1" ht="12">
      <c r="A400" s="14"/>
      <c r="B400" s="246"/>
      <c r="C400" s="247"/>
      <c r="D400" s="236" t="s">
        <v>191</v>
      </c>
      <c r="E400" s="248" t="s">
        <v>1</v>
      </c>
      <c r="F400" s="249" t="s">
        <v>195</v>
      </c>
      <c r="G400" s="247"/>
      <c r="H400" s="250">
        <v>1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5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6" t="s">
        <v>191</v>
      </c>
      <c r="AU400" s="256" t="s">
        <v>86</v>
      </c>
      <c r="AV400" s="14" t="s">
        <v>189</v>
      </c>
      <c r="AW400" s="14" t="s">
        <v>34</v>
      </c>
      <c r="AX400" s="14" t="s">
        <v>86</v>
      </c>
      <c r="AY400" s="256" t="s">
        <v>182</v>
      </c>
    </row>
    <row r="401" spans="1:65" s="2" customFormat="1" ht="24.15" customHeight="1">
      <c r="A401" s="39"/>
      <c r="B401" s="40"/>
      <c r="C401" s="220" t="s">
        <v>920</v>
      </c>
      <c r="D401" s="220" t="s">
        <v>185</v>
      </c>
      <c r="E401" s="221" t="s">
        <v>2708</v>
      </c>
      <c r="F401" s="222" t="s">
        <v>2709</v>
      </c>
      <c r="G401" s="223" t="s">
        <v>570</v>
      </c>
      <c r="H401" s="224">
        <v>0.245</v>
      </c>
      <c r="I401" s="225"/>
      <c r="J401" s="226">
        <f>ROUND(I401*H401,2)</f>
        <v>0</v>
      </c>
      <c r="K401" s="227"/>
      <c r="L401" s="45"/>
      <c r="M401" s="228" t="s">
        <v>1</v>
      </c>
      <c r="N401" s="229" t="s">
        <v>43</v>
      </c>
      <c r="O401" s="92"/>
      <c r="P401" s="230">
        <f>O401*H401</f>
        <v>0</v>
      </c>
      <c r="Q401" s="230">
        <v>0</v>
      </c>
      <c r="R401" s="230">
        <f>Q401*H401</f>
        <v>0</v>
      </c>
      <c r="S401" s="230">
        <v>0</v>
      </c>
      <c r="T401" s="231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2" t="s">
        <v>351</v>
      </c>
      <c r="AT401" s="232" t="s">
        <v>185</v>
      </c>
      <c r="AU401" s="232" t="s">
        <v>86</v>
      </c>
      <c r="AY401" s="18" t="s">
        <v>182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8" t="s">
        <v>86</v>
      </c>
      <c r="BK401" s="233">
        <f>ROUND(I401*H401,2)</f>
        <v>0</v>
      </c>
      <c r="BL401" s="18" t="s">
        <v>351</v>
      </c>
      <c r="BM401" s="232" t="s">
        <v>2710</v>
      </c>
    </row>
    <row r="402" spans="1:63" s="12" customFormat="1" ht="25.9" customHeight="1">
      <c r="A402" s="12"/>
      <c r="B402" s="204"/>
      <c r="C402" s="205"/>
      <c r="D402" s="206" t="s">
        <v>77</v>
      </c>
      <c r="E402" s="207" t="s">
        <v>2265</v>
      </c>
      <c r="F402" s="207" t="s">
        <v>2266</v>
      </c>
      <c r="G402" s="205"/>
      <c r="H402" s="205"/>
      <c r="I402" s="208"/>
      <c r="J402" s="209">
        <f>BK402</f>
        <v>0</v>
      </c>
      <c r="K402" s="205"/>
      <c r="L402" s="210"/>
      <c r="M402" s="211"/>
      <c r="N402" s="212"/>
      <c r="O402" s="212"/>
      <c r="P402" s="213">
        <f>SUM(P403:P417)</f>
        <v>0</v>
      </c>
      <c r="Q402" s="212"/>
      <c r="R402" s="213">
        <f>SUM(R403:R417)</f>
        <v>0.0005400000000000001</v>
      </c>
      <c r="S402" s="212"/>
      <c r="T402" s="214">
        <f>SUM(T403:T417)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15" t="s">
        <v>88</v>
      </c>
      <c r="AT402" s="216" t="s">
        <v>77</v>
      </c>
      <c r="AU402" s="216" t="s">
        <v>78</v>
      </c>
      <c r="AY402" s="215" t="s">
        <v>182</v>
      </c>
      <c r="BK402" s="217">
        <f>SUM(BK403:BK417)</f>
        <v>0</v>
      </c>
    </row>
    <row r="403" spans="1:65" s="2" customFormat="1" ht="16.5" customHeight="1">
      <c r="A403" s="39"/>
      <c r="B403" s="40"/>
      <c r="C403" s="220" t="s">
        <v>683</v>
      </c>
      <c r="D403" s="220" t="s">
        <v>185</v>
      </c>
      <c r="E403" s="221" t="s">
        <v>2711</v>
      </c>
      <c r="F403" s="222" t="s">
        <v>2712</v>
      </c>
      <c r="G403" s="223" t="s">
        <v>320</v>
      </c>
      <c r="H403" s="224">
        <v>6</v>
      </c>
      <c r="I403" s="225"/>
      <c r="J403" s="226">
        <f>ROUND(I403*H403,2)</f>
        <v>0</v>
      </c>
      <c r="K403" s="227"/>
      <c r="L403" s="45"/>
      <c r="M403" s="228" t="s">
        <v>1</v>
      </c>
      <c r="N403" s="229" t="s">
        <v>43</v>
      </c>
      <c r="O403" s="92"/>
      <c r="P403" s="230">
        <f>O403*H403</f>
        <v>0</v>
      </c>
      <c r="Q403" s="230">
        <v>1E-05</v>
      </c>
      <c r="R403" s="230">
        <f>Q403*H403</f>
        <v>6.000000000000001E-05</v>
      </c>
      <c r="S403" s="230">
        <v>0</v>
      </c>
      <c r="T403" s="231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2" t="s">
        <v>351</v>
      </c>
      <c r="AT403" s="232" t="s">
        <v>185</v>
      </c>
      <c r="AU403" s="232" t="s">
        <v>86</v>
      </c>
      <c r="AY403" s="18" t="s">
        <v>182</v>
      </c>
      <c r="BE403" s="233">
        <f>IF(N403="základní",J403,0)</f>
        <v>0</v>
      </c>
      <c r="BF403" s="233">
        <f>IF(N403="snížená",J403,0)</f>
        <v>0</v>
      </c>
      <c r="BG403" s="233">
        <f>IF(N403="zákl. přenesená",J403,0)</f>
        <v>0</v>
      </c>
      <c r="BH403" s="233">
        <f>IF(N403="sníž. přenesená",J403,0)</f>
        <v>0</v>
      </c>
      <c r="BI403" s="233">
        <f>IF(N403="nulová",J403,0)</f>
        <v>0</v>
      </c>
      <c r="BJ403" s="18" t="s">
        <v>86</v>
      </c>
      <c r="BK403" s="233">
        <f>ROUND(I403*H403,2)</f>
        <v>0</v>
      </c>
      <c r="BL403" s="18" t="s">
        <v>351</v>
      </c>
      <c r="BM403" s="232" t="s">
        <v>2713</v>
      </c>
    </row>
    <row r="404" spans="1:51" s="13" customFormat="1" ht="12">
      <c r="A404" s="13"/>
      <c r="B404" s="234"/>
      <c r="C404" s="235"/>
      <c r="D404" s="236" t="s">
        <v>191</v>
      </c>
      <c r="E404" s="237" t="s">
        <v>1</v>
      </c>
      <c r="F404" s="238" t="s">
        <v>2606</v>
      </c>
      <c r="G404" s="235"/>
      <c r="H404" s="239">
        <v>6</v>
      </c>
      <c r="I404" s="240"/>
      <c r="J404" s="235"/>
      <c r="K404" s="235"/>
      <c r="L404" s="241"/>
      <c r="M404" s="242"/>
      <c r="N404" s="243"/>
      <c r="O404" s="243"/>
      <c r="P404" s="243"/>
      <c r="Q404" s="243"/>
      <c r="R404" s="243"/>
      <c r="S404" s="243"/>
      <c r="T404" s="24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5" t="s">
        <v>191</v>
      </c>
      <c r="AU404" s="245" t="s">
        <v>86</v>
      </c>
      <c r="AV404" s="13" t="s">
        <v>88</v>
      </c>
      <c r="AW404" s="13" t="s">
        <v>34</v>
      </c>
      <c r="AX404" s="13" t="s">
        <v>78</v>
      </c>
      <c r="AY404" s="245" t="s">
        <v>182</v>
      </c>
    </row>
    <row r="405" spans="1:51" s="14" customFormat="1" ht="12">
      <c r="A405" s="14"/>
      <c r="B405" s="246"/>
      <c r="C405" s="247"/>
      <c r="D405" s="236" t="s">
        <v>191</v>
      </c>
      <c r="E405" s="248" t="s">
        <v>1</v>
      </c>
      <c r="F405" s="249" t="s">
        <v>195</v>
      </c>
      <c r="G405" s="247"/>
      <c r="H405" s="250">
        <v>6</v>
      </c>
      <c r="I405" s="251"/>
      <c r="J405" s="247"/>
      <c r="K405" s="247"/>
      <c r="L405" s="252"/>
      <c r="M405" s="253"/>
      <c r="N405" s="254"/>
      <c r="O405" s="254"/>
      <c r="P405" s="254"/>
      <c r="Q405" s="254"/>
      <c r="R405" s="254"/>
      <c r="S405" s="254"/>
      <c r="T405" s="255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6" t="s">
        <v>191</v>
      </c>
      <c r="AU405" s="256" t="s">
        <v>86</v>
      </c>
      <c r="AV405" s="14" t="s">
        <v>189</v>
      </c>
      <c r="AW405" s="14" t="s">
        <v>34</v>
      </c>
      <c r="AX405" s="14" t="s">
        <v>86</v>
      </c>
      <c r="AY405" s="256" t="s">
        <v>182</v>
      </c>
    </row>
    <row r="406" spans="1:65" s="2" customFormat="1" ht="24.15" customHeight="1">
      <c r="A406" s="39"/>
      <c r="B406" s="40"/>
      <c r="C406" s="220" t="s">
        <v>926</v>
      </c>
      <c r="D406" s="220" t="s">
        <v>185</v>
      </c>
      <c r="E406" s="221" t="s">
        <v>2714</v>
      </c>
      <c r="F406" s="222" t="s">
        <v>2715</v>
      </c>
      <c r="G406" s="223" t="s">
        <v>320</v>
      </c>
      <c r="H406" s="224">
        <v>6</v>
      </c>
      <c r="I406" s="225"/>
      <c r="J406" s="226">
        <f>ROUND(I406*H406,2)</f>
        <v>0</v>
      </c>
      <c r="K406" s="227"/>
      <c r="L406" s="45"/>
      <c r="M406" s="228" t="s">
        <v>1</v>
      </c>
      <c r="N406" s="229" t="s">
        <v>43</v>
      </c>
      <c r="O406" s="92"/>
      <c r="P406" s="230">
        <f>O406*H406</f>
        <v>0</v>
      </c>
      <c r="Q406" s="230">
        <v>2E-05</v>
      </c>
      <c r="R406" s="230">
        <f>Q406*H406</f>
        <v>0.00012000000000000002</v>
      </c>
      <c r="S406" s="230">
        <v>0</v>
      </c>
      <c r="T406" s="231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2" t="s">
        <v>351</v>
      </c>
      <c r="AT406" s="232" t="s">
        <v>185</v>
      </c>
      <c r="AU406" s="232" t="s">
        <v>86</v>
      </c>
      <c r="AY406" s="18" t="s">
        <v>182</v>
      </c>
      <c r="BE406" s="233">
        <f>IF(N406="základní",J406,0)</f>
        <v>0</v>
      </c>
      <c r="BF406" s="233">
        <f>IF(N406="snížená",J406,0)</f>
        <v>0</v>
      </c>
      <c r="BG406" s="233">
        <f>IF(N406="zákl. přenesená",J406,0)</f>
        <v>0</v>
      </c>
      <c r="BH406" s="233">
        <f>IF(N406="sníž. přenesená",J406,0)</f>
        <v>0</v>
      </c>
      <c r="BI406" s="233">
        <f>IF(N406="nulová",J406,0)</f>
        <v>0</v>
      </c>
      <c r="BJ406" s="18" t="s">
        <v>86</v>
      </c>
      <c r="BK406" s="233">
        <f>ROUND(I406*H406,2)</f>
        <v>0</v>
      </c>
      <c r="BL406" s="18" t="s">
        <v>351</v>
      </c>
      <c r="BM406" s="232" t="s">
        <v>2716</v>
      </c>
    </row>
    <row r="407" spans="1:51" s="13" customFormat="1" ht="12">
      <c r="A407" s="13"/>
      <c r="B407" s="234"/>
      <c r="C407" s="235"/>
      <c r="D407" s="236" t="s">
        <v>191</v>
      </c>
      <c r="E407" s="237" t="s">
        <v>1</v>
      </c>
      <c r="F407" s="238" t="s">
        <v>2606</v>
      </c>
      <c r="G407" s="235"/>
      <c r="H407" s="239">
        <v>6</v>
      </c>
      <c r="I407" s="240"/>
      <c r="J407" s="235"/>
      <c r="K407" s="235"/>
      <c r="L407" s="241"/>
      <c r="M407" s="242"/>
      <c r="N407" s="243"/>
      <c r="O407" s="243"/>
      <c r="P407" s="243"/>
      <c r="Q407" s="243"/>
      <c r="R407" s="243"/>
      <c r="S407" s="243"/>
      <c r="T407" s="24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5" t="s">
        <v>191</v>
      </c>
      <c r="AU407" s="245" t="s">
        <v>86</v>
      </c>
      <c r="AV407" s="13" t="s">
        <v>88</v>
      </c>
      <c r="AW407" s="13" t="s">
        <v>34</v>
      </c>
      <c r="AX407" s="13" t="s">
        <v>78</v>
      </c>
      <c r="AY407" s="245" t="s">
        <v>182</v>
      </c>
    </row>
    <row r="408" spans="1:51" s="14" customFormat="1" ht="12">
      <c r="A408" s="14"/>
      <c r="B408" s="246"/>
      <c r="C408" s="247"/>
      <c r="D408" s="236" t="s">
        <v>191</v>
      </c>
      <c r="E408" s="248" t="s">
        <v>1</v>
      </c>
      <c r="F408" s="249" t="s">
        <v>195</v>
      </c>
      <c r="G408" s="247"/>
      <c r="H408" s="250">
        <v>6</v>
      </c>
      <c r="I408" s="251"/>
      <c r="J408" s="247"/>
      <c r="K408" s="247"/>
      <c r="L408" s="252"/>
      <c r="M408" s="253"/>
      <c r="N408" s="254"/>
      <c r="O408" s="254"/>
      <c r="P408" s="254"/>
      <c r="Q408" s="254"/>
      <c r="R408" s="254"/>
      <c r="S408" s="254"/>
      <c r="T408" s="25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6" t="s">
        <v>191</v>
      </c>
      <c r="AU408" s="256" t="s">
        <v>86</v>
      </c>
      <c r="AV408" s="14" t="s">
        <v>189</v>
      </c>
      <c r="AW408" s="14" t="s">
        <v>34</v>
      </c>
      <c r="AX408" s="14" t="s">
        <v>86</v>
      </c>
      <c r="AY408" s="256" t="s">
        <v>182</v>
      </c>
    </row>
    <row r="409" spans="1:65" s="2" customFormat="1" ht="24.15" customHeight="1">
      <c r="A409" s="39"/>
      <c r="B409" s="40"/>
      <c r="C409" s="220" t="s">
        <v>929</v>
      </c>
      <c r="D409" s="220" t="s">
        <v>185</v>
      </c>
      <c r="E409" s="221" t="s">
        <v>2717</v>
      </c>
      <c r="F409" s="222" t="s">
        <v>2718</v>
      </c>
      <c r="G409" s="223" t="s">
        <v>320</v>
      </c>
      <c r="H409" s="224">
        <v>6</v>
      </c>
      <c r="I409" s="225"/>
      <c r="J409" s="226">
        <f>ROUND(I409*H409,2)</f>
        <v>0</v>
      </c>
      <c r="K409" s="227"/>
      <c r="L409" s="45"/>
      <c r="M409" s="228" t="s">
        <v>1</v>
      </c>
      <c r="N409" s="229" t="s">
        <v>43</v>
      </c>
      <c r="O409" s="92"/>
      <c r="P409" s="230">
        <f>O409*H409</f>
        <v>0</v>
      </c>
      <c r="Q409" s="230">
        <v>2E-05</v>
      </c>
      <c r="R409" s="230">
        <f>Q409*H409</f>
        <v>0.00012000000000000002</v>
      </c>
      <c r="S409" s="230">
        <v>0</v>
      </c>
      <c r="T409" s="231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2" t="s">
        <v>351</v>
      </c>
      <c r="AT409" s="232" t="s">
        <v>185</v>
      </c>
      <c r="AU409" s="232" t="s">
        <v>86</v>
      </c>
      <c r="AY409" s="18" t="s">
        <v>182</v>
      </c>
      <c r="BE409" s="233">
        <f>IF(N409="základní",J409,0)</f>
        <v>0</v>
      </c>
      <c r="BF409" s="233">
        <f>IF(N409="snížená",J409,0)</f>
        <v>0</v>
      </c>
      <c r="BG409" s="233">
        <f>IF(N409="zákl. přenesená",J409,0)</f>
        <v>0</v>
      </c>
      <c r="BH409" s="233">
        <f>IF(N409="sníž. přenesená",J409,0)</f>
        <v>0</v>
      </c>
      <c r="BI409" s="233">
        <f>IF(N409="nulová",J409,0)</f>
        <v>0</v>
      </c>
      <c r="BJ409" s="18" t="s">
        <v>86</v>
      </c>
      <c r="BK409" s="233">
        <f>ROUND(I409*H409,2)</f>
        <v>0</v>
      </c>
      <c r="BL409" s="18" t="s">
        <v>351</v>
      </c>
      <c r="BM409" s="232" t="s">
        <v>2719</v>
      </c>
    </row>
    <row r="410" spans="1:51" s="13" customFormat="1" ht="12">
      <c r="A410" s="13"/>
      <c r="B410" s="234"/>
      <c r="C410" s="235"/>
      <c r="D410" s="236" t="s">
        <v>191</v>
      </c>
      <c r="E410" s="237" t="s">
        <v>1</v>
      </c>
      <c r="F410" s="238" t="s">
        <v>2606</v>
      </c>
      <c r="G410" s="235"/>
      <c r="H410" s="239">
        <v>6</v>
      </c>
      <c r="I410" s="240"/>
      <c r="J410" s="235"/>
      <c r="K410" s="235"/>
      <c r="L410" s="241"/>
      <c r="M410" s="242"/>
      <c r="N410" s="243"/>
      <c r="O410" s="243"/>
      <c r="P410" s="243"/>
      <c r="Q410" s="243"/>
      <c r="R410" s="243"/>
      <c r="S410" s="243"/>
      <c r="T410" s="24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5" t="s">
        <v>191</v>
      </c>
      <c r="AU410" s="245" t="s">
        <v>86</v>
      </c>
      <c r="AV410" s="13" t="s">
        <v>88</v>
      </c>
      <c r="AW410" s="13" t="s">
        <v>34</v>
      </c>
      <c r="AX410" s="13" t="s">
        <v>78</v>
      </c>
      <c r="AY410" s="245" t="s">
        <v>182</v>
      </c>
    </row>
    <row r="411" spans="1:51" s="14" customFormat="1" ht="12">
      <c r="A411" s="14"/>
      <c r="B411" s="246"/>
      <c r="C411" s="247"/>
      <c r="D411" s="236" t="s">
        <v>191</v>
      </c>
      <c r="E411" s="248" t="s">
        <v>1</v>
      </c>
      <c r="F411" s="249" t="s">
        <v>195</v>
      </c>
      <c r="G411" s="247"/>
      <c r="H411" s="250">
        <v>6</v>
      </c>
      <c r="I411" s="251"/>
      <c r="J411" s="247"/>
      <c r="K411" s="247"/>
      <c r="L411" s="252"/>
      <c r="M411" s="253"/>
      <c r="N411" s="254"/>
      <c r="O411" s="254"/>
      <c r="P411" s="254"/>
      <c r="Q411" s="254"/>
      <c r="R411" s="254"/>
      <c r="S411" s="254"/>
      <c r="T411" s="25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6" t="s">
        <v>191</v>
      </c>
      <c r="AU411" s="256" t="s">
        <v>86</v>
      </c>
      <c r="AV411" s="14" t="s">
        <v>189</v>
      </c>
      <c r="AW411" s="14" t="s">
        <v>34</v>
      </c>
      <c r="AX411" s="14" t="s">
        <v>86</v>
      </c>
      <c r="AY411" s="256" t="s">
        <v>182</v>
      </c>
    </row>
    <row r="412" spans="1:65" s="2" customFormat="1" ht="24.15" customHeight="1">
      <c r="A412" s="39"/>
      <c r="B412" s="40"/>
      <c r="C412" s="220" t="s">
        <v>935</v>
      </c>
      <c r="D412" s="220" t="s">
        <v>185</v>
      </c>
      <c r="E412" s="221" t="s">
        <v>2720</v>
      </c>
      <c r="F412" s="222" t="s">
        <v>2721</v>
      </c>
      <c r="G412" s="223" t="s">
        <v>320</v>
      </c>
      <c r="H412" s="224">
        <v>6</v>
      </c>
      <c r="I412" s="225"/>
      <c r="J412" s="226">
        <f>ROUND(I412*H412,2)</f>
        <v>0</v>
      </c>
      <c r="K412" s="227"/>
      <c r="L412" s="45"/>
      <c r="M412" s="228" t="s">
        <v>1</v>
      </c>
      <c r="N412" s="229" t="s">
        <v>43</v>
      </c>
      <c r="O412" s="92"/>
      <c r="P412" s="230">
        <f>O412*H412</f>
        <v>0</v>
      </c>
      <c r="Q412" s="230">
        <v>2E-05</v>
      </c>
      <c r="R412" s="230">
        <f>Q412*H412</f>
        <v>0.00012000000000000002</v>
      </c>
      <c r="S412" s="230">
        <v>0</v>
      </c>
      <c r="T412" s="231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2" t="s">
        <v>351</v>
      </c>
      <c r="AT412" s="232" t="s">
        <v>185</v>
      </c>
      <c r="AU412" s="232" t="s">
        <v>86</v>
      </c>
      <c r="AY412" s="18" t="s">
        <v>182</v>
      </c>
      <c r="BE412" s="233">
        <f>IF(N412="základní",J412,0)</f>
        <v>0</v>
      </c>
      <c r="BF412" s="233">
        <f>IF(N412="snížená",J412,0)</f>
        <v>0</v>
      </c>
      <c r="BG412" s="233">
        <f>IF(N412="zákl. přenesená",J412,0)</f>
        <v>0</v>
      </c>
      <c r="BH412" s="233">
        <f>IF(N412="sníž. přenesená",J412,0)</f>
        <v>0</v>
      </c>
      <c r="BI412" s="233">
        <f>IF(N412="nulová",J412,0)</f>
        <v>0</v>
      </c>
      <c r="BJ412" s="18" t="s">
        <v>86</v>
      </c>
      <c r="BK412" s="233">
        <f>ROUND(I412*H412,2)</f>
        <v>0</v>
      </c>
      <c r="BL412" s="18" t="s">
        <v>351</v>
      </c>
      <c r="BM412" s="232" t="s">
        <v>2722</v>
      </c>
    </row>
    <row r="413" spans="1:51" s="13" customFormat="1" ht="12">
      <c r="A413" s="13"/>
      <c r="B413" s="234"/>
      <c r="C413" s="235"/>
      <c r="D413" s="236" t="s">
        <v>191</v>
      </c>
      <c r="E413" s="237" t="s">
        <v>1</v>
      </c>
      <c r="F413" s="238" t="s">
        <v>2606</v>
      </c>
      <c r="G413" s="235"/>
      <c r="H413" s="239">
        <v>6</v>
      </c>
      <c r="I413" s="240"/>
      <c r="J413" s="235"/>
      <c r="K413" s="235"/>
      <c r="L413" s="241"/>
      <c r="M413" s="242"/>
      <c r="N413" s="243"/>
      <c r="O413" s="243"/>
      <c r="P413" s="243"/>
      <c r="Q413" s="243"/>
      <c r="R413" s="243"/>
      <c r="S413" s="243"/>
      <c r="T413" s="24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5" t="s">
        <v>191</v>
      </c>
      <c r="AU413" s="245" t="s">
        <v>86</v>
      </c>
      <c r="AV413" s="13" t="s">
        <v>88</v>
      </c>
      <c r="AW413" s="13" t="s">
        <v>34</v>
      </c>
      <c r="AX413" s="13" t="s">
        <v>78</v>
      </c>
      <c r="AY413" s="245" t="s">
        <v>182</v>
      </c>
    </row>
    <row r="414" spans="1:51" s="14" customFormat="1" ht="12">
      <c r="A414" s="14"/>
      <c r="B414" s="246"/>
      <c r="C414" s="247"/>
      <c r="D414" s="236" t="s">
        <v>191</v>
      </c>
      <c r="E414" s="248" t="s">
        <v>1</v>
      </c>
      <c r="F414" s="249" t="s">
        <v>195</v>
      </c>
      <c r="G414" s="247"/>
      <c r="H414" s="250">
        <v>6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6" t="s">
        <v>191</v>
      </c>
      <c r="AU414" s="256" t="s">
        <v>86</v>
      </c>
      <c r="AV414" s="14" t="s">
        <v>189</v>
      </c>
      <c r="AW414" s="14" t="s">
        <v>34</v>
      </c>
      <c r="AX414" s="14" t="s">
        <v>86</v>
      </c>
      <c r="AY414" s="256" t="s">
        <v>182</v>
      </c>
    </row>
    <row r="415" spans="1:65" s="2" customFormat="1" ht="24.15" customHeight="1">
      <c r="A415" s="39"/>
      <c r="B415" s="40"/>
      <c r="C415" s="220" t="s">
        <v>944</v>
      </c>
      <c r="D415" s="220" t="s">
        <v>185</v>
      </c>
      <c r="E415" s="221" t="s">
        <v>2723</v>
      </c>
      <c r="F415" s="222" t="s">
        <v>2724</v>
      </c>
      <c r="G415" s="223" t="s">
        <v>320</v>
      </c>
      <c r="H415" s="224">
        <v>6</v>
      </c>
      <c r="I415" s="225"/>
      <c r="J415" s="226">
        <f>ROUND(I415*H415,2)</f>
        <v>0</v>
      </c>
      <c r="K415" s="227"/>
      <c r="L415" s="45"/>
      <c r="M415" s="228" t="s">
        <v>1</v>
      </c>
      <c r="N415" s="229" t="s">
        <v>43</v>
      </c>
      <c r="O415" s="92"/>
      <c r="P415" s="230">
        <f>O415*H415</f>
        <v>0</v>
      </c>
      <c r="Q415" s="230">
        <v>2E-05</v>
      </c>
      <c r="R415" s="230">
        <f>Q415*H415</f>
        <v>0.00012000000000000002</v>
      </c>
      <c r="S415" s="230">
        <v>0</v>
      </c>
      <c r="T415" s="231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2" t="s">
        <v>351</v>
      </c>
      <c r="AT415" s="232" t="s">
        <v>185</v>
      </c>
      <c r="AU415" s="232" t="s">
        <v>86</v>
      </c>
      <c r="AY415" s="18" t="s">
        <v>182</v>
      </c>
      <c r="BE415" s="233">
        <f>IF(N415="základní",J415,0)</f>
        <v>0</v>
      </c>
      <c r="BF415" s="233">
        <f>IF(N415="snížená",J415,0)</f>
        <v>0</v>
      </c>
      <c r="BG415" s="233">
        <f>IF(N415="zákl. přenesená",J415,0)</f>
        <v>0</v>
      </c>
      <c r="BH415" s="233">
        <f>IF(N415="sníž. přenesená",J415,0)</f>
        <v>0</v>
      </c>
      <c r="BI415" s="233">
        <f>IF(N415="nulová",J415,0)</f>
        <v>0</v>
      </c>
      <c r="BJ415" s="18" t="s">
        <v>86</v>
      </c>
      <c r="BK415" s="233">
        <f>ROUND(I415*H415,2)</f>
        <v>0</v>
      </c>
      <c r="BL415" s="18" t="s">
        <v>351</v>
      </c>
      <c r="BM415" s="232" t="s">
        <v>2725</v>
      </c>
    </row>
    <row r="416" spans="1:51" s="13" customFormat="1" ht="12">
      <c r="A416" s="13"/>
      <c r="B416" s="234"/>
      <c r="C416" s="235"/>
      <c r="D416" s="236" t="s">
        <v>191</v>
      </c>
      <c r="E416" s="237" t="s">
        <v>1</v>
      </c>
      <c r="F416" s="238" t="s">
        <v>2606</v>
      </c>
      <c r="G416" s="235"/>
      <c r="H416" s="239">
        <v>6</v>
      </c>
      <c r="I416" s="240"/>
      <c r="J416" s="235"/>
      <c r="K416" s="235"/>
      <c r="L416" s="241"/>
      <c r="M416" s="242"/>
      <c r="N416" s="243"/>
      <c r="O416" s="243"/>
      <c r="P416" s="243"/>
      <c r="Q416" s="243"/>
      <c r="R416" s="243"/>
      <c r="S416" s="243"/>
      <c r="T416" s="24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5" t="s">
        <v>191</v>
      </c>
      <c r="AU416" s="245" t="s">
        <v>86</v>
      </c>
      <c r="AV416" s="13" t="s">
        <v>88</v>
      </c>
      <c r="AW416" s="13" t="s">
        <v>34</v>
      </c>
      <c r="AX416" s="13" t="s">
        <v>78</v>
      </c>
      <c r="AY416" s="245" t="s">
        <v>182</v>
      </c>
    </row>
    <row r="417" spans="1:51" s="14" customFormat="1" ht="12">
      <c r="A417" s="14"/>
      <c r="B417" s="246"/>
      <c r="C417" s="247"/>
      <c r="D417" s="236" t="s">
        <v>191</v>
      </c>
      <c r="E417" s="248" t="s">
        <v>1</v>
      </c>
      <c r="F417" s="249" t="s">
        <v>195</v>
      </c>
      <c r="G417" s="247"/>
      <c r="H417" s="250">
        <v>6</v>
      </c>
      <c r="I417" s="251"/>
      <c r="J417" s="247"/>
      <c r="K417" s="247"/>
      <c r="L417" s="252"/>
      <c r="M417" s="253"/>
      <c r="N417" s="254"/>
      <c r="O417" s="254"/>
      <c r="P417" s="254"/>
      <c r="Q417" s="254"/>
      <c r="R417" s="254"/>
      <c r="S417" s="254"/>
      <c r="T417" s="255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6" t="s">
        <v>191</v>
      </c>
      <c r="AU417" s="256" t="s">
        <v>86</v>
      </c>
      <c r="AV417" s="14" t="s">
        <v>189</v>
      </c>
      <c r="AW417" s="14" t="s">
        <v>34</v>
      </c>
      <c r="AX417" s="14" t="s">
        <v>86</v>
      </c>
      <c r="AY417" s="256" t="s">
        <v>182</v>
      </c>
    </row>
    <row r="418" spans="1:63" s="12" customFormat="1" ht="25.9" customHeight="1">
      <c r="A418" s="12"/>
      <c r="B418" s="204"/>
      <c r="C418" s="205"/>
      <c r="D418" s="206" t="s">
        <v>77</v>
      </c>
      <c r="E418" s="207" t="s">
        <v>757</v>
      </c>
      <c r="F418" s="207" t="s">
        <v>758</v>
      </c>
      <c r="G418" s="205"/>
      <c r="H418" s="205"/>
      <c r="I418" s="208"/>
      <c r="J418" s="209">
        <f>BK418</f>
        <v>0</v>
      </c>
      <c r="K418" s="205"/>
      <c r="L418" s="210"/>
      <c r="M418" s="298"/>
      <c r="N418" s="299"/>
      <c r="O418" s="299"/>
      <c r="P418" s="300">
        <v>0</v>
      </c>
      <c r="Q418" s="299"/>
      <c r="R418" s="300">
        <v>0</v>
      </c>
      <c r="S418" s="299"/>
      <c r="T418" s="301"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15" t="s">
        <v>88</v>
      </c>
      <c r="AT418" s="216" t="s">
        <v>77</v>
      </c>
      <c r="AU418" s="216" t="s">
        <v>78</v>
      </c>
      <c r="AY418" s="215" t="s">
        <v>182</v>
      </c>
      <c r="BK418" s="217">
        <v>0</v>
      </c>
    </row>
    <row r="419" spans="1:31" s="2" customFormat="1" ht="6.95" customHeight="1">
      <c r="A419" s="39"/>
      <c r="B419" s="67"/>
      <c r="C419" s="68"/>
      <c r="D419" s="68"/>
      <c r="E419" s="68"/>
      <c r="F419" s="68"/>
      <c r="G419" s="68"/>
      <c r="H419" s="68"/>
      <c r="I419" s="68"/>
      <c r="J419" s="68"/>
      <c r="K419" s="68"/>
      <c r="L419" s="45"/>
      <c r="M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</row>
  </sheetData>
  <sheetProtection password="CC35" sheet="1" objects="1" scenarios="1" formatColumns="0" formatRows="0" autoFilter="0"/>
  <autoFilter ref="C125:K41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143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Střešní dostavba a stavební úpravy objektu denního stacionáře Jasněnka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2726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ROUND((SUM(BE121:BE178)),2)</f>
        <v>0</v>
      </c>
      <c r="G33" s="39"/>
      <c r="H33" s="39"/>
      <c r="I33" s="156">
        <v>0.21</v>
      </c>
      <c r="J33" s="155">
        <f>ROUND(((SUM(BE121:BE178))*I33),2)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ROUND((SUM(BF121:BF178)),2)</f>
        <v>0</v>
      </c>
      <c r="G34" s="39"/>
      <c r="H34" s="39"/>
      <c r="I34" s="156">
        <v>0.12</v>
      </c>
      <c r="J34" s="155">
        <f>ROUND(((SUM(BF121:BF178))*I34),2)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ROUND((SUM(BG121:BG178)),2)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ROUND((SUM(BH121:BH178)),2)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ROUND((SUM(BI121:BI178)),2)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Střešní dostavba a stavební úpravy objektu denního stacionáře Jasněnka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04770003 - ÚT - energetická zóna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Uničov</v>
      </c>
      <c r="G89" s="41"/>
      <c r="H89" s="41"/>
      <c r="I89" s="33" t="s">
        <v>22</v>
      </c>
      <c r="J89" s="80" t="str">
        <f>IF(J12="","",J12)</f>
        <v>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spolek Jasněnka, o.z.</v>
      </c>
      <c r="G91" s="41"/>
      <c r="H91" s="41"/>
      <c r="I91" s="33" t="s">
        <v>31</v>
      </c>
      <c r="J91" s="37" t="str">
        <f>E21</f>
        <v xml:space="preserve"> SPZ DESIGN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Ing. Petr Zavadil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147</v>
      </c>
      <c r="D94" s="177"/>
      <c r="E94" s="177"/>
      <c r="F94" s="177"/>
      <c r="G94" s="177"/>
      <c r="H94" s="177"/>
      <c r="I94" s="177"/>
      <c r="J94" s="178" t="s">
        <v>148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149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0"/>
      <c r="C97" s="181"/>
      <c r="D97" s="182" t="s">
        <v>157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2727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2728</v>
      </c>
      <c r="E99" s="189"/>
      <c r="F99" s="189"/>
      <c r="G99" s="189"/>
      <c r="H99" s="189"/>
      <c r="I99" s="189"/>
      <c r="J99" s="190">
        <f>J125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2729</v>
      </c>
      <c r="E100" s="189"/>
      <c r="F100" s="189"/>
      <c r="G100" s="189"/>
      <c r="H100" s="189"/>
      <c r="I100" s="189"/>
      <c r="J100" s="190">
        <f>J127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2730</v>
      </c>
      <c r="E101" s="189"/>
      <c r="F101" s="189"/>
      <c r="G101" s="189"/>
      <c r="H101" s="189"/>
      <c r="I101" s="189"/>
      <c r="J101" s="190">
        <f>J162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167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6.25" customHeight="1">
      <c r="A111" s="39"/>
      <c r="B111" s="40"/>
      <c r="C111" s="41"/>
      <c r="D111" s="41"/>
      <c r="E111" s="175" t="str">
        <f>E7</f>
        <v>Střešní dostavba a stavební úpravy objektu denního stacionáře Jasněnka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144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04770003 - ÚT - energetická zóna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Uničov</v>
      </c>
      <c r="G115" s="41"/>
      <c r="H115" s="41"/>
      <c r="I115" s="33" t="s">
        <v>22</v>
      </c>
      <c r="J115" s="80" t="str">
        <f>IF(J12="","",J12)</f>
        <v>6. 2. 2024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spolek Jasněnka, o.z.</v>
      </c>
      <c r="G117" s="41"/>
      <c r="H117" s="41"/>
      <c r="I117" s="33" t="s">
        <v>31</v>
      </c>
      <c r="J117" s="37" t="str">
        <f>E21</f>
        <v xml:space="preserve"> SPZ DESIGN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29</v>
      </c>
      <c r="D118" s="41"/>
      <c r="E118" s="41"/>
      <c r="F118" s="28" t="str">
        <f>IF(E18="","",E18)</f>
        <v>Vyplň údaj</v>
      </c>
      <c r="G118" s="41"/>
      <c r="H118" s="41"/>
      <c r="I118" s="33" t="s">
        <v>35</v>
      </c>
      <c r="J118" s="37" t="str">
        <f>E24</f>
        <v xml:space="preserve"> Ing. Petr Zavadil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168</v>
      </c>
      <c r="D120" s="195" t="s">
        <v>63</v>
      </c>
      <c r="E120" s="195" t="s">
        <v>59</v>
      </c>
      <c r="F120" s="195" t="s">
        <v>60</v>
      </c>
      <c r="G120" s="195" t="s">
        <v>169</v>
      </c>
      <c r="H120" s="195" t="s">
        <v>170</v>
      </c>
      <c r="I120" s="195" t="s">
        <v>171</v>
      </c>
      <c r="J120" s="196" t="s">
        <v>148</v>
      </c>
      <c r="K120" s="197" t="s">
        <v>172</v>
      </c>
      <c r="L120" s="198"/>
      <c r="M120" s="101" t="s">
        <v>1</v>
      </c>
      <c r="N120" s="102" t="s">
        <v>42</v>
      </c>
      <c r="O120" s="102" t="s">
        <v>173</v>
      </c>
      <c r="P120" s="102" t="s">
        <v>174</v>
      </c>
      <c r="Q120" s="102" t="s">
        <v>175</v>
      </c>
      <c r="R120" s="102" t="s">
        <v>176</v>
      </c>
      <c r="S120" s="102" t="s">
        <v>177</v>
      </c>
      <c r="T120" s="103" t="s">
        <v>178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179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0.06391499999999999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77</v>
      </c>
      <c r="AU121" s="18" t="s">
        <v>150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77</v>
      </c>
      <c r="E122" s="207" t="s">
        <v>757</v>
      </c>
      <c r="F122" s="207" t="s">
        <v>758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P123+P125+P127+P162</f>
        <v>0</v>
      </c>
      <c r="Q122" s="212"/>
      <c r="R122" s="213">
        <f>R123+R125+R127+R162</f>
        <v>0.06391499999999999</v>
      </c>
      <c r="S122" s="212"/>
      <c r="T122" s="214">
        <f>T123+T125+T127+T162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88</v>
      </c>
      <c r="AT122" s="216" t="s">
        <v>77</v>
      </c>
      <c r="AU122" s="216" t="s">
        <v>78</v>
      </c>
      <c r="AY122" s="215" t="s">
        <v>182</v>
      </c>
      <c r="BK122" s="217">
        <f>BK123+BK125+BK127+BK162</f>
        <v>0</v>
      </c>
    </row>
    <row r="123" spans="1:63" s="12" customFormat="1" ht="22.8" customHeight="1">
      <c r="A123" s="12"/>
      <c r="B123" s="204"/>
      <c r="C123" s="205"/>
      <c r="D123" s="206" t="s">
        <v>77</v>
      </c>
      <c r="E123" s="218" t="s">
        <v>2731</v>
      </c>
      <c r="F123" s="218" t="s">
        <v>2732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P124</f>
        <v>0</v>
      </c>
      <c r="Q123" s="212"/>
      <c r="R123" s="213">
        <f>R124</f>
        <v>0</v>
      </c>
      <c r="S123" s="212"/>
      <c r="T123" s="214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88</v>
      </c>
      <c r="AT123" s="216" t="s">
        <v>77</v>
      </c>
      <c r="AU123" s="216" t="s">
        <v>86</v>
      </c>
      <c r="AY123" s="215" t="s">
        <v>182</v>
      </c>
      <c r="BK123" s="217">
        <f>BK124</f>
        <v>0</v>
      </c>
    </row>
    <row r="124" spans="1:65" s="2" customFormat="1" ht="21.75" customHeight="1">
      <c r="A124" s="39"/>
      <c r="B124" s="40"/>
      <c r="C124" s="220" t="s">
        <v>88</v>
      </c>
      <c r="D124" s="220" t="s">
        <v>185</v>
      </c>
      <c r="E124" s="221" t="s">
        <v>2733</v>
      </c>
      <c r="F124" s="222" t="s">
        <v>2734</v>
      </c>
      <c r="G124" s="223" t="s">
        <v>570</v>
      </c>
      <c r="H124" s="224">
        <v>0.594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43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351</v>
      </c>
      <c r="AT124" s="232" t="s">
        <v>185</v>
      </c>
      <c r="AU124" s="232" t="s">
        <v>88</v>
      </c>
      <c r="AY124" s="18" t="s">
        <v>182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86</v>
      </c>
      <c r="BK124" s="233">
        <f>ROUND(I124*H124,2)</f>
        <v>0</v>
      </c>
      <c r="BL124" s="18" t="s">
        <v>351</v>
      </c>
      <c r="BM124" s="232" t="s">
        <v>2735</v>
      </c>
    </row>
    <row r="125" spans="1:63" s="12" customFormat="1" ht="22.8" customHeight="1">
      <c r="A125" s="12"/>
      <c r="B125" s="204"/>
      <c r="C125" s="205"/>
      <c r="D125" s="206" t="s">
        <v>77</v>
      </c>
      <c r="E125" s="218" t="s">
        <v>2736</v>
      </c>
      <c r="F125" s="218" t="s">
        <v>2737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P126</f>
        <v>0</v>
      </c>
      <c r="Q125" s="212"/>
      <c r="R125" s="213">
        <f>R126</f>
        <v>0</v>
      </c>
      <c r="S125" s="212"/>
      <c r="T125" s="21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88</v>
      </c>
      <c r="AT125" s="216" t="s">
        <v>77</v>
      </c>
      <c r="AU125" s="216" t="s">
        <v>86</v>
      </c>
      <c r="AY125" s="215" t="s">
        <v>182</v>
      </c>
      <c r="BK125" s="217">
        <f>BK126</f>
        <v>0</v>
      </c>
    </row>
    <row r="126" spans="1:65" s="2" customFormat="1" ht="21.75" customHeight="1">
      <c r="A126" s="39"/>
      <c r="B126" s="40"/>
      <c r="C126" s="220" t="s">
        <v>200</v>
      </c>
      <c r="D126" s="220" t="s">
        <v>185</v>
      </c>
      <c r="E126" s="221" t="s">
        <v>2738</v>
      </c>
      <c r="F126" s="222" t="s">
        <v>2739</v>
      </c>
      <c r="G126" s="223" t="s">
        <v>570</v>
      </c>
      <c r="H126" s="224">
        <v>0.097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43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351</v>
      </c>
      <c r="AT126" s="232" t="s">
        <v>185</v>
      </c>
      <c r="AU126" s="232" t="s">
        <v>88</v>
      </c>
      <c r="AY126" s="18" t="s">
        <v>182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86</v>
      </c>
      <c r="BK126" s="233">
        <f>ROUND(I126*H126,2)</f>
        <v>0</v>
      </c>
      <c r="BL126" s="18" t="s">
        <v>351</v>
      </c>
      <c r="BM126" s="232" t="s">
        <v>2740</v>
      </c>
    </row>
    <row r="127" spans="1:63" s="12" customFormat="1" ht="22.8" customHeight="1">
      <c r="A127" s="12"/>
      <c r="B127" s="204"/>
      <c r="C127" s="205"/>
      <c r="D127" s="206" t="s">
        <v>77</v>
      </c>
      <c r="E127" s="218" t="s">
        <v>2741</v>
      </c>
      <c r="F127" s="218" t="s">
        <v>2742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SUM(P128:P161)</f>
        <v>0</v>
      </c>
      <c r="Q127" s="212"/>
      <c r="R127" s="213">
        <f>SUM(R128:R161)</f>
        <v>0.06391499999999999</v>
      </c>
      <c r="S127" s="212"/>
      <c r="T127" s="214">
        <f>SUM(T128:T161)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88</v>
      </c>
      <c r="AT127" s="216" t="s">
        <v>77</v>
      </c>
      <c r="AU127" s="216" t="s">
        <v>86</v>
      </c>
      <c r="AY127" s="215" t="s">
        <v>182</v>
      </c>
      <c r="BK127" s="217">
        <f>SUM(BK128:BK161)</f>
        <v>0</v>
      </c>
    </row>
    <row r="128" spans="1:65" s="2" customFormat="1" ht="24.15" customHeight="1">
      <c r="A128" s="39"/>
      <c r="B128" s="40"/>
      <c r="C128" s="220" t="s">
        <v>189</v>
      </c>
      <c r="D128" s="220" t="s">
        <v>185</v>
      </c>
      <c r="E128" s="221" t="s">
        <v>2743</v>
      </c>
      <c r="F128" s="222" t="s">
        <v>2744</v>
      </c>
      <c r="G128" s="223" t="s">
        <v>320</v>
      </c>
      <c r="H128" s="224">
        <v>1.5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43</v>
      </c>
      <c r="O128" s="92"/>
      <c r="P128" s="230">
        <f>O128*H128</f>
        <v>0</v>
      </c>
      <c r="Q128" s="230">
        <v>0.00048</v>
      </c>
      <c r="R128" s="230">
        <f>Q128*H128</f>
        <v>0.00072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351</v>
      </c>
      <c r="AT128" s="232" t="s">
        <v>185</v>
      </c>
      <c r="AU128" s="232" t="s">
        <v>88</v>
      </c>
      <c r="AY128" s="18" t="s">
        <v>182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86</v>
      </c>
      <c r="BK128" s="233">
        <f>ROUND(I128*H128,2)</f>
        <v>0</v>
      </c>
      <c r="BL128" s="18" t="s">
        <v>351</v>
      </c>
      <c r="BM128" s="232" t="s">
        <v>2745</v>
      </c>
    </row>
    <row r="129" spans="1:51" s="13" customFormat="1" ht="12">
      <c r="A129" s="13"/>
      <c r="B129" s="234"/>
      <c r="C129" s="235"/>
      <c r="D129" s="236" t="s">
        <v>191</v>
      </c>
      <c r="E129" s="237" t="s">
        <v>1</v>
      </c>
      <c r="F129" s="238" t="s">
        <v>2746</v>
      </c>
      <c r="G129" s="235"/>
      <c r="H129" s="239">
        <v>1.5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191</v>
      </c>
      <c r="AU129" s="245" t="s">
        <v>88</v>
      </c>
      <c r="AV129" s="13" t="s">
        <v>88</v>
      </c>
      <c r="AW129" s="13" t="s">
        <v>34</v>
      </c>
      <c r="AX129" s="13" t="s">
        <v>78</v>
      </c>
      <c r="AY129" s="245" t="s">
        <v>182</v>
      </c>
    </row>
    <row r="130" spans="1:51" s="14" customFormat="1" ht="12">
      <c r="A130" s="14"/>
      <c r="B130" s="246"/>
      <c r="C130" s="247"/>
      <c r="D130" s="236" t="s">
        <v>191</v>
      </c>
      <c r="E130" s="248" t="s">
        <v>1</v>
      </c>
      <c r="F130" s="249" t="s">
        <v>195</v>
      </c>
      <c r="G130" s="247"/>
      <c r="H130" s="250">
        <v>1.5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6" t="s">
        <v>191</v>
      </c>
      <c r="AU130" s="256" t="s">
        <v>88</v>
      </c>
      <c r="AV130" s="14" t="s">
        <v>189</v>
      </c>
      <c r="AW130" s="14" t="s">
        <v>34</v>
      </c>
      <c r="AX130" s="14" t="s">
        <v>86</v>
      </c>
      <c r="AY130" s="256" t="s">
        <v>182</v>
      </c>
    </row>
    <row r="131" spans="1:65" s="2" customFormat="1" ht="24.15" customHeight="1">
      <c r="A131" s="39"/>
      <c r="B131" s="40"/>
      <c r="C131" s="220" t="s">
        <v>211</v>
      </c>
      <c r="D131" s="220" t="s">
        <v>185</v>
      </c>
      <c r="E131" s="221" t="s">
        <v>2747</v>
      </c>
      <c r="F131" s="222" t="s">
        <v>2748</v>
      </c>
      <c r="G131" s="223" t="s">
        <v>320</v>
      </c>
      <c r="H131" s="224">
        <v>9.5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43</v>
      </c>
      <c r="O131" s="92"/>
      <c r="P131" s="230">
        <f>O131*H131</f>
        <v>0</v>
      </c>
      <c r="Q131" s="230">
        <v>0.00059</v>
      </c>
      <c r="R131" s="230">
        <f>Q131*H131</f>
        <v>0.005605000000000001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351</v>
      </c>
      <c r="AT131" s="232" t="s">
        <v>185</v>
      </c>
      <c r="AU131" s="232" t="s">
        <v>88</v>
      </c>
      <c r="AY131" s="18" t="s">
        <v>182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86</v>
      </c>
      <c r="BK131" s="233">
        <f>ROUND(I131*H131,2)</f>
        <v>0</v>
      </c>
      <c r="BL131" s="18" t="s">
        <v>351</v>
      </c>
      <c r="BM131" s="232" t="s">
        <v>2749</v>
      </c>
    </row>
    <row r="132" spans="1:51" s="13" customFormat="1" ht="12">
      <c r="A132" s="13"/>
      <c r="B132" s="234"/>
      <c r="C132" s="235"/>
      <c r="D132" s="236" t="s">
        <v>191</v>
      </c>
      <c r="E132" s="237" t="s">
        <v>1</v>
      </c>
      <c r="F132" s="238" t="s">
        <v>2750</v>
      </c>
      <c r="G132" s="235"/>
      <c r="H132" s="239">
        <v>9.5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191</v>
      </c>
      <c r="AU132" s="245" t="s">
        <v>88</v>
      </c>
      <c r="AV132" s="13" t="s">
        <v>88</v>
      </c>
      <c r="AW132" s="13" t="s">
        <v>34</v>
      </c>
      <c r="AX132" s="13" t="s">
        <v>78</v>
      </c>
      <c r="AY132" s="245" t="s">
        <v>182</v>
      </c>
    </row>
    <row r="133" spans="1:51" s="14" customFormat="1" ht="12">
      <c r="A133" s="14"/>
      <c r="B133" s="246"/>
      <c r="C133" s="247"/>
      <c r="D133" s="236" t="s">
        <v>191</v>
      </c>
      <c r="E133" s="248" t="s">
        <v>1</v>
      </c>
      <c r="F133" s="249" t="s">
        <v>195</v>
      </c>
      <c r="G133" s="247"/>
      <c r="H133" s="250">
        <v>9.5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191</v>
      </c>
      <c r="AU133" s="256" t="s">
        <v>88</v>
      </c>
      <c r="AV133" s="14" t="s">
        <v>189</v>
      </c>
      <c r="AW133" s="14" t="s">
        <v>34</v>
      </c>
      <c r="AX133" s="14" t="s">
        <v>86</v>
      </c>
      <c r="AY133" s="256" t="s">
        <v>182</v>
      </c>
    </row>
    <row r="134" spans="1:65" s="2" customFormat="1" ht="24.15" customHeight="1">
      <c r="A134" s="39"/>
      <c r="B134" s="40"/>
      <c r="C134" s="220" t="s">
        <v>183</v>
      </c>
      <c r="D134" s="220" t="s">
        <v>185</v>
      </c>
      <c r="E134" s="221" t="s">
        <v>2751</v>
      </c>
      <c r="F134" s="222" t="s">
        <v>2752</v>
      </c>
      <c r="G134" s="223" t="s">
        <v>320</v>
      </c>
      <c r="H134" s="224">
        <v>20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43</v>
      </c>
      <c r="O134" s="92"/>
      <c r="P134" s="230">
        <f>O134*H134</f>
        <v>0</v>
      </c>
      <c r="Q134" s="230">
        <v>0.00075</v>
      </c>
      <c r="R134" s="230">
        <f>Q134*H134</f>
        <v>0.015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351</v>
      </c>
      <c r="AT134" s="232" t="s">
        <v>185</v>
      </c>
      <c r="AU134" s="232" t="s">
        <v>88</v>
      </c>
      <c r="AY134" s="18" t="s">
        <v>182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86</v>
      </c>
      <c r="BK134" s="233">
        <f>ROUND(I134*H134,2)</f>
        <v>0</v>
      </c>
      <c r="BL134" s="18" t="s">
        <v>351</v>
      </c>
      <c r="BM134" s="232" t="s">
        <v>2753</v>
      </c>
    </row>
    <row r="135" spans="1:51" s="13" customFormat="1" ht="12">
      <c r="A135" s="13"/>
      <c r="B135" s="234"/>
      <c r="C135" s="235"/>
      <c r="D135" s="236" t="s">
        <v>191</v>
      </c>
      <c r="E135" s="237" t="s">
        <v>1</v>
      </c>
      <c r="F135" s="238" t="s">
        <v>2754</v>
      </c>
      <c r="G135" s="235"/>
      <c r="H135" s="239">
        <v>20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191</v>
      </c>
      <c r="AU135" s="245" t="s">
        <v>88</v>
      </c>
      <c r="AV135" s="13" t="s">
        <v>88</v>
      </c>
      <c r="AW135" s="13" t="s">
        <v>34</v>
      </c>
      <c r="AX135" s="13" t="s">
        <v>78</v>
      </c>
      <c r="AY135" s="245" t="s">
        <v>182</v>
      </c>
    </row>
    <row r="136" spans="1:51" s="14" customFormat="1" ht="12">
      <c r="A136" s="14"/>
      <c r="B136" s="246"/>
      <c r="C136" s="247"/>
      <c r="D136" s="236" t="s">
        <v>191</v>
      </c>
      <c r="E136" s="248" t="s">
        <v>1</v>
      </c>
      <c r="F136" s="249" t="s">
        <v>195</v>
      </c>
      <c r="G136" s="247"/>
      <c r="H136" s="250">
        <v>20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191</v>
      </c>
      <c r="AU136" s="256" t="s">
        <v>88</v>
      </c>
      <c r="AV136" s="14" t="s">
        <v>189</v>
      </c>
      <c r="AW136" s="14" t="s">
        <v>34</v>
      </c>
      <c r="AX136" s="14" t="s">
        <v>86</v>
      </c>
      <c r="AY136" s="256" t="s">
        <v>182</v>
      </c>
    </row>
    <row r="137" spans="1:65" s="2" customFormat="1" ht="24.15" customHeight="1">
      <c r="A137" s="39"/>
      <c r="B137" s="40"/>
      <c r="C137" s="220" t="s">
        <v>237</v>
      </c>
      <c r="D137" s="220" t="s">
        <v>185</v>
      </c>
      <c r="E137" s="221" t="s">
        <v>2755</v>
      </c>
      <c r="F137" s="222" t="s">
        <v>2756</v>
      </c>
      <c r="G137" s="223" t="s">
        <v>320</v>
      </c>
      <c r="H137" s="224">
        <v>13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43</v>
      </c>
      <c r="O137" s="92"/>
      <c r="P137" s="230">
        <f>O137*H137</f>
        <v>0</v>
      </c>
      <c r="Q137" s="230">
        <v>0.00129</v>
      </c>
      <c r="R137" s="230">
        <f>Q137*H137</f>
        <v>0.01677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351</v>
      </c>
      <c r="AT137" s="232" t="s">
        <v>185</v>
      </c>
      <c r="AU137" s="232" t="s">
        <v>88</v>
      </c>
      <c r="AY137" s="18" t="s">
        <v>182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86</v>
      </c>
      <c r="BK137" s="233">
        <f>ROUND(I137*H137,2)</f>
        <v>0</v>
      </c>
      <c r="BL137" s="18" t="s">
        <v>351</v>
      </c>
      <c r="BM137" s="232" t="s">
        <v>2757</v>
      </c>
    </row>
    <row r="138" spans="1:51" s="13" customFormat="1" ht="12">
      <c r="A138" s="13"/>
      <c r="B138" s="234"/>
      <c r="C138" s="235"/>
      <c r="D138" s="236" t="s">
        <v>191</v>
      </c>
      <c r="E138" s="237" t="s">
        <v>1</v>
      </c>
      <c r="F138" s="238" t="s">
        <v>2758</v>
      </c>
      <c r="G138" s="235"/>
      <c r="H138" s="239">
        <v>13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191</v>
      </c>
      <c r="AU138" s="245" t="s">
        <v>88</v>
      </c>
      <c r="AV138" s="13" t="s">
        <v>88</v>
      </c>
      <c r="AW138" s="13" t="s">
        <v>34</v>
      </c>
      <c r="AX138" s="13" t="s">
        <v>78</v>
      </c>
      <c r="AY138" s="245" t="s">
        <v>182</v>
      </c>
    </row>
    <row r="139" spans="1:51" s="14" customFormat="1" ht="12">
      <c r="A139" s="14"/>
      <c r="B139" s="246"/>
      <c r="C139" s="247"/>
      <c r="D139" s="236" t="s">
        <v>191</v>
      </c>
      <c r="E139" s="248" t="s">
        <v>1</v>
      </c>
      <c r="F139" s="249" t="s">
        <v>195</v>
      </c>
      <c r="G139" s="247"/>
      <c r="H139" s="250">
        <v>13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191</v>
      </c>
      <c r="AU139" s="256" t="s">
        <v>88</v>
      </c>
      <c r="AV139" s="14" t="s">
        <v>189</v>
      </c>
      <c r="AW139" s="14" t="s">
        <v>34</v>
      </c>
      <c r="AX139" s="14" t="s">
        <v>86</v>
      </c>
      <c r="AY139" s="256" t="s">
        <v>182</v>
      </c>
    </row>
    <row r="140" spans="1:65" s="2" customFormat="1" ht="24.15" customHeight="1">
      <c r="A140" s="39"/>
      <c r="B140" s="40"/>
      <c r="C140" s="220" t="s">
        <v>207</v>
      </c>
      <c r="D140" s="220" t="s">
        <v>185</v>
      </c>
      <c r="E140" s="221" t="s">
        <v>2759</v>
      </c>
      <c r="F140" s="222" t="s">
        <v>2760</v>
      </c>
      <c r="G140" s="223" t="s">
        <v>320</v>
      </c>
      <c r="H140" s="224">
        <v>10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43</v>
      </c>
      <c r="O140" s="92"/>
      <c r="P140" s="230">
        <f>O140*H140</f>
        <v>0</v>
      </c>
      <c r="Q140" s="230">
        <v>0.00161</v>
      </c>
      <c r="R140" s="230">
        <f>Q140*H140</f>
        <v>0.0161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351</v>
      </c>
      <c r="AT140" s="232" t="s">
        <v>185</v>
      </c>
      <c r="AU140" s="232" t="s">
        <v>88</v>
      </c>
      <c r="AY140" s="18" t="s">
        <v>182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86</v>
      </c>
      <c r="BK140" s="233">
        <f>ROUND(I140*H140,2)</f>
        <v>0</v>
      </c>
      <c r="BL140" s="18" t="s">
        <v>351</v>
      </c>
      <c r="BM140" s="232" t="s">
        <v>2761</v>
      </c>
    </row>
    <row r="141" spans="1:51" s="13" customFormat="1" ht="12">
      <c r="A141" s="13"/>
      <c r="B141" s="234"/>
      <c r="C141" s="235"/>
      <c r="D141" s="236" t="s">
        <v>191</v>
      </c>
      <c r="E141" s="237" t="s">
        <v>1</v>
      </c>
      <c r="F141" s="238" t="s">
        <v>2762</v>
      </c>
      <c r="G141" s="235"/>
      <c r="H141" s="239">
        <v>10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191</v>
      </c>
      <c r="AU141" s="245" t="s">
        <v>88</v>
      </c>
      <c r="AV141" s="13" t="s">
        <v>88</v>
      </c>
      <c r="AW141" s="13" t="s">
        <v>34</v>
      </c>
      <c r="AX141" s="13" t="s">
        <v>78</v>
      </c>
      <c r="AY141" s="245" t="s">
        <v>182</v>
      </c>
    </row>
    <row r="142" spans="1:51" s="14" customFormat="1" ht="12">
      <c r="A142" s="14"/>
      <c r="B142" s="246"/>
      <c r="C142" s="247"/>
      <c r="D142" s="236" t="s">
        <v>191</v>
      </c>
      <c r="E142" s="248" t="s">
        <v>1</v>
      </c>
      <c r="F142" s="249" t="s">
        <v>195</v>
      </c>
      <c r="G142" s="247"/>
      <c r="H142" s="250">
        <v>10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191</v>
      </c>
      <c r="AU142" s="256" t="s">
        <v>88</v>
      </c>
      <c r="AV142" s="14" t="s">
        <v>189</v>
      </c>
      <c r="AW142" s="14" t="s">
        <v>34</v>
      </c>
      <c r="AX142" s="14" t="s">
        <v>86</v>
      </c>
      <c r="AY142" s="256" t="s">
        <v>182</v>
      </c>
    </row>
    <row r="143" spans="1:65" s="2" customFormat="1" ht="24.15" customHeight="1">
      <c r="A143" s="39"/>
      <c r="B143" s="40"/>
      <c r="C143" s="220" t="s">
        <v>271</v>
      </c>
      <c r="D143" s="220" t="s">
        <v>185</v>
      </c>
      <c r="E143" s="221" t="s">
        <v>2763</v>
      </c>
      <c r="F143" s="222" t="s">
        <v>2764</v>
      </c>
      <c r="G143" s="223" t="s">
        <v>320</v>
      </c>
      <c r="H143" s="224">
        <v>1.5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43</v>
      </c>
      <c r="O143" s="92"/>
      <c r="P143" s="230">
        <f>O143*H143</f>
        <v>0</v>
      </c>
      <c r="Q143" s="230">
        <v>0.00018</v>
      </c>
      <c r="R143" s="230">
        <f>Q143*H143</f>
        <v>0.00027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351</v>
      </c>
      <c r="AT143" s="232" t="s">
        <v>185</v>
      </c>
      <c r="AU143" s="232" t="s">
        <v>88</v>
      </c>
      <c r="AY143" s="18" t="s">
        <v>182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86</v>
      </c>
      <c r="BK143" s="233">
        <f>ROUND(I143*H143,2)</f>
        <v>0</v>
      </c>
      <c r="BL143" s="18" t="s">
        <v>351</v>
      </c>
      <c r="BM143" s="232" t="s">
        <v>2765</v>
      </c>
    </row>
    <row r="144" spans="1:51" s="13" customFormat="1" ht="12">
      <c r="A144" s="13"/>
      <c r="B144" s="234"/>
      <c r="C144" s="235"/>
      <c r="D144" s="236" t="s">
        <v>191</v>
      </c>
      <c r="E144" s="237" t="s">
        <v>1</v>
      </c>
      <c r="F144" s="238" t="s">
        <v>2746</v>
      </c>
      <c r="G144" s="235"/>
      <c r="H144" s="239">
        <v>1.5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191</v>
      </c>
      <c r="AU144" s="245" t="s">
        <v>88</v>
      </c>
      <c r="AV144" s="13" t="s">
        <v>88</v>
      </c>
      <c r="AW144" s="13" t="s">
        <v>34</v>
      </c>
      <c r="AX144" s="13" t="s">
        <v>78</v>
      </c>
      <c r="AY144" s="245" t="s">
        <v>182</v>
      </c>
    </row>
    <row r="145" spans="1:51" s="14" customFormat="1" ht="12">
      <c r="A145" s="14"/>
      <c r="B145" s="246"/>
      <c r="C145" s="247"/>
      <c r="D145" s="236" t="s">
        <v>191</v>
      </c>
      <c r="E145" s="248" t="s">
        <v>1</v>
      </c>
      <c r="F145" s="249" t="s">
        <v>195</v>
      </c>
      <c r="G145" s="247"/>
      <c r="H145" s="250">
        <v>1.5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191</v>
      </c>
      <c r="AU145" s="256" t="s">
        <v>88</v>
      </c>
      <c r="AV145" s="14" t="s">
        <v>189</v>
      </c>
      <c r="AW145" s="14" t="s">
        <v>34</v>
      </c>
      <c r="AX145" s="14" t="s">
        <v>86</v>
      </c>
      <c r="AY145" s="256" t="s">
        <v>182</v>
      </c>
    </row>
    <row r="146" spans="1:65" s="2" customFormat="1" ht="24.15" customHeight="1">
      <c r="A146" s="39"/>
      <c r="B146" s="40"/>
      <c r="C146" s="220" t="s">
        <v>275</v>
      </c>
      <c r="D146" s="220" t="s">
        <v>185</v>
      </c>
      <c r="E146" s="221" t="s">
        <v>2766</v>
      </c>
      <c r="F146" s="222" t="s">
        <v>2767</v>
      </c>
      <c r="G146" s="223" t="s">
        <v>320</v>
      </c>
      <c r="H146" s="224">
        <v>9.5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43</v>
      </c>
      <c r="O146" s="92"/>
      <c r="P146" s="230">
        <f>O146*H146</f>
        <v>0</v>
      </c>
      <c r="Q146" s="230">
        <v>0.00018</v>
      </c>
      <c r="R146" s="230">
        <f>Q146*H146</f>
        <v>0.0017100000000000001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351</v>
      </c>
      <c r="AT146" s="232" t="s">
        <v>185</v>
      </c>
      <c r="AU146" s="232" t="s">
        <v>88</v>
      </c>
      <c r="AY146" s="18" t="s">
        <v>182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86</v>
      </c>
      <c r="BK146" s="233">
        <f>ROUND(I146*H146,2)</f>
        <v>0</v>
      </c>
      <c r="BL146" s="18" t="s">
        <v>351</v>
      </c>
      <c r="BM146" s="232" t="s">
        <v>2768</v>
      </c>
    </row>
    <row r="147" spans="1:51" s="13" customFormat="1" ht="12">
      <c r="A147" s="13"/>
      <c r="B147" s="234"/>
      <c r="C147" s="235"/>
      <c r="D147" s="236" t="s">
        <v>191</v>
      </c>
      <c r="E147" s="237" t="s">
        <v>1</v>
      </c>
      <c r="F147" s="238" t="s">
        <v>2750</v>
      </c>
      <c r="G147" s="235"/>
      <c r="H147" s="239">
        <v>9.5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191</v>
      </c>
      <c r="AU147" s="245" t="s">
        <v>88</v>
      </c>
      <c r="AV147" s="13" t="s">
        <v>88</v>
      </c>
      <c r="AW147" s="13" t="s">
        <v>34</v>
      </c>
      <c r="AX147" s="13" t="s">
        <v>78</v>
      </c>
      <c r="AY147" s="245" t="s">
        <v>182</v>
      </c>
    </row>
    <row r="148" spans="1:51" s="14" customFormat="1" ht="12">
      <c r="A148" s="14"/>
      <c r="B148" s="246"/>
      <c r="C148" s="247"/>
      <c r="D148" s="236" t="s">
        <v>191</v>
      </c>
      <c r="E148" s="248" t="s">
        <v>1</v>
      </c>
      <c r="F148" s="249" t="s">
        <v>195</v>
      </c>
      <c r="G148" s="247"/>
      <c r="H148" s="250">
        <v>9.5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191</v>
      </c>
      <c r="AU148" s="256" t="s">
        <v>88</v>
      </c>
      <c r="AV148" s="14" t="s">
        <v>189</v>
      </c>
      <c r="AW148" s="14" t="s">
        <v>34</v>
      </c>
      <c r="AX148" s="14" t="s">
        <v>86</v>
      </c>
      <c r="AY148" s="256" t="s">
        <v>182</v>
      </c>
    </row>
    <row r="149" spans="1:65" s="2" customFormat="1" ht="24.15" customHeight="1">
      <c r="A149" s="39"/>
      <c r="B149" s="40"/>
      <c r="C149" s="220" t="s">
        <v>280</v>
      </c>
      <c r="D149" s="220" t="s">
        <v>185</v>
      </c>
      <c r="E149" s="221" t="s">
        <v>2769</v>
      </c>
      <c r="F149" s="222" t="s">
        <v>2770</v>
      </c>
      <c r="G149" s="223" t="s">
        <v>320</v>
      </c>
      <c r="H149" s="224">
        <v>20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43</v>
      </c>
      <c r="O149" s="92"/>
      <c r="P149" s="230">
        <f>O149*H149</f>
        <v>0</v>
      </c>
      <c r="Q149" s="230">
        <v>0.00018</v>
      </c>
      <c r="R149" s="230">
        <f>Q149*H149</f>
        <v>0.0036000000000000003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351</v>
      </c>
      <c r="AT149" s="232" t="s">
        <v>185</v>
      </c>
      <c r="AU149" s="232" t="s">
        <v>88</v>
      </c>
      <c r="AY149" s="18" t="s">
        <v>182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86</v>
      </c>
      <c r="BK149" s="233">
        <f>ROUND(I149*H149,2)</f>
        <v>0</v>
      </c>
      <c r="BL149" s="18" t="s">
        <v>351</v>
      </c>
      <c r="BM149" s="232" t="s">
        <v>2771</v>
      </c>
    </row>
    <row r="150" spans="1:51" s="13" customFormat="1" ht="12">
      <c r="A150" s="13"/>
      <c r="B150" s="234"/>
      <c r="C150" s="235"/>
      <c r="D150" s="236" t="s">
        <v>191</v>
      </c>
      <c r="E150" s="237" t="s">
        <v>1</v>
      </c>
      <c r="F150" s="238" t="s">
        <v>2754</v>
      </c>
      <c r="G150" s="235"/>
      <c r="H150" s="239">
        <v>20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191</v>
      </c>
      <c r="AU150" s="245" t="s">
        <v>88</v>
      </c>
      <c r="AV150" s="13" t="s">
        <v>88</v>
      </c>
      <c r="AW150" s="13" t="s">
        <v>34</v>
      </c>
      <c r="AX150" s="13" t="s">
        <v>78</v>
      </c>
      <c r="AY150" s="245" t="s">
        <v>182</v>
      </c>
    </row>
    <row r="151" spans="1:51" s="14" customFormat="1" ht="12">
      <c r="A151" s="14"/>
      <c r="B151" s="246"/>
      <c r="C151" s="247"/>
      <c r="D151" s="236" t="s">
        <v>191</v>
      </c>
      <c r="E151" s="248" t="s">
        <v>1</v>
      </c>
      <c r="F151" s="249" t="s">
        <v>195</v>
      </c>
      <c r="G151" s="247"/>
      <c r="H151" s="250">
        <v>20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191</v>
      </c>
      <c r="AU151" s="256" t="s">
        <v>88</v>
      </c>
      <c r="AV151" s="14" t="s">
        <v>189</v>
      </c>
      <c r="AW151" s="14" t="s">
        <v>34</v>
      </c>
      <c r="AX151" s="14" t="s">
        <v>86</v>
      </c>
      <c r="AY151" s="256" t="s">
        <v>182</v>
      </c>
    </row>
    <row r="152" spans="1:65" s="2" customFormat="1" ht="24.15" customHeight="1">
      <c r="A152" s="39"/>
      <c r="B152" s="40"/>
      <c r="C152" s="220" t="s">
        <v>8</v>
      </c>
      <c r="D152" s="220" t="s">
        <v>185</v>
      </c>
      <c r="E152" s="221" t="s">
        <v>2772</v>
      </c>
      <c r="F152" s="222" t="s">
        <v>2773</v>
      </c>
      <c r="G152" s="223" t="s">
        <v>320</v>
      </c>
      <c r="H152" s="224">
        <v>13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43</v>
      </c>
      <c r="O152" s="92"/>
      <c r="P152" s="230">
        <f>O152*H152</f>
        <v>0</v>
      </c>
      <c r="Q152" s="230">
        <v>0.00018</v>
      </c>
      <c r="R152" s="230">
        <f>Q152*H152</f>
        <v>0.00234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351</v>
      </c>
      <c r="AT152" s="232" t="s">
        <v>185</v>
      </c>
      <c r="AU152" s="232" t="s">
        <v>88</v>
      </c>
      <c r="AY152" s="18" t="s">
        <v>182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86</v>
      </c>
      <c r="BK152" s="233">
        <f>ROUND(I152*H152,2)</f>
        <v>0</v>
      </c>
      <c r="BL152" s="18" t="s">
        <v>351</v>
      </c>
      <c r="BM152" s="232" t="s">
        <v>2774</v>
      </c>
    </row>
    <row r="153" spans="1:51" s="13" customFormat="1" ht="12">
      <c r="A153" s="13"/>
      <c r="B153" s="234"/>
      <c r="C153" s="235"/>
      <c r="D153" s="236" t="s">
        <v>191</v>
      </c>
      <c r="E153" s="237" t="s">
        <v>1</v>
      </c>
      <c r="F153" s="238" t="s">
        <v>2758</v>
      </c>
      <c r="G153" s="235"/>
      <c r="H153" s="239">
        <v>13</v>
      </c>
      <c r="I153" s="240"/>
      <c r="J153" s="235"/>
      <c r="K153" s="235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191</v>
      </c>
      <c r="AU153" s="245" t="s">
        <v>88</v>
      </c>
      <c r="AV153" s="13" t="s">
        <v>88</v>
      </c>
      <c r="AW153" s="13" t="s">
        <v>34</v>
      </c>
      <c r="AX153" s="13" t="s">
        <v>78</v>
      </c>
      <c r="AY153" s="245" t="s">
        <v>182</v>
      </c>
    </row>
    <row r="154" spans="1:51" s="14" customFormat="1" ht="12">
      <c r="A154" s="14"/>
      <c r="B154" s="246"/>
      <c r="C154" s="247"/>
      <c r="D154" s="236" t="s">
        <v>191</v>
      </c>
      <c r="E154" s="248" t="s">
        <v>1</v>
      </c>
      <c r="F154" s="249" t="s">
        <v>195</v>
      </c>
      <c r="G154" s="247"/>
      <c r="H154" s="250">
        <v>13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191</v>
      </c>
      <c r="AU154" s="256" t="s">
        <v>88</v>
      </c>
      <c r="AV154" s="14" t="s">
        <v>189</v>
      </c>
      <c r="AW154" s="14" t="s">
        <v>34</v>
      </c>
      <c r="AX154" s="14" t="s">
        <v>86</v>
      </c>
      <c r="AY154" s="256" t="s">
        <v>182</v>
      </c>
    </row>
    <row r="155" spans="1:65" s="2" customFormat="1" ht="24.15" customHeight="1">
      <c r="A155" s="39"/>
      <c r="B155" s="40"/>
      <c r="C155" s="220" t="s">
        <v>288</v>
      </c>
      <c r="D155" s="220" t="s">
        <v>185</v>
      </c>
      <c r="E155" s="221" t="s">
        <v>2775</v>
      </c>
      <c r="F155" s="222" t="s">
        <v>2776</v>
      </c>
      <c r="G155" s="223" t="s">
        <v>320</v>
      </c>
      <c r="H155" s="224">
        <v>10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43</v>
      </c>
      <c r="O155" s="92"/>
      <c r="P155" s="230">
        <f>O155*H155</f>
        <v>0</v>
      </c>
      <c r="Q155" s="230">
        <v>0.00018</v>
      </c>
      <c r="R155" s="230">
        <f>Q155*H155</f>
        <v>0.0018000000000000002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351</v>
      </c>
      <c r="AT155" s="232" t="s">
        <v>185</v>
      </c>
      <c r="AU155" s="232" t="s">
        <v>88</v>
      </c>
      <c r="AY155" s="18" t="s">
        <v>182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86</v>
      </c>
      <c r="BK155" s="233">
        <f>ROUND(I155*H155,2)</f>
        <v>0</v>
      </c>
      <c r="BL155" s="18" t="s">
        <v>351</v>
      </c>
      <c r="BM155" s="232" t="s">
        <v>2777</v>
      </c>
    </row>
    <row r="156" spans="1:51" s="13" customFormat="1" ht="12">
      <c r="A156" s="13"/>
      <c r="B156" s="234"/>
      <c r="C156" s="235"/>
      <c r="D156" s="236" t="s">
        <v>191</v>
      </c>
      <c r="E156" s="237" t="s">
        <v>1</v>
      </c>
      <c r="F156" s="238" t="s">
        <v>2762</v>
      </c>
      <c r="G156" s="235"/>
      <c r="H156" s="239">
        <v>10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191</v>
      </c>
      <c r="AU156" s="245" t="s">
        <v>88</v>
      </c>
      <c r="AV156" s="13" t="s">
        <v>88</v>
      </c>
      <c r="AW156" s="13" t="s">
        <v>34</v>
      </c>
      <c r="AX156" s="13" t="s">
        <v>78</v>
      </c>
      <c r="AY156" s="245" t="s">
        <v>182</v>
      </c>
    </row>
    <row r="157" spans="1:51" s="14" customFormat="1" ht="12">
      <c r="A157" s="14"/>
      <c r="B157" s="246"/>
      <c r="C157" s="247"/>
      <c r="D157" s="236" t="s">
        <v>191</v>
      </c>
      <c r="E157" s="248" t="s">
        <v>1</v>
      </c>
      <c r="F157" s="249" t="s">
        <v>195</v>
      </c>
      <c r="G157" s="247"/>
      <c r="H157" s="250">
        <v>10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191</v>
      </c>
      <c r="AU157" s="256" t="s">
        <v>88</v>
      </c>
      <c r="AV157" s="14" t="s">
        <v>189</v>
      </c>
      <c r="AW157" s="14" t="s">
        <v>34</v>
      </c>
      <c r="AX157" s="14" t="s">
        <v>86</v>
      </c>
      <c r="AY157" s="256" t="s">
        <v>182</v>
      </c>
    </row>
    <row r="158" spans="1:65" s="2" customFormat="1" ht="16.5" customHeight="1">
      <c r="A158" s="39"/>
      <c r="B158" s="40"/>
      <c r="C158" s="220" t="s">
        <v>317</v>
      </c>
      <c r="D158" s="220" t="s">
        <v>185</v>
      </c>
      <c r="E158" s="221" t="s">
        <v>2778</v>
      </c>
      <c r="F158" s="222" t="s">
        <v>2779</v>
      </c>
      <c r="G158" s="223" t="s">
        <v>320</v>
      </c>
      <c r="H158" s="224">
        <v>54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43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351</v>
      </c>
      <c r="AT158" s="232" t="s">
        <v>185</v>
      </c>
      <c r="AU158" s="232" t="s">
        <v>88</v>
      </c>
      <c r="AY158" s="18" t="s">
        <v>182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86</v>
      </c>
      <c r="BK158" s="233">
        <f>ROUND(I158*H158,2)</f>
        <v>0</v>
      </c>
      <c r="BL158" s="18" t="s">
        <v>351</v>
      </c>
      <c r="BM158" s="232" t="s">
        <v>2780</v>
      </c>
    </row>
    <row r="159" spans="1:51" s="13" customFormat="1" ht="12">
      <c r="A159" s="13"/>
      <c r="B159" s="234"/>
      <c r="C159" s="235"/>
      <c r="D159" s="236" t="s">
        <v>191</v>
      </c>
      <c r="E159" s="237" t="s">
        <v>1</v>
      </c>
      <c r="F159" s="238" t="s">
        <v>2781</v>
      </c>
      <c r="G159" s="235"/>
      <c r="H159" s="239">
        <v>54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191</v>
      </c>
      <c r="AU159" s="245" t="s">
        <v>88</v>
      </c>
      <c r="AV159" s="13" t="s">
        <v>88</v>
      </c>
      <c r="AW159" s="13" t="s">
        <v>34</v>
      </c>
      <c r="AX159" s="13" t="s">
        <v>78</v>
      </c>
      <c r="AY159" s="245" t="s">
        <v>182</v>
      </c>
    </row>
    <row r="160" spans="1:51" s="14" customFormat="1" ht="12">
      <c r="A160" s="14"/>
      <c r="B160" s="246"/>
      <c r="C160" s="247"/>
      <c r="D160" s="236" t="s">
        <v>191</v>
      </c>
      <c r="E160" s="248" t="s">
        <v>1</v>
      </c>
      <c r="F160" s="249" t="s">
        <v>195</v>
      </c>
      <c r="G160" s="247"/>
      <c r="H160" s="250">
        <v>54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191</v>
      </c>
      <c r="AU160" s="256" t="s">
        <v>88</v>
      </c>
      <c r="AV160" s="14" t="s">
        <v>189</v>
      </c>
      <c r="AW160" s="14" t="s">
        <v>34</v>
      </c>
      <c r="AX160" s="14" t="s">
        <v>86</v>
      </c>
      <c r="AY160" s="256" t="s">
        <v>182</v>
      </c>
    </row>
    <row r="161" spans="1:65" s="2" customFormat="1" ht="24.15" customHeight="1">
      <c r="A161" s="39"/>
      <c r="B161" s="40"/>
      <c r="C161" s="220" t="s">
        <v>346</v>
      </c>
      <c r="D161" s="220" t="s">
        <v>185</v>
      </c>
      <c r="E161" s="221" t="s">
        <v>2782</v>
      </c>
      <c r="F161" s="222" t="s">
        <v>2783</v>
      </c>
      <c r="G161" s="223" t="s">
        <v>570</v>
      </c>
      <c r="H161" s="224">
        <v>0.064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43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351</v>
      </c>
      <c r="AT161" s="232" t="s">
        <v>185</v>
      </c>
      <c r="AU161" s="232" t="s">
        <v>88</v>
      </c>
      <c r="AY161" s="18" t="s">
        <v>182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86</v>
      </c>
      <c r="BK161" s="233">
        <f>ROUND(I161*H161,2)</f>
        <v>0</v>
      </c>
      <c r="BL161" s="18" t="s">
        <v>351</v>
      </c>
      <c r="BM161" s="232" t="s">
        <v>2784</v>
      </c>
    </row>
    <row r="162" spans="1:63" s="12" customFormat="1" ht="22.8" customHeight="1">
      <c r="A162" s="12"/>
      <c r="B162" s="204"/>
      <c r="C162" s="205"/>
      <c r="D162" s="206" t="s">
        <v>77</v>
      </c>
      <c r="E162" s="218" t="s">
        <v>2785</v>
      </c>
      <c r="F162" s="218" t="s">
        <v>2786</v>
      </c>
      <c r="G162" s="205"/>
      <c r="H162" s="205"/>
      <c r="I162" s="208"/>
      <c r="J162" s="219">
        <f>BK162</f>
        <v>0</v>
      </c>
      <c r="K162" s="205"/>
      <c r="L162" s="210"/>
      <c r="M162" s="211"/>
      <c r="N162" s="212"/>
      <c r="O162" s="212"/>
      <c r="P162" s="213">
        <f>SUM(P163:P178)</f>
        <v>0</v>
      </c>
      <c r="Q162" s="212"/>
      <c r="R162" s="213">
        <f>SUM(R163:R178)</f>
        <v>0</v>
      </c>
      <c r="S162" s="212"/>
      <c r="T162" s="214">
        <f>SUM(T163:T178)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5" t="s">
        <v>88</v>
      </c>
      <c r="AT162" s="216" t="s">
        <v>77</v>
      </c>
      <c r="AU162" s="216" t="s">
        <v>86</v>
      </c>
      <c r="AY162" s="215" t="s">
        <v>182</v>
      </c>
      <c r="BK162" s="217">
        <f>SUM(BK163:BK178)</f>
        <v>0</v>
      </c>
    </row>
    <row r="163" spans="1:65" s="2" customFormat="1" ht="24.15" customHeight="1">
      <c r="A163" s="39"/>
      <c r="B163" s="40"/>
      <c r="C163" s="220" t="s">
        <v>351</v>
      </c>
      <c r="D163" s="220" t="s">
        <v>185</v>
      </c>
      <c r="E163" s="221" t="s">
        <v>2787</v>
      </c>
      <c r="F163" s="222" t="s">
        <v>2788</v>
      </c>
      <c r="G163" s="223" t="s">
        <v>1543</v>
      </c>
      <c r="H163" s="224">
        <v>2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43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351</v>
      </c>
      <c r="AT163" s="232" t="s">
        <v>185</v>
      </c>
      <c r="AU163" s="232" t="s">
        <v>88</v>
      </c>
      <c r="AY163" s="18" t="s">
        <v>182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86</v>
      </c>
      <c r="BK163" s="233">
        <f>ROUND(I163*H163,2)</f>
        <v>0</v>
      </c>
      <c r="BL163" s="18" t="s">
        <v>351</v>
      </c>
      <c r="BM163" s="232" t="s">
        <v>2789</v>
      </c>
    </row>
    <row r="164" spans="1:51" s="13" customFormat="1" ht="12">
      <c r="A164" s="13"/>
      <c r="B164" s="234"/>
      <c r="C164" s="235"/>
      <c r="D164" s="236" t="s">
        <v>191</v>
      </c>
      <c r="E164" s="237" t="s">
        <v>1</v>
      </c>
      <c r="F164" s="238" t="s">
        <v>88</v>
      </c>
      <c r="G164" s="235"/>
      <c r="H164" s="239">
        <v>2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191</v>
      </c>
      <c r="AU164" s="245" t="s">
        <v>88</v>
      </c>
      <c r="AV164" s="13" t="s">
        <v>88</v>
      </c>
      <c r="AW164" s="13" t="s">
        <v>34</v>
      </c>
      <c r="AX164" s="13" t="s">
        <v>78</v>
      </c>
      <c r="AY164" s="245" t="s">
        <v>182</v>
      </c>
    </row>
    <row r="165" spans="1:51" s="14" customFormat="1" ht="12">
      <c r="A165" s="14"/>
      <c r="B165" s="246"/>
      <c r="C165" s="247"/>
      <c r="D165" s="236" t="s">
        <v>191</v>
      </c>
      <c r="E165" s="248" t="s">
        <v>1</v>
      </c>
      <c r="F165" s="249" t="s">
        <v>195</v>
      </c>
      <c r="G165" s="247"/>
      <c r="H165" s="250">
        <v>2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191</v>
      </c>
      <c r="AU165" s="256" t="s">
        <v>88</v>
      </c>
      <c r="AV165" s="14" t="s">
        <v>189</v>
      </c>
      <c r="AW165" s="14" t="s">
        <v>34</v>
      </c>
      <c r="AX165" s="14" t="s">
        <v>86</v>
      </c>
      <c r="AY165" s="256" t="s">
        <v>182</v>
      </c>
    </row>
    <row r="166" spans="1:65" s="2" customFormat="1" ht="24.15" customHeight="1">
      <c r="A166" s="39"/>
      <c r="B166" s="40"/>
      <c r="C166" s="220" t="s">
        <v>358</v>
      </c>
      <c r="D166" s="220" t="s">
        <v>185</v>
      </c>
      <c r="E166" s="221" t="s">
        <v>2790</v>
      </c>
      <c r="F166" s="222" t="s">
        <v>2791</v>
      </c>
      <c r="G166" s="223" t="s">
        <v>1543</v>
      </c>
      <c r="H166" s="224">
        <v>2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43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351</v>
      </c>
      <c r="AT166" s="232" t="s">
        <v>185</v>
      </c>
      <c r="AU166" s="232" t="s">
        <v>88</v>
      </c>
      <c r="AY166" s="18" t="s">
        <v>182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86</v>
      </c>
      <c r="BK166" s="233">
        <f>ROUND(I166*H166,2)</f>
        <v>0</v>
      </c>
      <c r="BL166" s="18" t="s">
        <v>351</v>
      </c>
      <c r="BM166" s="232" t="s">
        <v>2792</v>
      </c>
    </row>
    <row r="167" spans="1:51" s="13" customFormat="1" ht="12">
      <c r="A167" s="13"/>
      <c r="B167" s="234"/>
      <c r="C167" s="235"/>
      <c r="D167" s="236" t="s">
        <v>191</v>
      </c>
      <c r="E167" s="237" t="s">
        <v>1</v>
      </c>
      <c r="F167" s="238" t="s">
        <v>88</v>
      </c>
      <c r="G167" s="235"/>
      <c r="H167" s="239">
        <v>2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191</v>
      </c>
      <c r="AU167" s="245" t="s">
        <v>88</v>
      </c>
      <c r="AV167" s="13" t="s">
        <v>88</v>
      </c>
      <c r="AW167" s="13" t="s">
        <v>34</v>
      </c>
      <c r="AX167" s="13" t="s">
        <v>78</v>
      </c>
      <c r="AY167" s="245" t="s">
        <v>182</v>
      </c>
    </row>
    <row r="168" spans="1:51" s="14" customFormat="1" ht="12">
      <c r="A168" s="14"/>
      <c r="B168" s="246"/>
      <c r="C168" s="247"/>
      <c r="D168" s="236" t="s">
        <v>191</v>
      </c>
      <c r="E168" s="248" t="s">
        <v>1</v>
      </c>
      <c r="F168" s="249" t="s">
        <v>195</v>
      </c>
      <c r="G168" s="247"/>
      <c r="H168" s="250">
        <v>2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191</v>
      </c>
      <c r="AU168" s="256" t="s">
        <v>88</v>
      </c>
      <c r="AV168" s="14" t="s">
        <v>189</v>
      </c>
      <c r="AW168" s="14" t="s">
        <v>34</v>
      </c>
      <c r="AX168" s="14" t="s">
        <v>86</v>
      </c>
      <c r="AY168" s="256" t="s">
        <v>182</v>
      </c>
    </row>
    <row r="169" spans="1:65" s="2" customFormat="1" ht="16.5" customHeight="1">
      <c r="A169" s="39"/>
      <c r="B169" s="40"/>
      <c r="C169" s="220" t="s">
        <v>362</v>
      </c>
      <c r="D169" s="220" t="s">
        <v>185</v>
      </c>
      <c r="E169" s="221" t="s">
        <v>2793</v>
      </c>
      <c r="F169" s="222" t="s">
        <v>2794</v>
      </c>
      <c r="G169" s="223" t="s">
        <v>1543</v>
      </c>
      <c r="H169" s="224">
        <v>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43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351</v>
      </c>
      <c r="AT169" s="232" t="s">
        <v>185</v>
      </c>
      <c r="AU169" s="232" t="s">
        <v>88</v>
      </c>
      <c r="AY169" s="18" t="s">
        <v>182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86</v>
      </c>
      <c r="BK169" s="233">
        <f>ROUND(I169*H169,2)</f>
        <v>0</v>
      </c>
      <c r="BL169" s="18" t="s">
        <v>351</v>
      </c>
      <c r="BM169" s="232" t="s">
        <v>2795</v>
      </c>
    </row>
    <row r="170" spans="1:51" s="13" customFormat="1" ht="12">
      <c r="A170" s="13"/>
      <c r="B170" s="234"/>
      <c r="C170" s="235"/>
      <c r="D170" s="236" t="s">
        <v>191</v>
      </c>
      <c r="E170" s="237" t="s">
        <v>1</v>
      </c>
      <c r="F170" s="238" t="s">
        <v>86</v>
      </c>
      <c r="G170" s="235"/>
      <c r="H170" s="239">
        <v>1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191</v>
      </c>
      <c r="AU170" s="245" t="s">
        <v>88</v>
      </c>
      <c r="AV170" s="13" t="s">
        <v>88</v>
      </c>
      <c r="AW170" s="13" t="s">
        <v>34</v>
      </c>
      <c r="AX170" s="13" t="s">
        <v>78</v>
      </c>
      <c r="AY170" s="245" t="s">
        <v>182</v>
      </c>
    </row>
    <row r="171" spans="1:51" s="14" customFormat="1" ht="12">
      <c r="A171" s="14"/>
      <c r="B171" s="246"/>
      <c r="C171" s="247"/>
      <c r="D171" s="236" t="s">
        <v>191</v>
      </c>
      <c r="E171" s="248" t="s">
        <v>1</v>
      </c>
      <c r="F171" s="249" t="s">
        <v>195</v>
      </c>
      <c r="G171" s="247"/>
      <c r="H171" s="250">
        <v>1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191</v>
      </c>
      <c r="AU171" s="256" t="s">
        <v>88</v>
      </c>
      <c r="AV171" s="14" t="s">
        <v>189</v>
      </c>
      <c r="AW171" s="14" t="s">
        <v>34</v>
      </c>
      <c r="AX171" s="14" t="s">
        <v>86</v>
      </c>
      <c r="AY171" s="256" t="s">
        <v>182</v>
      </c>
    </row>
    <row r="172" spans="1:65" s="2" customFormat="1" ht="21.75" customHeight="1">
      <c r="A172" s="39"/>
      <c r="B172" s="40"/>
      <c r="C172" s="220" t="s">
        <v>384</v>
      </c>
      <c r="D172" s="220" t="s">
        <v>185</v>
      </c>
      <c r="E172" s="221" t="s">
        <v>2796</v>
      </c>
      <c r="F172" s="222" t="s">
        <v>2797</v>
      </c>
      <c r="G172" s="223" t="s">
        <v>1543</v>
      </c>
      <c r="H172" s="224">
        <v>7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43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351</v>
      </c>
      <c r="AT172" s="232" t="s">
        <v>185</v>
      </c>
      <c r="AU172" s="232" t="s">
        <v>88</v>
      </c>
      <c r="AY172" s="18" t="s">
        <v>182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86</v>
      </c>
      <c r="BK172" s="233">
        <f>ROUND(I172*H172,2)</f>
        <v>0</v>
      </c>
      <c r="BL172" s="18" t="s">
        <v>351</v>
      </c>
      <c r="BM172" s="232" t="s">
        <v>2798</v>
      </c>
    </row>
    <row r="173" spans="1:51" s="13" customFormat="1" ht="12">
      <c r="A173" s="13"/>
      <c r="B173" s="234"/>
      <c r="C173" s="235"/>
      <c r="D173" s="236" t="s">
        <v>191</v>
      </c>
      <c r="E173" s="237" t="s">
        <v>1</v>
      </c>
      <c r="F173" s="238" t="s">
        <v>237</v>
      </c>
      <c r="G173" s="235"/>
      <c r="H173" s="239">
        <v>7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191</v>
      </c>
      <c r="AU173" s="245" t="s">
        <v>88</v>
      </c>
      <c r="AV173" s="13" t="s">
        <v>88</v>
      </c>
      <c r="AW173" s="13" t="s">
        <v>34</v>
      </c>
      <c r="AX173" s="13" t="s">
        <v>78</v>
      </c>
      <c r="AY173" s="245" t="s">
        <v>182</v>
      </c>
    </row>
    <row r="174" spans="1:51" s="14" customFormat="1" ht="12">
      <c r="A174" s="14"/>
      <c r="B174" s="246"/>
      <c r="C174" s="247"/>
      <c r="D174" s="236" t="s">
        <v>191</v>
      </c>
      <c r="E174" s="248" t="s">
        <v>1</v>
      </c>
      <c r="F174" s="249" t="s">
        <v>195</v>
      </c>
      <c r="G174" s="247"/>
      <c r="H174" s="250">
        <v>7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191</v>
      </c>
      <c r="AU174" s="256" t="s">
        <v>88</v>
      </c>
      <c r="AV174" s="14" t="s">
        <v>189</v>
      </c>
      <c r="AW174" s="14" t="s">
        <v>34</v>
      </c>
      <c r="AX174" s="14" t="s">
        <v>86</v>
      </c>
      <c r="AY174" s="256" t="s">
        <v>182</v>
      </c>
    </row>
    <row r="175" spans="1:65" s="2" customFormat="1" ht="16.5" customHeight="1">
      <c r="A175" s="39"/>
      <c r="B175" s="40"/>
      <c r="C175" s="220" t="s">
        <v>389</v>
      </c>
      <c r="D175" s="220" t="s">
        <v>185</v>
      </c>
      <c r="E175" s="221" t="s">
        <v>2799</v>
      </c>
      <c r="F175" s="222" t="s">
        <v>2800</v>
      </c>
      <c r="G175" s="223" t="s">
        <v>1543</v>
      </c>
      <c r="H175" s="224">
        <v>6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43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351</v>
      </c>
      <c r="AT175" s="232" t="s">
        <v>185</v>
      </c>
      <c r="AU175" s="232" t="s">
        <v>88</v>
      </c>
      <c r="AY175" s="18" t="s">
        <v>182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86</v>
      </c>
      <c r="BK175" s="233">
        <f>ROUND(I175*H175,2)</f>
        <v>0</v>
      </c>
      <c r="BL175" s="18" t="s">
        <v>351</v>
      </c>
      <c r="BM175" s="232" t="s">
        <v>2801</v>
      </c>
    </row>
    <row r="176" spans="1:51" s="13" customFormat="1" ht="12">
      <c r="A176" s="13"/>
      <c r="B176" s="234"/>
      <c r="C176" s="235"/>
      <c r="D176" s="236" t="s">
        <v>191</v>
      </c>
      <c r="E176" s="237" t="s">
        <v>1</v>
      </c>
      <c r="F176" s="238" t="s">
        <v>183</v>
      </c>
      <c r="G176" s="235"/>
      <c r="H176" s="239">
        <v>6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191</v>
      </c>
      <c r="AU176" s="245" t="s">
        <v>88</v>
      </c>
      <c r="AV176" s="13" t="s">
        <v>88</v>
      </c>
      <c r="AW176" s="13" t="s">
        <v>34</v>
      </c>
      <c r="AX176" s="13" t="s">
        <v>78</v>
      </c>
      <c r="AY176" s="245" t="s">
        <v>182</v>
      </c>
    </row>
    <row r="177" spans="1:51" s="14" customFormat="1" ht="12">
      <c r="A177" s="14"/>
      <c r="B177" s="246"/>
      <c r="C177" s="247"/>
      <c r="D177" s="236" t="s">
        <v>191</v>
      </c>
      <c r="E177" s="248" t="s">
        <v>1</v>
      </c>
      <c r="F177" s="249" t="s">
        <v>195</v>
      </c>
      <c r="G177" s="247"/>
      <c r="H177" s="250">
        <v>6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191</v>
      </c>
      <c r="AU177" s="256" t="s">
        <v>88</v>
      </c>
      <c r="AV177" s="14" t="s">
        <v>189</v>
      </c>
      <c r="AW177" s="14" t="s">
        <v>34</v>
      </c>
      <c r="AX177" s="14" t="s">
        <v>86</v>
      </c>
      <c r="AY177" s="256" t="s">
        <v>182</v>
      </c>
    </row>
    <row r="178" spans="1:65" s="2" customFormat="1" ht="24.15" customHeight="1">
      <c r="A178" s="39"/>
      <c r="B178" s="40"/>
      <c r="C178" s="220" t="s">
        <v>7</v>
      </c>
      <c r="D178" s="220" t="s">
        <v>185</v>
      </c>
      <c r="E178" s="221" t="s">
        <v>2802</v>
      </c>
      <c r="F178" s="222" t="s">
        <v>2803</v>
      </c>
      <c r="G178" s="223" t="s">
        <v>570</v>
      </c>
      <c r="H178" s="224">
        <v>0.012</v>
      </c>
      <c r="I178" s="225"/>
      <c r="J178" s="226">
        <f>ROUND(I178*H178,2)</f>
        <v>0</v>
      </c>
      <c r="K178" s="227"/>
      <c r="L178" s="45"/>
      <c r="M178" s="289" t="s">
        <v>1</v>
      </c>
      <c r="N178" s="290" t="s">
        <v>43</v>
      </c>
      <c r="O178" s="291"/>
      <c r="P178" s="292">
        <f>O178*H178</f>
        <v>0</v>
      </c>
      <c r="Q178" s="292">
        <v>0</v>
      </c>
      <c r="R178" s="292">
        <f>Q178*H178</f>
        <v>0</v>
      </c>
      <c r="S178" s="292">
        <v>0</v>
      </c>
      <c r="T178" s="29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351</v>
      </c>
      <c r="AT178" s="232" t="s">
        <v>185</v>
      </c>
      <c r="AU178" s="232" t="s">
        <v>88</v>
      </c>
      <c r="AY178" s="18" t="s">
        <v>182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86</v>
      </c>
      <c r="BK178" s="233">
        <f>ROUND(I178*H178,2)</f>
        <v>0</v>
      </c>
      <c r="BL178" s="18" t="s">
        <v>351</v>
      </c>
      <c r="BM178" s="232" t="s">
        <v>2804</v>
      </c>
    </row>
    <row r="179" spans="1:31" s="2" customFormat="1" ht="6.95" customHeight="1">
      <c r="A179" s="39"/>
      <c r="B179" s="67"/>
      <c r="C179" s="68"/>
      <c r="D179" s="68"/>
      <c r="E179" s="68"/>
      <c r="F179" s="68"/>
      <c r="G179" s="68"/>
      <c r="H179" s="68"/>
      <c r="I179" s="68"/>
      <c r="J179" s="68"/>
      <c r="K179" s="68"/>
      <c r="L179" s="45"/>
      <c r="M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</sheetData>
  <sheetProtection password="CC35" sheet="1" objects="1" scenarios="1" formatColumns="0" formatRows="0" autoFilter="0"/>
  <autoFilter ref="C120:K17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NTB-LUDVA\Admin</dc:creator>
  <cp:keywords/>
  <dc:description/>
  <cp:lastModifiedBy>NTB-LUDVA\Admin</cp:lastModifiedBy>
  <dcterms:created xsi:type="dcterms:W3CDTF">2024-03-11T18:38:43Z</dcterms:created>
  <dcterms:modified xsi:type="dcterms:W3CDTF">2024-03-11T18:39:04Z</dcterms:modified>
  <cp:category/>
  <cp:version/>
  <cp:contentType/>
  <cp:contentStatus/>
</cp:coreProperties>
</file>