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SPZ DESIGN\2023\ZŠ Ivanovice na Hané\rozpočty 08 2024\"/>
    </mc:Choice>
  </mc:AlternateContent>
  <bookViews>
    <workbookView xWindow="0" yWindow="0" windowWidth="0" windowHeight="0"/>
  </bookViews>
  <sheets>
    <sheet name="Rekapitulace stavby" sheetId="1" r:id="rId1"/>
    <sheet name="2300101 - Rekonstrukce a ..." sheetId="2" r:id="rId2"/>
    <sheet name="2300102-01 - Elektro 1.PP" sheetId="3" r:id="rId3"/>
    <sheet name="2300102-02 - Elektro 1.NP" sheetId="4" r:id="rId4"/>
    <sheet name="2300102-03 - Elektro 2.NP" sheetId="5" r:id="rId5"/>
    <sheet name="2300103-011 - Stavební část" sheetId="6" r:id="rId6"/>
    <sheet name="2300103-012 - Elektro" sheetId="7" r:id="rId7"/>
    <sheet name="2300103-021 - Stavební část" sheetId="8" r:id="rId8"/>
    <sheet name="2300103-022 - Elektro" sheetId="9" r:id="rId9"/>
    <sheet name="2300103-031 - Stavební čá..." sheetId="10" r:id="rId10"/>
    <sheet name="2300103-032 - Stavební čá..." sheetId="11" r:id="rId11"/>
    <sheet name="2300103-033 - Elektro - u..." sheetId="12" r:id="rId12"/>
    <sheet name="2300103-034 - Elektro - k..." sheetId="13" r:id="rId13"/>
    <sheet name="2300103-035 - Klima - uče..." sheetId="14" r:id="rId14"/>
    <sheet name="2300103-041 - Stavební čá..." sheetId="15" r:id="rId15"/>
    <sheet name="2300103-042 - Stavební čá..." sheetId="16" r:id="rId16"/>
    <sheet name="2300103-043 - Elektro - u..." sheetId="17" r:id="rId17"/>
    <sheet name="2300103-051 - Stavební čá..." sheetId="18" r:id="rId18"/>
    <sheet name="2300103-052 - Elektro - k..." sheetId="19" r:id="rId19"/>
    <sheet name="2300103-061 - Stavební čá..." sheetId="20" r:id="rId20"/>
    <sheet name="2300103-062 - Elektro - u..." sheetId="21" r:id="rId21"/>
    <sheet name="2300103-063 - Klima - uče..." sheetId="22" r:id="rId22"/>
    <sheet name="2300103-071 - Stavební čá..." sheetId="23" r:id="rId23"/>
    <sheet name="2300103-072 - Elektro - k..." sheetId="24" r:id="rId24"/>
    <sheet name="2300103-081 - Stavební čá..." sheetId="25" r:id="rId25"/>
    <sheet name="2300103-082 - Stavební čá..." sheetId="26" r:id="rId26"/>
    <sheet name="2300103-083 - Elektro - u..." sheetId="27" r:id="rId27"/>
    <sheet name="2300103-091 - Stavební čá..." sheetId="28" r:id="rId28"/>
    <sheet name="2300103-092 - Stavební čá..." sheetId="29" r:id="rId29"/>
    <sheet name="2300103-093 - Elektro - u..." sheetId="30" r:id="rId30"/>
    <sheet name="2300104 - VRN" sheetId="31" r:id="rId31"/>
  </sheets>
  <definedNames>
    <definedName name="_xlnm.Print_Area" localSheetId="0">'Rekapitulace stavby'!$D$4:$AO$76,'Rekapitulace stavby'!$C$82:$AQ$136</definedName>
    <definedName name="_xlnm.Print_Titles" localSheetId="0">'Rekapitulace stavby'!$92:$92</definedName>
    <definedName name="_xlnm._FilterDatabase" localSheetId="1" hidden="1">'2300101 - Rekonstrukce a ...'!$C$140:$K$1467</definedName>
    <definedName name="_xlnm.Print_Area" localSheetId="1">'2300101 - Rekonstrukce a ...'!$C$4:$J$76,'2300101 - Rekonstrukce a ...'!$C$82:$J$122,'2300101 - Rekonstrukce a ...'!$C$128:$J$1467</definedName>
    <definedName name="_xlnm.Print_Titles" localSheetId="1">'2300101 - Rekonstrukce a ...'!$140:$140</definedName>
    <definedName name="_xlnm._FilterDatabase" localSheetId="2" hidden="1">'2300102-01 - Elektro 1.PP'!$C$125:$K$195</definedName>
    <definedName name="_xlnm.Print_Area" localSheetId="2">'2300102-01 - Elektro 1.PP'!$C$4:$J$76,'2300102-01 - Elektro 1.PP'!$C$82:$J$105,'2300102-01 - Elektro 1.PP'!$C$111:$J$195</definedName>
    <definedName name="_xlnm.Print_Titles" localSheetId="2">'2300102-01 - Elektro 1.PP'!$125:$125</definedName>
    <definedName name="_xlnm._FilterDatabase" localSheetId="3" hidden="1">'2300102-02 - Elektro 1.NP'!$C$124:$K$179</definedName>
    <definedName name="_xlnm.Print_Area" localSheetId="3">'2300102-02 - Elektro 1.NP'!$C$4:$J$76,'2300102-02 - Elektro 1.NP'!$C$82:$J$104,'2300102-02 - Elektro 1.NP'!$C$110:$J$179</definedName>
    <definedName name="_xlnm.Print_Titles" localSheetId="3">'2300102-02 - Elektro 1.NP'!$124:$124</definedName>
    <definedName name="_xlnm._FilterDatabase" localSheetId="4" hidden="1">'2300102-03 - Elektro 2.NP'!$C$124:$K$174</definedName>
    <definedName name="_xlnm.Print_Area" localSheetId="4">'2300102-03 - Elektro 2.NP'!$C$4:$J$76,'2300102-03 - Elektro 2.NP'!$C$82:$J$104,'2300102-03 - Elektro 2.NP'!$C$110:$J$174</definedName>
    <definedName name="_xlnm.Print_Titles" localSheetId="4">'2300102-03 - Elektro 2.NP'!$124:$124</definedName>
    <definedName name="_xlnm._FilterDatabase" localSheetId="5" hidden="1">'2300103-011 - Stavební část'!$C$138:$K$217</definedName>
    <definedName name="_xlnm.Print_Area" localSheetId="5">'2300103-011 - Stavební část'!$C$4:$J$76,'2300103-011 - Stavební část'!$C$82:$J$116,'2300103-011 - Stavební část'!$C$122:$J$217</definedName>
    <definedName name="_xlnm.Print_Titles" localSheetId="5">'2300103-011 - Stavební část'!$138:$138</definedName>
    <definedName name="_xlnm._FilterDatabase" localSheetId="6" hidden="1">'2300103-012 - Elektro'!$C$129:$K$220</definedName>
    <definedName name="_xlnm.Print_Area" localSheetId="6">'2300103-012 - Elektro'!$C$4:$J$76,'2300103-012 - Elektro'!$C$82:$J$107,'2300103-012 - Elektro'!$C$113:$J$220</definedName>
    <definedName name="_xlnm.Print_Titles" localSheetId="6">'2300103-012 - Elektro'!$129:$129</definedName>
    <definedName name="_xlnm._FilterDatabase" localSheetId="7" hidden="1">'2300103-021 - Stavební část'!$C$139:$K$310</definedName>
    <definedName name="_xlnm.Print_Area" localSheetId="7">'2300103-021 - Stavební část'!$C$4:$J$76,'2300103-021 - Stavební část'!$C$82:$J$117,'2300103-021 - Stavební část'!$C$123:$J$310</definedName>
    <definedName name="_xlnm.Print_Titles" localSheetId="7">'2300103-021 - Stavební část'!$139:$139</definedName>
    <definedName name="_xlnm._FilterDatabase" localSheetId="8" hidden="1">'2300103-022 - Elektro'!$C$129:$K$230</definedName>
    <definedName name="_xlnm.Print_Area" localSheetId="8">'2300103-022 - Elektro'!$C$4:$J$76,'2300103-022 - Elektro'!$C$82:$J$107,'2300103-022 - Elektro'!$C$113:$J$230</definedName>
    <definedName name="_xlnm.Print_Titles" localSheetId="8">'2300103-022 - Elektro'!$129:$129</definedName>
    <definedName name="_xlnm._FilterDatabase" localSheetId="9" hidden="1">'2300103-031 - Stavební čá...'!$C$137:$K$210</definedName>
    <definedName name="_xlnm.Print_Area" localSheetId="9">'2300103-031 - Stavební čá...'!$C$4:$J$76,'2300103-031 - Stavební čá...'!$C$82:$J$115,'2300103-031 - Stavební čá...'!$C$121:$J$210</definedName>
    <definedName name="_xlnm.Print_Titles" localSheetId="9">'2300103-031 - Stavební čá...'!$137:$137</definedName>
    <definedName name="_xlnm._FilterDatabase" localSheetId="10" hidden="1">'2300103-032 - Stavební čá...'!$C$132:$K$188</definedName>
    <definedName name="_xlnm.Print_Area" localSheetId="10">'2300103-032 - Stavební čá...'!$C$4:$J$76,'2300103-032 - Stavební čá...'!$C$82:$J$110,'2300103-032 - Stavební čá...'!$C$116:$J$188</definedName>
    <definedName name="_xlnm.Print_Titles" localSheetId="10">'2300103-032 - Stavební čá...'!$132:$132</definedName>
    <definedName name="_xlnm._FilterDatabase" localSheetId="11" hidden="1">'2300103-033 - Elektro - u...'!$C$129:$K$230</definedName>
    <definedName name="_xlnm.Print_Area" localSheetId="11">'2300103-033 - Elektro - u...'!$C$4:$J$76,'2300103-033 - Elektro - u...'!$C$82:$J$107,'2300103-033 - Elektro - u...'!$C$113:$J$230</definedName>
    <definedName name="_xlnm.Print_Titles" localSheetId="11">'2300103-033 - Elektro - u...'!$129:$129</definedName>
    <definedName name="_xlnm._FilterDatabase" localSheetId="12" hidden="1">'2300103-034 - Elektro - k...'!$C$129:$K$185</definedName>
    <definedName name="_xlnm.Print_Area" localSheetId="12">'2300103-034 - Elektro - k...'!$C$4:$J$76,'2300103-034 - Elektro - k...'!$C$82:$J$107,'2300103-034 - Elektro - k...'!$C$113:$J$185</definedName>
    <definedName name="_xlnm.Print_Titles" localSheetId="12">'2300103-034 - Elektro - k...'!$129:$129</definedName>
    <definedName name="_xlnm._FilterDatabase" localSheetId="13" hidden="1">'2300103-035 - Klima - uče...'!$C$134:$K$269</definedName>
    <definedName name="_xlnm.Print_Area" localSheetId="13">'2300103-035 - Klima - uče...'!$C$4:$J$76,'2300103-035 - Klima - uče...'!$C$82:$J$112,'2300103-035 - Klima - uče...'!$C$118:$J$269</definedName>
    <definedName name="_xlnm.Print_Titles" localSheetId="13">'2300103-035 - Klima - uče...'!$134:$134</definedName>
    <definedName name="_xlnm._FilterDatabase" localSheetId="14" hidden="1">'2300103-041 - Stavební čá...'!$C$139:$K$212</definedName>
    <definedName name="_xlnm.Print_Area" localSheetId="14">'2300103-041 - Stavební čá...'!$C$4:$J$76,'2300103-041 - Stavební čá...'!$C$82:$J$117,'2300103-041 - Stavební čá...'!$C$123:$J$212</definedName>
    <definedName name="_xlnm.Print_Titles" localSheetId="14">'2300103-041 - Stavební čá...'!$139:$139</definedName>
    <definedName name="_xlnm._FilterDatabase" localSheetId="15" hidden="1">'2300103-042 - Stavební čá...'!$C$138:$K$216</definedName>
    <definedName name="_xlnm.Print_Area" localSheetId="15">'2300103-042 - Stavební čá...'!$C$4:$J$76,'2300103-042 - Stavební čá...'!$C$82:$J$116,'2300103-042 - Stavební čá...'!$C$122:$J$216</definedName>
    <definedName name="_xlnm.Print_Titles" localSheetId="15">'2300103-042 - Stavební čá...'!$138:$138</definedName>
    <definedName name="_xlnm._FilterDatabase" localSheetId="16" hidden="1">'2300103-043 - Elektro - u...'!$C$129:$K$222</definedName>
    <definedName name="_xlnm.Print_Area" localSheetId="16">'2300103-043 - Elektro - u...'!$C$4:$J$76,'2300103-043 - Elektro - u...'!$C$82:$J$107,'2300103-043 - Elektro - u...'!$C$113:$J$222</definedName>
    <definedName name="_xlnm.Print_Titles" localSheetId="16">'2300103-043 - Elektro - u...'!$129:$129</definedName>
    <definedName name="_xlnm._FilterDatabase" localSheetId="17" hidden="1">'2300103-051 - Stavební čá...'!$C$136:$K$213</definedName>
    <definedName name="_xlnm.Print_Area" localSheetId="17">'2300103-051 - Stavební čá...'!$C$4:$J$76,'2300103-051 - Stavební čá...'!$C$82:$J$114,'2300103-051 - Stavební čá...'!$C$120:$J$213</definedName>
    <definedName name="_xlnm.Print_Titles" localSheetId="17">'2300103-051 - Stavební čá...'!$136:$136</definedName>
    <definedName name="_xlnm._FilterDatabase" localSheetId="18" hidden="1">'2300103-052 - Elektro - k...'!$C$129:$K$188</definedName>
    <definedName name="_xlnm.Print_Area" localSheetId="18">'2300103-052 - Elektro - k...'!$C$4:$J$76,'2300103-052 - Elektro - k...'!$C$82:$J$107,'2300103-052 - Elektro - k...'!$C$113:$J$188</definedName>
    <definedName name="_xlnm.Print_Titles" localSheetId="18">'2300103-052 - Elektro - k...'!$129:$129</definedName>
    <definedName name="_xlnm._FilterDatabase" localSheetId="19" hidden="1">'2300103-061 - Stavební čá...'!$C$139:$K$217</definedName>
    <definedName name="_xlnm.Print_Area" localSheetId="19">'2300103-061 - Stavební čá...'!$C$4:$J$76,'2300103-061 - Stavební čá...'!$C$82:$J$117,'2300103-061 - Stavební čá...'!$C$123:$J$217</definedName>
    <definedName name="_xlnm.Print_Titles" localSheetId="19">'2300103-061 - Stavební čá...'!$139:$139</definedName>
    <definedName name="_xlnm._FilterDatabase" localSheetId="20" hidden="1">'2300103-062 - Elektro - u...'!$C$129:$K$227</definedName>
    <definedName name="_xlnm.Print_Area" localSheetId="20">'2300103-062 - Elektro - u...'!$C$4:$J$76,'2300103-062 - Elektro - u...'!$C$82:$J$107,'2300103-062 - Elektro - u...'!$C$113:$J$227</definedName>
    <definedName name="_xlnm.Print_Titles" localSheetId="20">'2300103-062 - Elektro - u...'!$129:$129</definedName>
    <definedName name="_xlnm._FilterDatabase" localSheetId="21" hidden="1">'2300103-063 - Klima - uče...'!$C$134:$K$267</definedName>
    <definedName name="_xlnm.Print_Area" localSheetId="21">'2300103-063 - Klima - uče...'!$C$4:$J$76,'2300103-063 - Klima - uče...'!$C$82:$J$112,'2300103-063 - Klima - uče...'!$C$118:$J$267</definedName>
    <definedName name="_xlnm.Print_Titles" localSheetId="21">'2300103-063 - Klima - uče...'!$134:$134</definedName>
    <definedName name="_xlnm._FilterDatabase" localSheetId="22" hidden="1">'2300103-071 - Stavební čá...'!$C$135:$K$210</definedName>
    <definedName name="_xlnm.Print_Area" localSheetId="22">'2300103-071 - Stavební čá...'!$C$4:$J$76,'2300103-071 - Stavební čá...'!$C$82:$J$113,'2300103-071 - Stavební čá...'!$C$119:$J$210</definedName>
    <definedName name="_xlnm.Print_Titles" localSheetId="22">'2300103-071 - Stavební čá...'!$135:$135</definedName>
    <definedName name="_xlnm._FilterDatabase" localSheetId="23" hidden="1">'2300103-072 - Elektro - k...'!$C$129:$K$186</definedName>
    <definedName name="_xlnm.Print_Area" localSheetId="23">'2300103-072 - Elektro - k...'!$C$4:$J$76,'2300103-072 - Elektro - k...'!$C$82:$J$107,'2300103-072 - Elektro - k...'!$C$113:$J$186</definedName>
    <definedName name="_xlnm.Print_Titles" localSheetId="23">'2300103-072 - Elektro - k...'!$129:$129</definedName>
    <definedName name="_xlnm._FilterDatabase" localSheetId="24" hidden="1">'2300103-081 - Stavební čá...'!$C$137:$K$212</definedName>
    <definedName name="_xlnm.Print_Area" localSheetId="24">'2300103-081 - Stavební čá...'!$C$4:$J$76,'2300103-081 - Stavební čá...'!$C$82:$J$115,'2300103-081 - Stavební čá...'!$C$121:$J$212</definedName>
    <definedName name="_xlnm.Print_Titles" localSheetId="24">'2300103-081 - Stavební čá...'!$137:$137</definedName>
    <definedName name="_xlnm._FilterDatabase" localSheetId="25" hidden="1">'2300103-082 - Stavební čá...'!$C$135:$K$205</definedName>
    <definedName name="_xlnm.Print_Area" localSheetId="25">'2300103-082 - Stavební čá...'!$C$4:$J$76,'2300103-082 - Stavební čá...'!$C$82:$J$113,'2300103-082 - Stavební čá...'!$C$119:$J$205</definedName>
    <definedName name="_xlnm.Print_Titles" localSheetId="25">'2300103-082 - Stavební čá...'!$135:$135</definedName>
    <definedName name="_xlnm._FilterDatabase" localSheetId="26" hidden="1">'2300103-083 - Elektro - u...'!$C$129:$K$229</definedName>
    <definedName name="_xlnm.Print_Area" localSheetId="26">'2300103-083 - Elektro - u...'!$C$4:$J$76,'2300103-083 - Elektro - u...'!$C$82:$J$107,'2300103-083 - Elektro - u...'!$C$113:$J$229</definedName>
    <definedName name="_xlnm.Print_Titles" localSheetId="26">'2300103-083 - Elektro - u...'!$129:$129</definedName>
    <definedName name="_xlnm._FilterDatabase" localSheetId="27" hidden="1">'2300103-091 - Stavební čá...'!$C$139:$K$214</definedName>
    <definedName name="_xlnm.Print_Area" localSheetId="27">'2300103-091 - Stavební čá...'!$C$4:$J$76,'2300103-091 - Stavební čá...'!$C$82:$J$117,'2300103-091 - Stavební čá...'!$C$123:$J$214</definedName>
    <definedName name="_xlnm.Print_Titles" localSheetId="27">'2300103-091 - Stavební čá...'!$139:$139</definedName>
    <definedName name="_xlnm._FilterDatabase" localSheetId="28" hidden="1">'2300103-092 - Stavební čá...'!$C$138:$K$215</definedName>
    <definedName name="_xlnm.Print_Area" localSheetId="28">'2300103-092 - Stavební čá...'!$C$4:$J$76,'2300103-092 - Stavební čá...'!$C$82:$J$116,'2300103-092 - Stavební čá...'!$C$122:$J$215</definedName>
    <definedName name="_xlnm.Print_Titles" localSheetId="28">'2300103-092 - Stavební čá...'!$138:$138</definedName>
    <definedName name="_xlnm._FilterDatabase" localSheetId="29" hidden="1">'2300103-093 - Elektro - u...'!$C$129:$K$226</definedName>
    <definedName name="_xlnm.Print_Area" localSheetId="29">'2300103-093 - Elektro - u...'!$C$4:$J$76,'2300103-093 - Elektro - u...'!$C$82:$J$107,'2300103-093 - Elektro - u...'!$C$113:$J$226</definedName>
    <definedName name="_xlnm.Print_Titles" localSheetId="29">'2300103-093 - Elektro - u...'!$129:$129</definedName>
    <definedName name="_xlnm._FilterDatabase" localSheetId="30" hidden="1">'2300104 - VRN'!$C$120:$K$137</definedName>
    <definedName name="_xlnm.Print_Area" localSheetId="30">'2300104 - VRN'!$C$4:$J$76,'2300104 - VRN'!$C$82:$J$102,'2300104 - VRN'!$C$108:$J$137</definedName>
    <definedName name="_xlnm.Print_Titles" localSheetId="30">'2300104 - VRN'!$120:$120</definedName>
  </definedNames>
  <calcPr/>
</workbook>
</file>

<file path=xl/calcChain.xml><?xml version="1.0" encoding="utf-8"?>
<calcChain xmlns="http://schemas.openxmlformats.org/spreadsheetml/2006/main">
  <c i="31" l="1" r="J37"/>
  <c r="J36"/>
  <c i="1" r="AY135"/>
  <c i="31" r="J35"/>
  <c i="1" r="AX135"/>
  <c i="31" r="BI136"/>
  <c r="BH136"/>
  <c r="BG136"/>
  <c r="BF136"/>
  <c r="T136"/>
  <c r="T135"/>
  <c r="R136"/>
  <c r="R135"/>
  <c r="P136"/>
  <c r="P135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7"/>
  <c r="F115"/>
  <c r="E113"/>
  <c r="J91"/>
  <c r="F89"/>
  <c r="E87"/>
  <c r="J24"/>
  <c r="E24"/>
  <c r="J118"/>
  <c r="J23"/>
  <c r="J18"/>
  <c r="E18"/>
  <c r="F92"/>
  <c r="J17"/>
  <c r="J15"/>
  <c r="E15"/>
  <c r="F117"/>
  <c r="J14"/>
  <c r="J12"/>
  <c r="J115"/>
  <c r="E7"/>
  <c r="E111"/>
  <c i="30" r="J41"/>
  <c r="J40"/>
  <c i="1" r="AY134"/>
  <c i="30" r="J39"/>
  <c i="1" r="AX134"/>
  <c i="30"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127"/>
  <c r="J27"/>
  <c r="J22"/>
  <c r="E22"/>
  <c r="F127"/>
  <c r="J21"/>
  <c r="J19"/>
  <c r="E19"/>
  <c r="F126"/>
  <c r="J18"/>
  <c r="J16"/>
  <c r="J93"/>
  <c r="E7"/>
  <c r="E116"/>
  <c i="29" r="J41"/>
  <c r="J40"/>
  <c i="1" r="AY133"/>
  <c i="29" r="J39"/>
  <c i="1" r="AX133"/>
  <c i="29" r="BI215"/>
  <c r="BH215"/>
  <c r="BG215"/>
  <c r="BF215"/>
  <c r="T215"/>
  <c r="T214"/>
  <c r="T213"/>
  <c r="R215"/>
  <c r="R214"/>
  <c r="R213"/>
  <c r="P215"/>
  <c r="P214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T202"/>
  <c r="R203"/>
  <c r="R202"/>
  <c r="P203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J135"/>
  <c r="F133"/>
  <c r="E131"/>
  <c r="J95"/>
  <c r="F93"/>
  <c r="E91"/>
  <c r="J28"/>
  <c r="E28"/>
  <c r="J136"/>
  <c r="J27"/>
  <c r="J22"/>
  <c r="E22"/>
  <c r="F136"/>
  <c r="J21"/>
  <c r="J19"/>
  <c r="E19"/>
  <c r="F135"/>
  <c r="J18"/>
  <c r="J16"/>
  <c r="J133"/>
  <c r="E7"/>
  <c r="E125"/>
  <c i="28" r="J41"/>
  <c r="J40"/>
  <c i="1" r="AY132"/>
  <c i="28" r="J39"/>
  <c i="1" r="AX132"/>
  <c i="28" r="BI214"/>
  <c r="BH214"/>
  <c r="BG214"/>
  <c r="BF214"/>
  <c r="T214"/>
  <c r="R214"/>
  <c r="P214"/>
  <c r="BI213"/>
  <c r="BH213"/>
  <c r="BG213"/>
  <c r="BF213"/>
  <c r="T213"/>
  <c r="R213"/>
  <c r="P213"/>
  <c r="BI208"/>
  <c r="BH208"/>
  <c r="BG208"/>
  <c r="BF208"/>
  <c r="T208"/>
  <c r="T207"/>
  <c r="R208"/>
  <c r="R207"/>
  <c r="P208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J136"/>
  <c r="F134"/>
  <c r="E132"/>
  <c r="J95"/>
  <c r="F93"/>
  <c r="E91"/>
  <c r="J28"/>
  <c r="E28"/>
  <c r="J137"/>
  <c r="J27"/>
  <c r="J22"/>
  <c r="E22"/>
  <c r="F96"/>
  <c r="J21"/>
  <c r="J19"/>
  <c r="E19"/>
  <c r="F136"/>
  <c r="J18"/>
  <c r="J16"/>
  <c r="J93"/>
  <c r="E7"/>
  <c r="E85"/>
  <c i="27" r="J41"/>
  <c r="J40"/>
  <c i="1" r="AY130"/>
  <c i="27" r="J39"/>
  <c i="1" r="AX130"/>
  <c i="27"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96"/>
  <c r="J27"/>
  <c r="J22"/>
  <c r="E22"/>
  <c r="F127"/>
  <c r="J21"/>
  <c r="J19"/>
  <c r="E19"/>
  <c r="F126"/>
  <c r="J18"/>
  <c r="J16"/>
  <c r="J124"/>
  <c r="E7"/>
  <c r="E116"/>
  <c i="26" r="J41"/>
  <c r="J40"/>
  <c i="1" r="AY129"/>
  <c i="26" r="J39"/>
  <c i="1" r="AX129"/>
  <c i="26"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T195"/>
  <c r="R196"/>
  <c r="R195"/>
  <c r="P196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J132"/>
  <c r="F130"/>
  <c r="E128"/>
  <c r="J95"/>
  <c r="F93"/>
  <c r="E91"/>
  <c r="J28"/>
  <c r="E28"/>
  <c r="J133"/>
  <c r="J27"/>
  <c r="J22"/>
  <c r="E22"/>
  <c r="F133"/>
  <c r="J21"/>
  <c r="J19"/>
  <c r="E19"/>
  <c r="F132"/>
  <c r="J18"/>
  <c r="J16"/>
  <c r="J93"/>
  <c r="E7"/>
  <c r="E122"/>
  <c i="25" r="J41"/>
  <c r="J40"/>
  <c i="1" r="AY128"/>
  <c i="25" r="J39"/>
  <c i="1" r="AX128"/>
  <c i="25"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J134"/>
  <c r="F132"/>
  <c r="E130"/>
  <c r="J95"/>
  <c r="F93"/>
  <c r="E91"/>
  <c r="J28"/>
  <c r="E28"/>
  <c r="J135"/>
  <c r="J27"/>
  <c r="J22"/>
  <c r="E22"/>
  <c r="F96"/>
  <c r="J21"/>
  <c r="J19"/>
  <c r="E19"/>
  <c r="F134"/>
  <c r="J18"/>
  <c r="J16"/>
  <c r="J93"/>
  <c r="E7"/>
  <c r="E124"/>
  <c i="24" r="J41"/>
  <c r="J40"/>
  <c i="1" r="AY126"/>
  <c i="24" r="J39"/>
  <c i="1" r="AX126"/>
  <c i="24"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96"/>
  <c r="J27"/>
  <c r="J22"/>
  <c r="E22"/>
  <c r="F127"/>
  <c r="J21"/>
  <c r="J19"/>
  <c r="E19"/>
  <c r="F126"/>
  <c r="J18"/>
  <c r="J16"/>
  <c r="J124"/>
  <c r="E7"/>
  <c r="E116"/>
  <c i="23" r="J41"/>
  <c r="J40"/>
  <c i="1" r="AY125"/>
  <c i="23" r="J39"/>
  <c i="1" r="AX125"/>
  <c i="23"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J132"/>
  <c r="F130"/>
  <c r="E128"/>
  <c r="J95"/>
  <c r="F93"/>
  <c r="E91"/>
  <c r="J28"/>
  <c r="E28"/>
  <c r="J133"/>
  <c r="J27"/>
  <c r="J22"/>
  <c r="E22"/>
  <c r="F96"/>
  <c r="J21"/>
  <c r="J19"/>
  <c r="E19"/>
  <c r="F95"/>
  <c r="J18"/>
  <c r="J16"/>
  <c r="J130"/>
  <c r="E7"/>
  <c r="E85"/>
  <c i="22" r="J41"/>
  <c r="J40"/>
  <c i="1" r="AY123"/>
  <c i="22" r="J39"/>
  <c i="1" r="AX123"/>
  <c i="22"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T145"/>
  <c r="R146"/>
  <c r="R145"/>
  <c r="P146"/>
  <c r="P145"/>
  <c r="BI138"/>
  <c r="BH138"/>
  <c r="BG138"/>
  <c r="BF138"/>
  <c r="T138"/>
  <c r="T137"/>
  <c r="R138"/>
  <c r="R137"/>
  <c r="P138"/>
  <c r="P137"/>
  <c r="J131"/>
  <c r="F129"/>
  <c r="E127"/>
  <c r="J95"/>
  <c r="F93"/>
  <c r="E91"/>
  <c r="J28"/>
  <c r="E28"/>
  <c r="J96"/>
  <c r="J27"/>
  <c r="J22"/>
  <c r="E22"/>
  <c r="F132"/>
  <c r="J21"/>
  <c r="J19"/>
  <c r="E19"/>
  <c r="F131"/>
  <c r="J18"/>
  <c r="J16"/>
  <c r="J129"/>
  <c r="E7"/>
  <c r="E121"/>
  <c i="21" r="J41"/>
  <c r="J40"/>
  <c i="1" r="AY122"/>
  <c i="21" r="J39"/>
  <c i="1" r="AX122"/>
  <c i="21"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127"/>
  <c r="J27"/>
  <c r="J22"/>
  <c r="E22"/>
  <c r="F127"/>
  <c r="J21"/>
  <c r="J19"/>
  <c r="E19"/>
  <c r="F126"/>
  <c r="J18"/>
  <c r="J16"/>
  <c r="J124"/>
  <c r="E7"/>
  <c r="E85"/>
  <c i="20" r="J41"/>
  <c r="J40"/>
  <c i="1" r="AY121"/>
  <c i="20" r="J39"/>
  <c i="1" r="AX121"/>
  <c i="20" r="BI217"/>
  <c r="BH217"/>
  <c r="BG217"/>
  <c r="BF217"/>
  <c r="T217"/>
  <c r="R217"/>
  <c r="P217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J136"/>
  <c r="F134"/>
  <c r="E132"/>
  <c r="J95"/>
  <c r="F93"/>
  <c r="E91"/>
  <c r="J28"/>
  <c r="E28"/>
  <c r="J96"/>
  <c r="J27"/>
  <c r="J22"/>
  <c r="E22"/>
  <c r="F137"/>
  <c r="J21"/>
  <c r="J19"/>
  <c r="E19"/>
  <c r="F136"/>
  <c r="J18"/>
  <c r="J16"/>
  <c r="J93"/>
  <c r="E7"/>
  <c r="E85"/>
  <c i="19" r="J41"/>
  <c r="J40"/>
  <c i="1" r="AY119"/>
  <c i="19" r="J39"/>
  <c i="1" r="AX119"/>
  <c i="19"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127"/>
  <c r="J27"/>
  <c r="J22"/>
  <c r="E22"/>
  <c r="F96"/>
  <c r="J21"/>
  <c r="J19"/>
  <c r="E19"/>
  <c r="F126"/>
  <c r="J18"/>
  <c r="J16"/>
  <c r="J93"/>
  <c r="E7"/>
  <c r="E85"/>
  <c i="18" r="J41"/>
  <c r="J40"/>
  <c i="1" r="AY118"/>
  <c i="18" r="J39"/>
  <c i="1" r="AX118"/>
  <c i="18"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J133"/>
  <c r="F131"/>
  <c r="E129"/>
  <c r="J95"/>
  <c r="F93"/>
  <c r="E91"/>
  <c r="J28"/>
  <c r="E28"/>
  <c r="J134"/>
  <c r="J27"/>
  <c r="J22"/>
  <c r="E22"/>
  <c r="F96"/>
  <c r="J21"/>
  <c r="J19"/>
  <c r="E19"/>
  <c r="F133"/>
  <c r="J18"/>
  <c r="J16"/>
  <c r="J93"/>
  <c r="E7"/>
  <c r="E85"/>
  <c i="17" r="J41"/>
  <c r="J40"/>
  <c i="1" r="AY116"/>
  <c i="17" r="J39"/>
  <c i="1" r="AX116"/>
  <c i="17"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127"/>
  <c r="J27"/>
  <c r="J22"/>
  <c r="E22"/>
  <c r="F127"/>
  <c r="J21"/>
  <c r="J19"/>
  <c r="E19"/>
  <c r="F126"/>
  <c r="J18"/>
  <c r="J16"/>
  <c r="J124"/>
  <c r="E7"/>
  <c r="E116"/>
  <c i="16" r="J41"/>
  <c r="J40"/>
  <c i="1" r="AY115"/>
  <c i="16" r="J39"/>
  <c i="1" r="AX115"/>
  <c i="16"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J135"/>
  <c r="F133"/>
  <c r="E131"/>
  <c r="J95"/>
  <c r="F93"/>
  <c r="E91"/>
  <c r="J28"/>
  <c r="E28"/>
  <c r="J136"/>
  <c r="J27"/>
  <c r="J22"/>
  <c r="E22"/>
  <c r="F96"/>
  <c r="J21"/>
  <c r="J19"/>
  <c r="E19"/>
  <c r="F135"/>
  <c r="J18"/>
  <c r="J16"/>
  <c r="J133"/>
  <c r="E7"/>
  <c r="E85"/>
  <c i="15" r="J41"/>
  <c r="J40"/>
  <c i="1" r="AY114"/>
  <c i="15" r="J39"/>
  <c i="1" r="AX114"/>
  <c i="15" r="BI212"/>
  <c r="BH212"/>
  <c r="BG212"/>
  <c r="BF212"/>
  <c r="T212"/>
  <c r="T211"/>
  <c r="T210"/>
  <c r="R212"/>
  <c r="R211"/>
  <c r="R210"/>
  <c r="P212"/>
  <c r="P211"/>
  <c r="P210"/>
  <c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J136"/>
  <c r="F134"/>
  <c r="E132"/>
  <c r="J95"/>
  <c r="F93"/>
  <c r="E91"/>
  <c r="J28"/>
  <c r="E28"/>
  <c r="J137"/>
  <c r="J27"/>
  <c r="J22"/>
  <c r="E22"/>
  <c r="F96"/>
  <c r="J21"/>
  <c r="J19"/>
  <c r="E19"/>
  <c r="F136"/>
  <c r="J18"/>
  <c r="J16"/>
  <c r="J134"/>
  <c r="E7"/>
  <c r="E126"/>
  <c i="14" r="J41"/>
  <c r="J40"/>
  <c i="1" r="AY112"/>
  <c i="14" r="J39"/>
  <c i="1" r="AX112"/>
  <c i="14"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T145"/>
  <c r="R146"/>
  <c r="R145"/>
  <c r="P146"/>
  <c r="P145"/>
  <c r="BI138"/>
  <c r="BH138"/>
  <c r="BG138"/>
  <c r="BF138"/>
  <c r="T138"/>
  <c r="T137"/>
  <c r="R138"/>
  <c r="R137"/>
  <c r="P138"/>
  <c r="P137"/>
  <c r="J131"/>
  <c r="F129"/>
  <c r="E127"/>
  <c r="J95"/>
  <c r="F93"/>
  <c r="E91"/>
  <c r="J28"/>
  <c r="E28"/>
  <c r="J132"/>
  <c r="J27"/>
  <c r="J22"/>
  <c r="E22"/>
  <c r="F132"/>
  <c r="J21"/>
  <c r="J19"/>
  <c r="E19"/>
  <c r="F95"/>
  <c r="J18"/>
  <c r="J16"/>
  <c r="J129"/>
  <c r="E7"/>
  <c r="E85"/>
  <c i="13" r="J41"/>
  <c r="J40"/>
  <c i="1" r="AY111"/>
  <c i="13" r="J39"/>
  <c i="1" r="AX111"/>
  <c i="13"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96"/>
  <c r="J27"/>
  <c r="J22"/>
  <c r="E22"/>
  <c r="F127"/>
  <c r="J21"/>
  <c r="J19"/>
  <c r="E19"/>
  <c r="F95"/>
  <c r="J18"/>
  <c r="J16"/>
  <c r="J124"/>
  <c r="E7"/>
  <c r="E116"/>
  <c i="12" r="J41"/>
  <c r="J40"/>
  <c i="1" r="AY110"/>
  <c i="12" r="J39"/>
  <c i="1" r="AX110"/>
  <c i="12"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127"/>
  <c r="J27"/>
  <c r="J22"/>
  <c r="E22"/>
  <c r="F127"/>
  <c r="J21"/>
  <c r="J19"/>
  <c r="E19"/>
  <c r="F95"/>
  <c r="J18"/>
  <c r="J16"/>
  <c r="J93"/>
  <c r="E7"/>
  <c r="E85"/>
  <c i="11" r="J41"/>
  <c r="J40"/>
  <c i="1" r="AY109"/>
  <c i="11" r="J39"/>
  <c i="1" r="AX109"/>
  <c i="11"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J129"/>
  <c r="F127"/>
  <c r="E125"/>
  <c r="J95"/>
  <c r="F93"/>
  <c r="E91"/>
  <c r="J28"/>
  <c r="E28"/>
  <c r="J96"/>
  <c r="J27"/>
  <c r="J22"/>
  <c r="E22"/>
  <c r="F96"/>
  <c r="J21"/>
  <c r="J19"/>
  <c r="E19"/>
  <c r="F95"/>
  <c r="J18"/>
  <c r="J16"/>
  <c r="J93"/>
  <c r="E7"/>
  <c r="E119"/>
  <c i="10" r="J41"/>
  <c r="J40"/>
  <c i="1" r="AY108"/>
  <c i="10" r="J39"/>
  <c i="1" r="AX108"/>
  <c i="10" r="BI208"/>
  <c r="BH208"/>
  <c r="BG208"/>
  <c r="BF208"/>
  <c r="T208"/>
  <c r="T207"/>
  <c r="R208"/>
  <c r="R207"/>
  <c r="P208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J134"/>
  <c r="F132"/>
  <c r="E130"/>
  <c r="J95"/>
  <c r="F93"/>
  <c r="E91"/>
  <c r="J28"/>
  <c r="E28"/>
  <c r="J135"/>
  <c r="J27"/>
  <c r="J22"/>
  <c r="E22"/>
  <c r="F96"/>
  <c r="J21"/>
  <c r="J19"/>
  <c r="E19"/>
  <c r="F134"/>
  <c r="J18"/>
  <c r="J16"/>
  <c r="J132"/>
  <c r="E7"/>
  <c r="E85"/>
  <c i="9" r="J41"/>
  <c r="J40"/>
  <c i="1" r="AY106"/>
  <c i="9" r="J39"/>
  <c i="1" r="AX106"/>
  <c i="9"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127"/>
  <c r="J27"/>
  <c r="J22"/>
  <c r="E22"/>
  <c r="F127"/>
  <c r="J21"/>
  <c r="J19"/>
  <c r="E19"/>
  <c r="F126"/>
  <c r="J18"/>
  <c r="J16"/>
  <c r="J93"/>
  <c r="E7"/>
  <c r="E85"/>
  <c i="8" r="J41"/>
  <c r="J40"/>
  <c i="1" r="AY105"/>
  <c i="8" r="J39"/>
  <c i="1" r="AX105"/>
  <c i="8" r="BI310"/>
  <c r="BH310"/>
  <c r="BG310"/>
  <c r="BF310"/>
  <c r="T310"/>
  <c r="T309"/>
  <c r="T308"/>
  <c r="R310"/>
  <c r="R309"/>
  <c r="R308"/>
  <c r="P310"/>
  <c r="P309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J136"/>
  <c r="F134"/>
  <c r="E132"/>
  <c r="J95"/>
  <c r="F93"/>
  <c r="E91"/>
  <c r="J28"/>
  <c r="E28"/>
  <c r="J137"/>
  <c r="J27"/>
  <c r="J22"/>
  <c r="E22"/>
  <c r="F137"/>
  <c r="J21"/>
  <c r="J19"/>
  <c r="E19"/>
  <c r="F136"/>
  <c r="J18"/>
  <c r="J16"/>
  <c r="J134"/>
  <c r="E7"/>
  <c r="E85"/>
  <c i="7" r="J41"/>
  <c r="J40"/>
  <c i="1" r="AY103"/>
  <c i="7" r="J39"/>
  <c i="1" r="AX103"/>
  <c i="7"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96"/>
  <c r="J27"/>
  <c r="J22"/>
  <c r="E22"/>
  <c r="F127"/>
  <c r="J21"/>
  <c r="J19"/>
  <c r="E19"/>
  <c r="F126"/>
  <c r="J18"/>
  <c r="J16"/>
  <c r="J124"/>
  <c r="E7"/>
  <c r="E85"/>
  <c i="6" r="J41"/>
  <c r="J40"/>
  <c i="1" r="AY102"/>
  <c i="6" r="J39"/>
  <c i="1" r="AX102"/>
  <c i="6"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J135"/>
  <c r="F133"/>
  <c r="E131"/>
  <c r="J95"/>
  <c r="F93"/>
  <c r="E91"/>
  <c r="J28"/>
  <c r="E28"/>
  <c r="J136"/>
  <c r="J27"/>
  <c r="J22"/>
  <c r="E22"/>
  <c r="F136"/>
  <c r="J21"/>
  <c r="J19"/>
  <c r="E19"/>
  <c r="F135"/>
  <c r="J18"/>
  <c r="J16"/>
  <c r="J133"/>
  <c r="E7"/>
  <c r="E85"/>
  <c i="5" r="J39"/>
  <c r="J38"/>
  <c i="1" r="AY99"/>
  <c i="5" r="J37"/>
  <c i="1" r="AX99"/>
  <c i="5"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19"/>
  <c r="E117"/>
  <c r="J93"/>
  <c r="F91"/>
  <c r="E89"/>
  <c r="J26"/>
  <c r="E26"/>
  <c r="J122"/>
  <c r="J25"/>
  <c r="J20"/>
  <c r="E20"/>
  <c r="F122"/>
  <c r="J19"/>
  <c r="J17"/>
  <c r="E17"/>
  <c r="F121"/>
  <c r="J16"/>
  <c r="J14"/>
  <c r="J119"/>
  <c r="E7"/>
  <c r="E85"/>
  <c i="4" r="J39"/>
  <c r="J38"/>
  <c i="1" r="AY98"/>
  <c i="4" r="J37"/>
  <c i="1" r="AX98"/>
  <c i="4"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19"/>
  <c r="E117"/>
  <c r="J93"/>
  <c r="F91"/>
  <c r="E89"/>
  <c r="J26"/>
  <c r="E26"/>
  <c r="J122"/>
  <c r="J25"/>
  <c r="J20"/>
  <c r="E20"/>
  <c r="F122"/>
  <c r="J19"/>
  <c r="J17"/>
  <c r="E17"/>
  <c r="F121"/>
  <c r="J16"/>
  <c r="J14"/>
  <c r="J91"/>
  <c r="E7"/>
  <c r="E113"/>
  <c i="3" r="J39"/>
  <c r="J38"/>
  <c i="1" r="AY97"/>
  <c i="3" r="J37"/>
  <c i="1" r="AX97"/>
  <c i="3"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0"/>
  <c r="E118"/>
  <c r="J93"/>
  <c r="F91"/>
  <c r="E89"/>
  <c r="J26"/>
  <c r="E26"/>
  <c r="J123"/>
  <c r="J25"/>
  <c r="J20"/>
  <c r="E20"/>
  <c r="F94"/>
  <c r="J19"/>
  <c r="J17"/>
  <c r="E17"/>
  <c r="F122"/>
  <c r="J16"/>
  <c r="J14"/>
  <c r="J120"/>
  <c r="E7"/>
  <c r="E85"/>
  <c i="2" r="J37"/>
  <c r="J36"/>
  <c i="1" r="AY95"/>
  <c i="2" r="J35"/>
  <c i="1" r="AX95"/>
  <c i="2" r="BI1465"/>
  <c r="BH1465"/>
  <c r="BG1465"/>
  <c r="BF1465"/>
  <c r="T1465"/>
  <c r="R1465"/>
  <c r="P1465"/>
  <c r="BI1462"/>
  <c r="BH1462"/>
  <c r="BG1462"/>
  <c r="BF1462"/>
  <c r="T1462"/>
  <c r="R1462"/>
  <c r="P1462"/>
  <c r="BI1459"/>
  <c r="BH1459"/>
  <c r="BG1459"/>
  <c r="BF1459"/>
  <c r="T1459"/>
  <c r="R1459"/>
  <c r="P1459"/>
  <c r="BI1456"/>
  <c r="BH1456"/>
  <c r="BG1456"/>
  <c r="BF1456"/>
  <c r="T1456"/>
  <c r="R1456"/>
  <c r="P1456"/>
  <c r="BI1452"/>
  <c r="BH1452"/>
  <c r="BG1452"/>
  <c r="BF1452"/>
  <c r="T1452"/>
  <c r="R1452"/>
  <c r="P1452"/>
  <c r="BI1448"/>
  <c r="BH1448"/>
  <c r="BG1448"/>
  <c r="BF1448"/>
  <c r="T1448"/>
  <c r="R1448"/>
  <c r="P1448"/>
  <c r="BI1444"/>
  <c r="BH1444"/>
  <c r="BG1444"/>
  <c r="BF1444"/>
  <c r="T1444"/>
  <c r="R1444"/>
  <c r="P1444"/>
  <c r="BI1440"/>
  <c r="BH1440"/>
  <c r="BG1440"/>
  <c r="BF1440"/>
  <c r="T1440"/>
  <c r="R1440"/>
  <c r="P1440"/>
  <c r="BI1436"/>
  <c r="BH1436"/>
  <c r="BG1436"/>
  <c r="BF1436"/>
  <c r="T1436"/>
  <c r="R1436"/>
  <c r="P1436"/>
  <c r="BI1432"/>
  <c r="BH1432"/>
  <c r="BG1432"/>
  <c r="BF1432"/>
  <c r="T1432"/>
  <c r="T1431"/>
  <c r="R1432"/>
  <c r="R1431"/>
  <c r="P1432"/>
  <c r="P1431"/>
  <c r="BI1429"/>
  <c r="BH1429"/>
  <c r="BG1429"/>
  <c r="BF1429"/>
  <c r="T1429"/>
  <c r="R1429"/>
  <c r="P1429"/>
  <c r="BI1428"/>
  <c r="BH1428"/>
  <c r="BG1428"/>
  <c r="BF1428"/>
  <c r="T1428"/>
  <c r="R1428"/>
  <c r="P1428"/>
  <c r="BI1387"/>
  <c r="BH1387"/>
  <c r="BG1387"/>
  <c r="BF1387"/>
  <c r="T1387"/>
  <c r="R1387"/>
  <c r="P1387"/>
  <c r="BI1382"/>
  <c r="BH1382"/>
  <c r="BG1382"/>
  <c r="BF1382"/>
  <c r="T1382"/>
  <c r="R1382"/>
  <c r="P1382"/>
  <c r="BI1381"/>
  <c r="BH1381"/>
  <c r="BG1381"/>
  <c r="BF1381"/>
  <c r="T1381"/>
  <c r="R1381"/>
  <c r="P1381"/>
  <c r="BI1369"/>
  <c r="BH1369"/>
  <c r="BG1369"/>
  <c r="BF1369"/>
  <c r="T1369"/>
  <c r="R1369"/>
  <c r="P1369"/>
  <c r="BI1367"/>
  <c r="BH1367"/>
  <c r="BG1367"/>
  <c r="BF1367"/>
  <c r="T1367"/>
  <c r="R1367"/>
  <c r="P1367"/>
  <c r="BI1331"/>
  <c r="BH1331"/>
  <c r="BG1331"/>
  <c r="BF1331"/>
  <c r="T1331"/>
  <c r="R1331"/>
  <c r="P1331"/>
  <c r="BI1294"/>
  <c r="BH1294"/>
  <c r="BG1294"/>
  <c r="BF1294"/>
  <c r="T1294"/>
  <c r="R1294"/>
  <c r="P1294"/>
  <c r="BI1280"/>
  <c r="BH1280"/>
  <c r="BG1280"/>
  <c r="BF1280"/>
  <c r="T1280"/>
  <c r="R1280"/>
  <c r="P1280"/>
  <c r="BI1277"/>
  <c r="BH1277"/>
  <c r="BG1277"/>
  <c r="BF1277"/>
  <c r="T1277"/>
  <c r="R1277"/>
  <c r="P1277"/>
  <c r="BI1241"/>
  <c r="BH1241"/>
  <c r="BG1241"/>
  <c r="BF1241"/>
  <c r="T1241"/>
  <c r="R1241"/>
  <c r="P1241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5"/>
  <c r="BH1215"/>
  <c r="BG1215"/>
  <c r="BF1215"/>
  <c r="T1215"/>
  <c r="R1215"/>
  <c r="P1215"/>
  <c r="BI1208"/>
  <c r="BH1208"/>
  <c r="BG1208"/>
  <c r="BF1208"/>
  <c r="T1208"/>
  <c r="R1208"/>
  <c r="P1208"/>
  <c r="BI1195"/>
  <c r="BH1195"/>
  <c r="BG1195"/>
  <c r="BF1195"/>
  <c r="T1195"/>
  <c r="R1195"/>
  <c r="P1195"/>
  <c r="BI1190"/>
  <c r="BH1190"/>
  <c r="BG1190"/>
  <c r="BF1190"/>
  <c r="T1190"/>
  <c r="R1190"/>
  <c r="P1190"/>
  <c r="BI1187"/>
  <c r="BH1187"/>
  <c r="BG1187"/>
  <c r="BF1187"/>
  <c r="T1187"/>
  <c r="R1187"/>
  <c r="P1187"/>
  <c r="BI1173"/>
  <c r="BH1173"/>
  <c r="BG1173"/>
  <c r="BF1173"/>
  <c r="T1173"/>
  <c r="R1173"/>
  <c r="P1173"/>
  <c r="BI1170"/>
  <c r="BH1170"/>
  <c r="BG1170"/>
  <c r="BF1170"/>
  <c r="T1170"/>
  <c r="R1170"/>
  <c r="P1170"/>
  <c r="BI1163"/>
  <c r="BH1163"/>
  <c r="BG1163"/>
  <c r="BF1163"/>
  <c r="T1163"/>
  <c r="R1163"/>
  <c r="P1163"/>
  <c r="BI1160"/>
  <c r="BH1160"/>
  <c r="BG1160"/>
  <c r="BF1160"/>
  <c r="T1160"/>
  <c r="R1160"/>
  <c r="P1160"/>
  <c r="BI1153"/>
  <c r="BH1153"/>
  <c r="BG1153"/>
  <c r="BF1153"/>
  <c r="T1153"/>
  <c r="R1153"/>
  <c r="P1153"/>
  <c r="BI1134"/>
  <c r="BH1134"/>
  <c r="BG1134"/>
  <c r="BF1134"/>
  <c r="T1134"/>
  <c r="R1134"/>
  <c r="P1134"/>
  <c r="BI1118"/>
  <c r="BH1118"/>
  <c r="BG1118"/>
  <c r="BF1118"/>
  <c r="T1118"/>
  <c r="R1118"/>
  <c r="P1118"/>
  <c r="BI1116"/>
  <c r="BH1116"/>
  <c r="BG1116"/>
  <c r="BF1116"/>
  <c r="T1116"/>
  <c r="R1116"/>
  <c r="P1116"/>
  <c r="BI1111"/>
  <c r="BH1111"/>
  <c r="BG1111"/>
  <c r="BF1111"/>
  <c r="T1111"/>
  <c r="R1111"/>
  <c r="P1111"/>
  <c r="BI1108"/>
  <c r="BH1108"/>
  <c r="BG1108"/>
  <c r="BF1108"/>
  <c r="T1108"/>
  <c r="R1108"/>
  <c r="P1108"/>
  <c r="BI1105"/>
  <c r="BH1105"/>
  <c r="BG1105"/>
  <c r="BF1105"/>
  <c r="T1105"/>
  <c r="R1105"/>
  <c r="P1105"/>
  <c r="BI1102"/>
  <c r="BH1102"/>
  <c r="BG1102"/>
  <c r="BF1102"/>
  <c r="T1102"/>
  <c r="R1102"/>
  <c r="P1102"/>
  <c r="BI1099"/>
  <c r="BH1099"/>
  <c r="BG1099"/>
  <c r="BF1099"/>
  <c r="T1099"/>
  <c r="R1099"/>
  <c r="P1099"/>
  <c r="BI1096"/>
  <c r="BH1096"/>
  <c r="BG1096"/>
  <c r="BF1096"/>
  <c r="T1096"/>
  <c r="R1096"/>
  <c r="P1096"/>
  <c r="BI1093"/>
  <c r="BH1093"/>
  <c r="BG1093"/>
  <c r="BF1093"/>
  <c r="T1093"/>
  <c r="R1093"/>
  <c r="P1093"/>
  <c r="BI1090"/>
  <c r="BH1090"/>
  <c r="BG1090"/>
  <c r="BF1090"/>
  <c r="T1090"/>
  <c r="R1090"/>
  <c r="P1090"/>
  <c r="BI1087"/>
  <c r="BH1087"/>
  <c r="BG1087"/>
  <c r="BF1087"/>
  <c r="T1087"/>
  <c r="R1087"/>
  <c r="P1087"/>
  <c r="BI1083"/>
  <c r="BH1083"/>
  <c r="BG1083"/>
  <c r="BF1083"/>
  <c r="T1083"/>
  <c r="R1083"/>
  <c r="P1083"/>
  <c r="BI1080"/>
  <c r="BH1080"/>
  <c r="BG1080"/>
  <c r="BF1080"/>
  <c r="T1080"/>
  <c r="R1080"/>
  <c r="P1080"/>
  <c r="BI1076"/>
  <c r="BH1076"/>
  <c r="BG1076"/>
  <c r="BF1076"/>
  <c r="T1076"/>
  <c r="R1076"/>
  <c r="P1076"/>
  <c r="BI1068"/>
  <c r="BH1068"/>
  <c r="BG1068"/>
  <c r="BF1068"/>
  <c r="T1068"/>
  <c r="R1068"/>
  <c r="P1068"/>
  <c r="BI1059"/>
  <c r="BH1059"/>
  <c r="BG1059"/>
  <c r="BF1059"/>
  <c r="T1059"/>
  <c r="R1059"/>
  <c r="P1059"/>
  <c r="BI1055"/>
  <c r="BH1055"/>
  <c r="BG1055"/>
  <c r="BF1055"/>
  <c r="T1055"/>
  <c r="R1055"/>
  <c r="P1055"/>
  <c r="BI1049"/>
  <c r="BH1049"/>
  <c r="BG1049"/>
  <c r="BF1049"/>
  <c r="T1049"/>
  <c r="R1049"/>
  <c r="P1049"/>
  <c r="BI1041"/>
  <c r="BH1041"/>
  <c r="BG1041"/>
  <c r="BF1041"/>
  <c r="T1041"/>
  <c r="R1041"/>
  <c r="P1041"/>
  <c r="BI1033"/>
  <c r="BH1033"/>
  <c r="BG1033"/>
  <c r="BF1033"/>
  <c r="T1033"/>
  <c r="R1033"/>
  <c r="P1033"/>
  <c r="BI1022"/>
  <c r="BH1022"/>
  <c r="BG1022"/>
  <c r="BF1022"/>
  <c r="T1022"/>
  <c r="R1022"/>
  <c r="P1022"/>
  <c r="BI1019"/>
  <c r="BH1019"/>
  <c r="BG1019"/>
  <c r="BF1019"/>
  <c r="T1019"/>
  <c r="R1019"/>
  <c r="P1019"/>
  <c r="BI1015"/>
  <c r="BH1015"/>
  <c r="BG1015"/>
  <c r="BF1015"/>
  <c r="T1015"/>
  <c r="R1015"/>
  <c r="P1015"/>
  <c r="BI1011"/>
  <c r="BH1011"/>
  <c r="BG1011"/>
  <c r="BF1011"/>
  <c r="T1011"/>
  <c r="R1011"/>
  <c r="P1011"/>
  <c r="BI1007"/>
  <c r="BH1007"/>
  <c r="BG1007"/>
  <c r="BF1007"/>
  <c r="T1007"/>
  <c r="R1007"/>
  <c r="P1007"/>
  <c r="BI1003"/>
  <c r="BH1003"/>
  <c r="BG1003"/>
  <c r="BF1003"/>
  <c r="T1003"/>
  <c r="R1003"/>
  <c r="P1003"/>
  <c r="BI999"/>
  <c r="BH999"/>
  <c r="BG999"/>
  <c r="BF999"/>
  <c r="T999"/>
  <c r="R999"/>
  <c r="P999"/>
  <c r="BI988"/>
  <c r="BH988"/>
  <c r="BG988"/>
  <c r="BF988"/>
  <c r="T988"/>
  <c r="R988"/>
  <c r="P988"/>
  <c r="BI986"/>
  <c r="BH986"/>
  <c r="BG986"/>
  <c r="BF986"/>
  <c r="T986"/>
  <c r="R986"/>
  <c r="P986"/>
  <c r="BI983"/>
  <c r="BH983"/>
  <c r="BG983"/>
  <c r="BF983"/>
  <c r="T983"/>
  <c r="R983"/>
  <c r="P983"/>
  <c r="BI971"/>
  <c r="BH971"/>
  <c r="BG971"/>
  <c r="BF971"/>
  <c r="T971"/>
  <c r="R971"/>
  <c r="P971"/>
  <c r="BI969"/>
  <c r="BH969"/>
  <c r="BG969"/>
  <c r="BF969"/>
  <c r="T969"/>
  <c r="R969"/>
  <c r="P969"/>
  <c r="BI961"/>
  <c r="BH961"/>
  <c r="BG961"/>
  <c r="BF961"/>
  <c r="T961"/>
  <c r="R961"/>
  <c r="P961"/>
  <c r="BI953"/>
  <c r="BH953"/>
  <c r="BG953"/>
  <c r="BF953"/>
  <c r="T953"/>
  <c r="R953"/>
  <c r="P953"/>
  <c r="BI951"/>
  <c r="BH951"/>
  <c r="BG951"/>
  <c r="BF951"/>
  <c r="T951"/>
  <c r="R951"/>
  <c r="P951"/>
  <c r="BI946"/>
  <c r="BH946"/>
  <c r="BG946"/>
  <c r="BF946"/>
  <c r="T946"/>
  <c r="R946"/>
  <c r="P946"/>
  <c r="BI941"/>
  <c r="BH941"/>
  <c r="BG941"/>
  <c r="BF941"/>
  <c r="T941"/>
  <c r="R941"/>
  <c r="P941"/>
  <c r="BI938"/>
  <c r="BH938"/>
  <c r="BG938"/>
  <c r="BF938"/>
  <c r="T938"/>
  <c r="R938"/>
  <c r="P938"/>
  <c r="BI935"/>
  <c r="BH935"/>
  <c r="BG935"/>
  <c r="BF935"/>
  <c r="T935"/>
  <c r="R935"/>
  <c r="P935"/>
  <c r="BI932"/>
  <c r="BH932"/>
  <c r="BG932"/>
  <c r="BF932"/>
  <c r="T932"/>
  <c r="R932"/>
  <c r="P932"/>
  <c r="BI922"/>
  <c r="BH922"/>
  <c r="BG922"/>
  <c r="BF922"/>
  <c r="T922"/>
  <c r="R922"/>
  <c r="P922"/>
  <c r="BI917"/>
  <c r="BH917"/>
  <c r="BG917"/>
  <c r="BF917"/>
  <c r="T917"/>
  <c r="R917"/>
  <c r="P917"/>
  <c r="BI912"/>
  <c r="BH912"/>
  <c r="BG912"/>
  <c r="BF912"/>
  <c r="T912"/>
  <c r="R912"/>
  <c r="P912"/>
  <c r="BI906"/>
  <c r="BH906"/>
  <c r="BG906"/>
  <c r="BF906"/>
  <c r="T906"/>
  <c r="R906"/>
  <c r="P906"/>
  <c r="BI900"/>
  <c r="BH900"/>
  <c r="BG900"/>
  <c r="BF900"/>
  <c r="T900"/>
  <c r="R900"/>
  <c r="P900"/>
  <c r="BI896"/>
  <c r="BH896"/>
  <c r="BG896"/>
  <c r="BF896"/>
  <c r="T896"/>
  <c r="R896"/>
  <c r="P896"/>
  <c r="BI891"/>
  <c r="BH891"/>
  <c r="BG891"/>
  <c r="BF891"/>
  <c r="T891"/>
  <c r="R891"/>
  <c r="P891"/>
  <c r="BI886"/>
  <c r="BH886"/>
  <c r="BG886"/>
  <c r="BF886"/>
  <c r="T886"/>
  <c r="R886"/>
  <c r="P886"/>
  <c r="BI883"/>
  <c r="BH883"/>
  <c r="BG883"/>
  <c r="BF883"/>
  <c r="T883"/>
  <c r="R883"/>
  <c r="P883"/>
  <c r="BI880"/>
  <c r="BH880"/>
  <c r="BG880"/>
  <c r="BF880"/>
  <c r="T880"/>
  <c r="R880"/>
  <c r="P880"/>
  <c r="BI876"/>
  <c r="BH876"/>
  <c r="BG876"/>
  <c r="BF876"/>
  <c r="T876"/>
  <c r="R876"/>
  <c r="P876"/>
  <c r="BI871"/>
  <c r="BH871"/>
  <c r="BG871"/>
  <c r="BF871"/>
  <c r="T871"/>
  <c r="R871"/>
  <c r="P871"/>
  <c r="BI867"/>
  <c r="BH867"/>
  <c r="BG867"/>
  <c r="BF867"/>
  <c r="T867"/>
  <c r="R867"/>
  <c r="P867"/>
  <c r="BI862"/>
  <c r="BH862"/>
  <c r="BG862"/>
  <c r="BF862"/>
  <c r="T862"/>
  <c r="R862"/>
  <c r="P862"/>
  <c r="BI859"/>
  <c r="BH859"/>
  <c r="BG859"/>
  <c r="BF859"/>
  <c r="T859"/>
  <c r="R859"/>
  <c r="P859"/>
  <c r="BI854"/>
  <c r="BH854"/>
  <c r="BG854"/>
  <c r="BF854"/>
  <c r="T854"/>
  <c r="R854"/>
  <c r="P854"/>
  <c r="BI849"/>
  <c r="BH849"/>
  <c r="BG849"/>
  <c r="BF849"/>
  <c r="T849"/>
  <c r="R849"/>
  <c r="P849"/>
  <c r="BI847"/>
  <c r="BH847"/>
  <c r="BG847"/>
  <c r="BF847"/>
  <c r="T847"/>
  <c r="R847"/>
  <c r="P847"/>
  <c r="BI841"/>
  <c r="BH841"/>
  <c r="BG841"/>
  <c r="BF841"/>
  <c r="T841"/>
  <c r="R841"/>
  <c r="P841"/>
  <c r="BI835"/>
  <c r="BH835"/>
  <c r="BG835"/>
  <c r="BF835"/>
  <c r="T835"/>
  <c r="R835"/>
  <c r="P835"/>
  <c r="BI832"/>
  <c r="BH832"/>
  <c r="BG832"/>
  <c r="BF832"/>
  <c r="T832"/>
  <c r="R832"/>
  <c r="P832"/>
  <c r="BI831"/>
  <c r="BH831"/>
  <c r="BG831"/>
  <c r="BF831"/>
  <c r="T831"/>
  <c r="R831"/>
  <c r="P831"/>
  <c r="BI828"/>
  <c r="BH828"/>
  <c r="BG828"/>
  <c r="BF828"/>
  <c r="T828"/>
  <c r="R828"/>
  <c r="P828"/>
  <c r="BI820"/>
  <c r="BH820"/>
  <c r="BG820"/>
  <c r="BF820"/>
  <c r="T820"/>
  <c r="R820"/>
  <c r="P820"/>
  <c r="BI817"/>
  <c r="BH817"/>
  <c r="BG817"/>
  <c r="BF817"/>
  <c r="T817"/>
  <c r="R817"/>
  <c r="P817"/>
  <c r="BI814"/>
  <c r="BH814"/>
  <c r="BG814"/>
  <c r="BF814"/>
  <c r="T814"/>
  <c r="R814"/>
  <c r="P814"/>
  <c r="BI809"/>
  <c r="BH809"/>
  <c r="BG809"/>
  <c r="BF809"/>
  <c r="T809"/>
  <c r="R809"/>
  <c r="P809"/>
  <c r="BI804"/>
  <c r="BH804"/>
  <c r="BG804"/>
  <c r="BF804"/>
  <c r="T804"/>
  <c r="R804"/>
  <c r="P804"/>
  <c r="BI799"/>
  <c r="BH799"/>
  <c r="BG799"/>
  <c r="BF799"/>
  <c r="T799"/>
  <c r="R799"/>
  <c r="P799"/>
  <c r="BI798"/>
  <c r="BH798"/>
  <c r="BG798"/>
  <c r="BF798"/>
  <c r="T798"/>
  <c r="R798"/>
  <c r="P798"/>
  <c r="BI793"/>
  <c r="BH793"/>
  <c r="BG793"/>
  <c r="BF793"/>
  <c r="T793"/>
  <c r="R793"/>
  <c r="P793"/>
  <c r="BI791"/>
  <c r="BH791"/>
  <c r="BG791"/>
  <c r="BF791"/>
  <c r="T791"/>
  <c r="R791"/>
  <c r="P791"/>
  <c r="BI787"/>
  <c r="BH787"/>
  <c r="BG787"/>
  <c r="BF787"/>
  <c r="T787"/>
  <c r="R787"/>
  <c r="P787"/>
  <c r="BI783"/>
  <c r="BH783"/>
  <c r="BG783"/>
  <c r="BF783"/>
  <c r="T783"/>
  <c r="R783"/>
  <c r="P783"/>
  <c r="BI778"/>
  <c r="BH778"/>
  <c r="BG778"/>
  <c r="BF778"/>
  <c r="T778"/>
  <c r="R778"/>
  <c r="P778"/>
  <c r="BI773"/>
  <c r="BH773"/>
  <c r="BG773"/>
  <c r="BF773"/>
  <c r="T773"/>
  <c r="R773"/>
  <c r="P773"/>
  <c r="BI766"/>
  <c r="BH766"/>
  <c r="BG766"/>
  <c r="BF766"/>
  <c r="T766"/>
  <c r="R766"/>
  <c r="P766"/>
  <c r="BI762"/>
  <c r="BH762"/>
  <c r="BG762"/>
  <c r="BF762"/>
  <c r="T762"/>
  <c r="R762"/>
  <c r="P762"/>
  <c r="BI755"/>
  <c r="BH755"/>
  <c r="BG755"/>
  <c r="BF755"/>
  <c r="T755"/>
  <c r="R755"/>
  <c r="P755"/>
  <c r="BI751"/>
  <c r="BH751"/>
  <c r="BG751"/>
  <c r="BF751"/>
  <c r="T751"/>
  <c r="R751"/>
  <c r="P751"/>
  <c r="BI746"/>
  <c r="BH746"/>
  <c r="BG746"/>
  <c r="BF746"/>
  <c r="T746"/>
  <c r="R746"/>
  <c r="P746"/>
  <c r="BI740"/>
  <c r="BH740"/>
  <c r="BG740"/>
  <c r="BF740"/>
  <c r="T740"/>
  <c r="R740"/>
  <c r="P740"/>
  <c r="BI734"/>
  <c r="BH734"/>
  <c r="BG734"/>
  <c r="BF734"/>
  <c r="T734"/>
  <c r="R734"/>
  <c r="P734"/>
  <c r="BI732"/>
  <c r="BH732"/>
  <c r="BG732"/>
  <c r="BF732"/>
  <c r="T732"/>
  <c r="R732"/>
  <c r="P732"/>
  <c r="BI729"/>
  <c r="BH729"/>
  <c r="BG729"/>
  <c r="BF729"/>
  <c r="T729"/>
  <c r="R729"/>
  <c r="P729"/>
  <c r="BI722"/>
  <c r="BH722"/>
  <c r="BG722"/>
  <c r="BF722"/>
  <c r="T722"/>
  <c r="R722"/>
  <c r="P722"/>
  <c r="BI717"/>
  <c r="BH717"/>
  <c r="BG717"/>
  <c r="BF717"/>
  <c r="T717"/>
  <c r="R717"/>
  <c r="P717"/>
  <c r="BI715"/>
  <c r="BH715"/>
  <c r="BG715"/>
  <c r="BF715"/>
  <c r="T715"/>
  <c r="R715"/>
  <c r="P715"/>
  <c r="BI712"/>
  <c r="BH712"/>
  <c r="BG712"/>
  <c r="BF712"/>
  <c r="T712"/>
  <c r="R712"/>
  <c r="P712"/>
  <c r="BI696"/>
  <c r="BH696"/>
  <c r="BG696"/>
  <c r="BF696"/>
  <c r="T696"/>
  <c r="R696"/>
  <c r="P696"/>
  <c r="BI691"/>
  <c r="BH691"/>
  <c r="BG691"/>
  <c r="BF691"/>
  <c r="T691"/>
  <c r="R691"/>
  <c r="P691"/>
  <c r="BI688"/>
  <c r="BH688"/>
  <c r="BG688"/>
  <c r="BF688"/>
  <c r="T688"/>
  <c r="R688"/>
  <c r="P688"/>
  <c r="BI672"/>
  <c r="BH672"/>
  <c r="BG672"/>
  <c r="BF672"/>
  <c r="T672"/>
  <c r="R672"/>
  <c r="P672"/>
  <c r="BI668"/>
  <c r="BH668"/>
  <c r="BG668"/>
  <c r="BF668"/>
  <c r="T668"/>
  <c r="T667"/>
  <c r="R668"/>
  <c r="R667"/>
  <c r="P668"/>
  <c r="P667"/>
  <c r="BI665"/>
  <c r="BH665"/>
  <c r="BG665"/>
  <c r="BF665"/>
  <c r="T665"/>
  <c r="T664"/>
  <c r="R665"/>
  <c r="R664"/>
  <c r="P665"/>
  <c r="P664"/>
  <c r="BI660"/>
  <c r="BH660"/>
  <c r="BG660"/>
  <c r="BF660"/>
  <c r="T660"/>
  <c r="R660"/>
  <c r="P660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7"/>
  <c r="BH647"/>
  <c r="BG647"/>
  <c r="BF647"/>
  <c r="T647"/>
  <c r="R647"/>
  <c r="P647"/>
  <c r="BI643"/>
  <c r="BH643"/>
  <c r="BG643"/>
  <c r="BF643"/>
  <c r="T643"/>
  <c r="R643"/>
  <c r="P643"/>
  <c r="BI639"/>
  <c r="BH639"/>
  <c r="BG639"/>
  <c r="BF639"/>
  <c r="T639"/>
  <c r="R639"/>
  <c r="P639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594"/>
  <c r="BH594"/>
  <c r="BG594"/>
  <c r="BF594"/>
  <c r="T594"/>
  <c r="R594"/>
  <c r="P594"/>
  <c r="BI554"/>
  <c r="BH554"/>
  <c r="BG554"/>
  <c r="BF554"/>
  <c r="T554"/>
  <c r="R554"/>
  <c r="P554"/>
  <c r="BI550"/>
  <c r="BH550"/>
  <c r="BG550"/>
  <c r="BF550"/>
  <c r="T550"/>
  <c r="R550"/>
  <c r="P550"/>
  <c r="BI546"/>
  <c r="BH546"/>
  <c r="BG546"/>
  <c r="BF546"/>
  <c r="T546"/>
  <c r="R546"/>
  <c r="P546"/>
  <c r="BI541"/>
  <c r="BH541"/>
  <c r="BG541"/>
  <c r="BF541"/>
  <c r="T541"/>
  <c r="R541"/>
  <c r="P541"/>
  <c r="BI536"/>
  <c r="BH536"/>
  <c r="BG536"/>
  <c r="BF536"/>
  <c r="T536"/>
  <c r="R536"/>
  <c r="P536"/>
  <c r="BI531"/>
  <c r="BH531"/>
  <c r="BG531"/>
  <c r="BF531"/>
  <c r="T531"/>
  <c r="R531"/>
  <c r="P531"/>
  <c r="BI524"/>
  <c r="BH524"/>
  <c r="BG524"/>
  <c r="BF524"/>
  <c r="T524"/>
  <c r="R524"/>
  <c r="P524"/>
  <c r="BI510"/>
  <c r="BH510"/>
  <c r="BG510"/>
  <c r="BF510"/>
  <c r="T510"/>
  <c r="R510"/>
  <c r="P510"/>
  <c r="BI505"/>
  <c r="BH505"/>
  <c r="BG505"/>
  <c r="BF505"/>
  <c r="T505"/>
  <c r="R505"/>
  <c r="P505"/>
  <c r="BI502"/>
  <c r="BH502"/>
  <c r="BG502"/>
  <c r="BF502"/>
  <c r="T502"/>
  <c r="R502"/>
  <c r="P502"/>
  <c r="BI490"/>
  <c r="BH490"/>
  <c r="BG490"/>
  <c r="BF490"/>
  <c r="T490"/>
  <c r="R490"/>
  <c r="P490"/>
  <c r="BI485"/>
  <c r="BH485"/>
  <c r="BG485"/>
  <c r="BF485"/>
  <c r="T485"/>
  <c r="R485"/>
  <c r="P485"/>
  <c r="BI480"/>
  <c r="BH480"/>
  <c r="BG480"/>
  <c r="BF480"/>
  <c r="T480"/>
  <c r="R480"/>
  <c r="P480"/>
  <c r="BI475"/>
  <c r="BH475"/>
  <c r="BG475"/>
  <c r="BF475"/>
  <c r="T475"/>
  <c r="R475"/>
  <c r="P475"/>
  <c r="BI471"/>
  <c r="BH471"/>
  <c r="BG471"/>
  <c r="BF471"/>
  <c r="T471"/>
  <c r="R471"/>
  <c r="P471"/>
  <c r="BI463"/>
  <c r="BH463"/>
  <c r="BG463"/>
  <c r="BF463"/>
  <c r="T463"/>
  <c r="R463"/>
  <c r="P463"/>
  <c r="BI441"/>
  <c r="BH441"/>
  <c r="BG441"/>
  <c r="BF441"/>
  <c r="T441"/>
  <c r="R441"/>
  <c r="P441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3"/>
  <c r="BH403"/>
  <c r="BG403"/>
  <c r="BF403"/>
  <c r="T403"/>
  <c r="R403"/>
  <c r="P403"/>
  <c r="BI395"/>
  <c r="BH395"/>
  <c r="BG395"/>
  <c r="BF395"/>
  <c r="T395"/>
  <c r="R395"/>
  <c r="P395"/>
  <c r="BI388"/>
  <c r="BH388"/>
  <c r="BG388"/>
  <c r="BF388"/>
  <c r="T388"/>
  <c r="R388"/>
  <c r="P388"/>
  <c r="BI381"/>
  <c r="BH381"/>
  <c r="BG381"/>
  <c r="BF381"/>
  <c r="T381"/>
  <c r="R381"/>
  <c r="P381"/>
  <c r="BI375"/>
  <c r="BH375"/>
  <c r="BG375"/>
  <c r="BF375"/>
  <c r="T375"/>
  <c r="R375"/>
  <c r="P375"/>
  <c r="BI370"/>
  <c r="BH370"/>
  <c r="BG370"/>
  <c r="BF370"/>
  <c r="T370"/>
  <c r="R370"/>
  <c r="P370"/>
  <c r="BI327"/>
  <c r="BH327"/>
  <c r="BG327"/>
  <c r="BF327"/>
  <c r="T327"/>
  <c r="R327"/>
  <c r="P327"/>
  <c r="BI316"/>
  <c r="BH316"/>
  <c r="BG316"/>
  <c r="BF316"/>
  <c r="T316"/>
  <c r="R316"/>
  <c r="P316"/>
  <c r="BI313"/>
  <c r="BH313"/>
  <c r="BG313"/>
  <c r="BF313"/>
  <c r="T313"/>
  <c r="R313"/>
  <c r="P313"/>
  <c r="BI276"/>
  <c r="BH276"/>
  <c r="BG276"/>
  <c r="BF276"/>
  <c r="T276"/>
  <c r="R276"/>
  <c r="P276"/>
  <c r="BI273"/>
  <c r="BH273"/>
  <c r="BG273"/>
  <c r="BF273"/>
  <c r="T273"/>
  <c r="R273"/>
  <c r="P273"/>
  <c r="BI236"/>
  <c r="BH236"/>
  <c r="BG236"/>
  <c r="BF236"/>
  <c r="T236"/>
  <c r="R236"/>
  <c r="P236"/>
  <c r="BI220"/>
  <c r="BH220"/>
  <c r="BG220"/>
  <c r="BF220"/>
  <c r="T220"/>
  <c r="R220"/>
  <c r="P220"/>
  <c r="BI208"/>
  <c r="BH208"/>
  <c r="BG208"/>
  <c r="BF208"/>
  <c r="T208"/>
  <c r="R208"/>
  <c r="P208"/>
  <c r="BI202"/>
  <c r="BH202"/>
  <c r="BG202"/>
  <c r="BF202"/>
  <c r="T202"/>
  <c r="R202"/>
  <c r="P202"/>
  <c r="BI198"/>
  <c r="BH198"/>
  <c r="BG198"/>
  <c r="BF198"/>
  <c r="T198"/>
  <c r="R198"/>
  <c r="P198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4"/>
  <c r="BH144"/>
  <c r="BG144"/>
  <c r="BF144"/>
  <c r="T144"/>
  <c r="R144"/>
  <c r="P144"/>
  <c r="J137"/>
  <c r="F135"/>
  <c r="E133"/>
  <c r="J91"/>
  <c r="F89"/>
  <c r="E87"/>
  <c r="J24"/>
  <c r="E24"/>
  <c r="J138"/>
  <c r="J23"/>
  <c r="J18"/>
  <c r="E18"/>
  <c r="F92"/>
  <c r="J17"/>
  <c r="J15"/>
  <c r="E15"/>
  <c r="F137"/>
  <c r="J14"/>
  <c r="J12"/>
  <c r="J135"/>
  <c r="E7"/>
  <c r="E131"/>
  <c i="1" r="L90"/>
  <c r="AM90"/>
  <c r="AM89"/>
  <c r="L89"/>
  <c r="AM87"/>
  <c r="L87"/>
  <c r="L85"/>
  <c r="L84"/>
  <c i="2" r="BK983"/>
  <c r="J798"/>
  <c r="BK546"/>
  <c r="J220"/>
  <c r="BK1462"/>
  <c r="BK1452"/>
  <c r="BK1382"/>
  <c r="J1219"/>
  <c r="BK1019"/>
  <c r="BK891"/>
  <c r="BK505"/>
  <c r="J313"/>
  <c r="BK1436"/>
  <c r="BK1111"/>
  <c r="BK938"/>
  <c r="BK755"/>
  <c r="BK510"/>
  <c r="J168"/>
  <c r="J1217"/>
  <c r="J1102"/>
  <c r="J1011"/>
  <c r="BK867"/>
  <c r="BK773"/>
  <c r="BK550"/>
  <c r="J1015"/>
  <c r="J896"/>
  <c r="BK766"/>
  <c r="BK417"/>
  <c r="BK1118"/>
  <c r="J546"/>
  <c r="BK409"/>
  <c r="BK172"/>
  <c r="J1432"/>
  <c r="BK1294"/>
  <c r="J983"/>
  <c r="BK896"/>
  <c r="J835"/>
  <c r="J791"/>
  <c r="BK672"/>
  <c r="J409"/>
  <c r="BK202"/>
  <c r="BK1428"/>
  <c r="J1108"/>
  <c r="BK1007"/>
  <c r="J880"/>
  <c r="J773"/>
  <c r="BK502"/>
  <c r="BK273"/>
  <c i="3" r="BK172"/>
  <c r="BK154"/>
  <c r="J141"/>
  <c r="J191"/>
  <c r="J164"/>
  <c r="BK191"/>
  <c r="BK175"/>
  <c r="BK148"/>
  <c r="BK133"/>
  <c r="BK184"/>
  <c r="J175"/>
  <c r="J162"/>
  <c r="J154"/>
  <c r="BK138"/>
  <c r="J149"/>
  <c r="J148"/>
  <c r="BK132"/>
  <c i="4" r="BK165"/>
  <c r="BK138"/>
  <c r="BK173"/>
  <c r="BK155"/>
  <c r="BK140"/>
  <c r="J174"/>
  <c r="BK146"/>
  <c r="J175"/>
  <c r="BK164"/>
  <c r="J159"/>
  <c r="J148"/>
  <c r="BK133"/>
  <c r="J129"/>
  <c i="5" r="J163"/>
  <c r="BK174"/>
  <c r="BK139"/>
  <c r="BK171"/>
  <c r="BK170"/>
  <c r="J169"/>
  <c r="BK168"/>
  <c r="BK167"/>
  <c r="BK163"/>
  <c r="J162"/>
  <c r="BK158"/>
  <c r="J157"/>
  <c r="BK156"/>
  <c r="J153"/>
  <c r="J152"/>
  <c r="J150"/>
  <c r="J147"/>
  <c r="J146"/>
  <c r="BK145"/>
  <c r="J143"/>
  <c r="J141"/>
  <c r="J140"/>
  <c r="J139"/>
  <c r="BK135"/>
  <c r="BK134"/>
  <c r="BK132"/>
  <c r="J130"/>
  <c r="J129"/>
  <c r="J128"/>
  <c r="BK162"/>
  <c r="BK147"/>
  <c r="BK144"/>
  <c r="J142"/>
  <c r="J133"/>
  <c r="BK130"/>
  <c r="J155"/>
  <c r="J144"/>
  <c r="BK136"/>
  <c r="BK133"/>
  <c r="BK128"/>
  <c r="BK166"/>
  <c r="BK155"/>
  <c r="BK150"/>
  <c r="BK142"/>
  <c r="BK141"/>
  <c r="J136"/>
  <c r="J131"/>
  <c i="6" r="BK215"/>
  <c r="J213"/>
  <c r="BK207"/>
  <c r="BK202"/>
  <c r="J197"/>
  <c r="BK188"/>
  <c r="BK181"/>
  <c r="J172"/>
  <c r="J195"/>
  <c r="BK213"/>
  <c r="BK190"/>
  <c r="J178"/>
  <c r="J202"/>
  <c r="J154"/>
  <c r="BK177"/>
  <c r="BK180"/>
  <c r="J215"/>
  <c r="J194"/>
  <c r="J180"/>
  <c r="BK148"/>
  <c i="7" r="BK209"/>
  <c r="BK193"/>
  <c r="J177"/>
  <c r="BK158"/>
  <c r="BK144"/>
  <c r="BK172"/>
  <c r="J140"/>
  <c r="BK162"/>
  <c r="J185"/>
  <c r="J214"/>
  <c r="J190"/>
  <c r="J151"/>
  <c r="BK202"/>
  <c r="J189"/>
  <c r="BK168"/>
  <c r="BK206"/>
  <c r="J183"/>
  <c r="BK163"/>
  <c r="BK136"/>
  <c i="8" r="J263"/>
  <c r="BK231"/>
  <c r="BK152"/>
  <c r="J289"/>
  <c r="BK182"/>
  <c r="BK305"/>
  <c r="J278"/>
  <c r="BK166"/>
  <c r="BK145"/>
  <c r="BK300"/>
  <c r="BK172"/>
  <c r="BK269"/>
  <c r="BK167"/>
  <c r="J228"/>
  <c r="BK165"/>
  <c r="BK260"/>
  <c r="BK150"/>
  <c r="J221"/>
  <c i="9" r="J230"/>
  <c r="BK207"/>
  <c r="J161"/>
  <c r="BK224"/>
  <c r="BK195"/>
  <c r="BK164"/>
  <c r="BK222"/>
  <c r="J199"/>
  <c r="J182"/>
  <c r="J164"/>
  <c r="BK146"/>
  <c r="BK204"/>
  <c r="J193"/>
  <c r="J149"/>
  <c r="J226"/>
  <c r="BK194"/>
  <c r="J133"/>
  <c r="J137"/>
  <c r="J171"/>
  <c i="10" r="J200"/>
  <c r="BK172"/>
  <c r="J199"/>
  <c r="BK155"/>
  <c r="J206"/>
  <c r="J192"/>
  <c r="BK185"/>
  <c r="J170"/>
  <c r="BK149"/>
  <c r="BK160"/>
  <c r="J162"/>
  <c r="BK196"/>
  <c r="BK174"/>
  <c r="J151"/>
  <c i="11" r="BK181"/>
  <c r="BK172"/>
  <c r="J184"/>
  <c r="J167"/>
  <c r="BK170"/>
  <c r="BK139"/>
  <c r="J179"/>
  <c r="J149"/>
  <c r="BK141"/>
  <c i="12" r="J228"/>
  <c r="J213"/>
  <c r="BK184"/>
  <c r="BK154"/>
  <c r="BK221"/>
  <c r="BK167"/>
  <c r="BK212"/>
  <c r="J178"/>
  <c r="BK133"/>
  <c r="J176"/>
  <c r="BK136"/>
  <c r="J184"/>
  <c r="J154"/>
  <c r="BK197"/>
  <c r="J166"/>
  <c r="BK142"/>
  <c r="J171"/>
  <c r="J227"/>
  <c r="BK191"/>
  <c r="BK175"/>
  <c r="J156"/>
  <c i="13" r="BK174"/>
  <c r="J175"/>
  <c r="J140"/>
  <c r="J179"/>
  <c r="BK152"/>
  <c r="J181"/>
  <c r="BK145"/>
  <c r="J149"/>
  <c r="J164"/>
  <c r="J178"/>
  <c r="BK172"/>
  <c i="14" r="J261"/>
  <c r="J190"/>
  <c r="BK257"/>
  <c r="J257"/>
  <c r="BK222"/>
  <c r="BK146"/>
  <c r="BK240"/>
  <c r="J146"/>
  <c r="J164"/>
  <c i="15" r="BK188"/>
  <c r="J161"/>
  <c r="J201"/>
  <c r="J181"/>
  <c r="J158"/>
  <c r="J186"/>
  <c r="BK145"/>
  <c r="J162"/>
  <c r="BK184"/>
  <c r="J146"/>
  <c r="BK147"/>
  <c r="J177"/>
  <c i="16" r="J210"/>
  <c r="J199"/>
  <c r="J161"/>
  <c r="BK197"/>
  <c r="J163"/>
  <c r="BK210"/>
  <c r="J158"/>
  <c r="J203"/>
  <c r="J176"/>
  <c r="J145"/>
  <c r="BK173"/>
  <c r="BK148"/>
  <c r="BK205"/>
  <c r="J142"/>
  <c i="17" r="BK219"/>
  <c r="J178"/>
  <c r="J163"/>
  <c r="J218"/>
  <c r="J192"/>
  <c r="J154"/>
  <c r="J209"/>
  <c r="J184"/>
  <c r="J169"/>
  <c r="BK150"/>
  <c r="BK218"/>
  <c r="J199"/>
  <c r="BK185"/>
  <c i="18" r="J206"/>
  <c r="J195"/>
  <c r="J167"/>
  <c r="BK206"/>
  <c r="J197"/>
  <c r="BK165"/>
  <c r="J211"/>
  <c r="J185"/>
  <c r="BK208"/>
  <c r="BK195"/>
  <c r="BK143"/>
  <c r="J145"/>
  <c r="BK142"/>
  <c r="BK157"/>
  <c i="19" r="BK159"/>
  <c r="BK177"/>
  <c r="BK149"/>
  <c r="BK153"/>
  <c r="J166"/>
  <c r="BK136"/>
  <c r="BK163"/>
  <c r="J177"/>
  <c r="J149"/>
  <c r="J134"/>
  <c r="J150"/>
  <c i="20" r="J190"/>
  <c r="J197"/>
  <c r="J174"/>
  <c r="BK199"/>
  <c r="J216"/>
  <c r="J189"/>
  <c r="BK143"/>
  <c r="J169"/>
  <c r="J195"/>
  <c r="BK158"/>
  <c r="J206"/>
  <c r="J158"/>
  <c r="BK217"/>
  <c r="BK208"/>
  <c r="BK197"/>
  <c r="J194"/>
  <c r="J187"/>
  <c r="J182"/>
  <c r="J152"/>
  <c r="BK147"/>
  <c i="21" r="J221"/>
  <c r="J219"/>
  <c r="BK210"/>
  <c r="J202"/>
  <c r="BK194"/>
  <c r="BK185"/>
  <c r="BK177"/>
  <c r="BK172"/>
  <c r="BK170"/>
  <c r="J162"/>
  <c r="BK156"/>
  <c r="BK151"/>
  <c r="BK144"/>
  <c r="J140"/>
  <c r="J223"/>
  <c r="J220"/>
  <c r="J207"/>
  <c r="J191"/>
  <c r="BK176"/>
  <c r="J172"/>
  <c r="J156"/>
  <c r="J145"/>
  <c r="BK137"/>
  <c r="BK221"/>
  <c r="BK201"/>
  <c r="J171"/>
  <c r="BK161"/>
  <c r="BK149"/>
  <c r="BK134"/>
  <c r="J218"/>
  <c r="BK214"/>
  <c r="BK209"/>
  <c r="J194"/>
  <c r="J192"/>
  <c r="J186"/>
  <c r="J181"/>
  <c r="BK167"/>
  <c r="J157"/>
  <c r="J151"/>
  <c r="J143"/>
  <c r="BK224"/>
  <c r="J212"/>
  <c r="BK196"/>
  <c r="BK195"/>
  <c r="BK188"/>
  <c r="J153"/>
  <c r="J204"/>
  <c r="J195"/>
  <c r="J185"/>
  <c r="BK179"/>
  <c r="J169"/>
  <c r="J166"/>
  <c r="J154"/>
  <c r="BK142"/>
  <c r="J175"/>
  <c r="BK163"/>
  <c r="J158"/>
  <c r="J146"/>
  <c r="J197"/>
  <c r="J188"/>
  <c r="BK181"/>
  <c r="BK165"/>
  <c r="J159"/>
  <c i="22" r="BK217"/>
  <c r="BK203"/>
  <c r="J177"/>
  <c r="BK152"/>
  <c r="BK231"/>
  <c r="J217"/>
  <c r="J266"/>
  <c r="J231"/>
  <c r="BK224"/>
  <c r="J228"/>
  <c r="J152"/>
  <c r="J220"/>
  <c r="BK146"/>
  <c r="J173"/>
  <c i="23" r="J207"/>
  <c r="BK182"/>
  <c r="J153"/>
  <c r="BK205"/>
  <c r="BK209"/>
  <c r="J145"/>
  <c r="J157"/>
  <c r="J186"/>
  <c r="BK157"/>
  <c r="J208"/>
  <c r="BK166"/>
  <c r="BK164"/>
  <c i="24" r="BK181"/>
  <c r="BK161"/>
  <c r="J184"/>
  <c r="J160"/>
  <c r="BK140"/>
  <c r="J182"/>
  <c r="BK145"/>
  <c r="J165"/>
  <c r="J141"/>
  <c r="J144"/>
  <c r="BK141"/>
  <c r="BK156"/>
  <c i="25" r="BK156"/>
  <c r="J205"/>
  <c r="J148"/>
  <c r="BK194"/>
  <c r="J141"/>
  <c r="J186"/>
  <c r="J167"/>
  <c r="J208"/>
  <c r="J171"/>
  <c r="BK197"/>
  <c r="BK205"/>
  <c r="BK182"/>
  <c r="J149"/>
  <c r="J182"/>
  <c i="26" r="BK191"/>
  <c r="J157"/>
  <c r="J175"/>
  <c r="J152"/>
  <c r="J176"/>
  <c r="BK193"/>
  <c r="BK151"/>
  <c r="BK179"/>
  <c r="BK146"/>
  <c r="J191"/>
  <c r="BK157"/>
  <c i="27" r="BK222"/>
  <c r="BK191"/>
  <c r="BK142"/>
  <c r="J191"/>
  <c r="BK163"/>
  <c r="J149"/>
  <c r="J209"/>
  <c r="J168"/>
  <c r="J145"/>
  <c r="BK211"/>
  <c r="J188"/>
  <c r="J164"/>
  <c r="BK220"/>
  <c r="BK185"/>
  <c r="J170"/>
  <c r="BK198"/>
  <c r="BK186"/>
  <c r="J161"/>
  <c r="BK224"/>
  <c r="J133"/>
  <c r="BK153"/>
  <c i="28" r="J181"/>
  <c r="BK204"/>
  <c r="J184"/>
  <c r="BK206"/>
  <c r="J173"/>
  <c r="BK199"/>
  <c r="J178"/>
  <c r="BK158"/>
  <c r="J145"/>
  <c r="BK194"/>
  <c r="BK157"/>
  <c r="BK196"/>
  <c r="J163"/>
  <c r="BK151"/>
  <c i="29" r="J200"/>
  <c r="J165"/>
  <c r="BK208"/>
  <c r="BK184"/>
  <c r="J150"/>
  <c r="BK210"/>
  <c r="BK169"/>
  <c r="J208"/>
  <c r="J178"/>
  <c r="BK155"/>
  <c r="J182"/>
  <c r="BK147"/>
  <c r="BK215"/>
  <c r="BK198"/>
  <c i="30" r="BK199"/>
  <c r="BK163"/>
  <c r="BK139"/>
  <c r="J199"/>
  <c r="BK178"/>
  <c r="J218"/>
  <c r="BK160"/>
  <c r="BK202"/>
  <c r="BK173"/>
  <c r="BK217"/>
  <c r="BK172"/>
  <c r="BK226"/>
  <c r="J186"/>
  <c r="J170"/>
  <c r="BK143"/>
  <c r="J205"/>
  <c r="J184"/>
  <c r="BK159"/>
  <c r="J202"/>
  <c r="BK170"/>
  <c r="BK151"/>
  <c r="BK133"/>
  <c i="31" r="J124"/>
  <c r="BK132"/>
  <c i="2" r="BK1387"/>
  <c r="BK932"/>
  <c r="BK746"/>
  <c r="J550"/>
  <c i="1" r="AS131"/>
  <c i="2" r="J971"/>
  <c r="BK859"/>
  <c r="J480"/>
  <c i="1" r="AS104"/>
  <c i="2" r="BK1033"/>
  <c r="BK876"/>
  <c r="BK814"/>
  <c r="J668"/>
  <c r="BK463"/>
  <c i="1" r="AS96"/>
  <c i="2" r="J1096"/>
  <c r="BK1015"/>
  <c r="BK871"/>
  <c r="BK778"/>
  <c r="BK647"/>
  <c r="BK1105"/>
  <c r="J941"/>
  <c r="J787"/>
  <c r="BK722"/>
  <c r="BK554"/>
  <c r="BK715"/>
  <c r="J531"/>
  <c r="BK208"/>
  <c i="1" r="AS120"/>
  <c i="2" r="J1195"/>
  <c r="J1019"/>
  <c r="BK941"/>
  <c r="BK862"/>
  <c r="BK783"/>
  <c r="BK688"/>
  <c r="BK480"/>
  <c r="J403"/>
  <c r="J150"/>
  <c r="J1170"/>
  <c r="BK1087"/>
  <c r="BK935"/>
  <c r="BK793"/>
  <c r="J554"/>
  <c r="J381"/>
  <c i="3" r="BK174"/>
  <c r="BK156"/>
  <c r="BK147"/>
  <c r="J192"/>
  <c r="J167"/>
  <c r="BK144"/>
  <c r="J181"/>
  <c r="J160"/>
  <c r="J138"/>
  <c r="J189"/>
  <c r="BK173"/>
  <c r="BK164"/>
  <c r="BK153"/>
  <c r="BK130"/>
  <c r="J130"/>
  <c r="BK150"/>
  <c r="BK131"/>
  <c i="4" r="BK171"/>
  <c r="BK132"/>
  <c r="J172"/>
  <c r="BK152"/>
  <c r="J137"/>
  <c r="J171"/>
  <c r="BK144"/>
  <c r="J173"/>
  <c r="BK153"/>
  <c r="J133"/>
  <c r="BK136"/>
  <c r="J132"/>
  <c i="5" r="J168"/>
  <c r="J151"/>
  <c r="J134"/>
  <c r="BK151"/>
  <c r="BK159"/>
  <c r="J135"/>
  <c i="6" r="BK159"/>
  <c r="J193"/>
  <c r="BK193"/>
  <c r="J177"/>
  <c r="J198"/>
  <c r="BK153"/>
  <c r="BK172"/>
  <c r="J184"/>
  <c r="J149"/>
  <c r="BK200"/>
  <c r="J191"/>
  <c r="J145"/>
  <c i="7" r="BK214"/>
  <c r="J188"/>
  <c r="J169"/>
  <c r="J155"/>
  <c r="BK185"/>
  <c r="BK151"/>
  <c r="BK143"/>
  <c r="J167"/>
  <c r="J157"/>
  <c r="BK218"/>
  <c r="BK187"/>
  <c r="J147"/>
  <c r="J215"/>
  <c r="J194"/>
  <c r="BK156"/>
  <c r="J210"/>
  <c r="BK188"/>
  <c r="J172"/>
  <c r="BK145"/>
  <c i="8" r="BK303"/>
  <c r="J262"/>
  <c r="BK202"/>
  <c r="J156"/>
  <c r="BK292"/>
  <c r="J235"/>
  <c r="J143"/>
  <c r="BK286"/>
  <c r="J182"/>
  <c r="J310"/>
  <c r="BK298"/>
  <c r="J271"/>
  <c r="J152"/>
  <c r="BK258"/>
  <c r="BK156"/>
  <c r="BK208"/>
  <c r="J284"/>
  <c r="J258"/>
  <c r="J280"/>
  <c r="BK195"/>
  <c i="9" r="J167"/>
  <c r="BK153"/>
  <c r="BK213"/>
  <c r="BK186"/>
  <c r="BK137"/>
  <c r="J210"/>
  <c r="BK191"/>
  <c r="BK170"/>
  <c r="J157"/>
  <c r="BK139"/>
  <c r="BK167"/>
  <c r="J170"/>
  <c r="J225"/>
  <c r="J204"/>
  <c r="J185"/>
  <c r="J162"/>
  <c r="J223"/>
  <c r="J155"/>
  <c r="BK179"/>
  <c r="BK147"/>
  <c i="10" r="BK182"/>
  <c r="BK151"/>
  <c r="J158"/>
  <c r="J204"/>
  <c r="BK191"/>
  <c r="J180"/>
  <c r="BK148"/>
  <c r="J143"/>
  <c r="BK150"/>
  <c r="BK204"/>
  <c r="J195"/>
  <c r="J173"/>
  <c r="J150"/>
  <c i="11" r="J178"/>
  <c r="BK160"/>
  <c r="BK179"/>
  <c r="BK147"/>
  <c r="BK169"/>
  <c r="J147"/>
  <c r="BK142"/>
  <c r="J168"/>
  <c r="J170"/>
  <c r="BK149"/>
  <c i="12" r="J226"/>
  <c r="J197"/>
  <c r="BK158"/>
  <c r="BK224"/>
  <c r="J170"/>
  <c r="J133"/>
  <c r="J181"/>
  <c r="BK155"/>
  <c r="BK217"/>
  <c r="J173"/>
  <c r="J224"/>
  <c r="BK193"/>
  <c r="J163"/>
  <c r="BK198"/>
  <c r="BK165"/>
  <c r="BK176"/>
  <c r="J145"/>
  <c r="J217"/>
  <c r="J189"/>
  <c r="J179"/>
  <c r="J161"/>
  <c r="J144"/>
  <c i="13" r="J147"/>
  <c r="J163"/>
  <c r="BK138"/>
  <c r="J154"/>
  <c r="BK182"/>
  <c r="J152"/>
  <c r="BK155"/>
  <c r="J174"/>
  <c r="BK139"/>
  <c r="BK151"/>
  <c r="J170"/>
  <c i="14" r="J264"/>
  <c r="J226"/>
  <c r="BK247"/>
  <c r="BK164"/>
  <c r="BK219"/>
  <c r="J215"/>
  <c r="BK215"/>
  <c r="J250"/>
  <c r="BK230"/>
  <c i="15" r="J203"/>
  <c r="J180"/>
  <c r="J212"/>
  <c r="J198"/>
  <c r="J168"/>
  <c r="J157"/>
  <c r="BK176"/>
  <c r="BK158"/>
  <c r="BK181"/>
  <c r="J194"/>
  <c r="J152"/>
  <c r="J195"/>
  <c r="BK189"/>
  <c i="16" r="J216"/>
  <c r="J201"/>
  <c r="BK158"/>
  <c r="BK201"/>
  <c r="J173"/>
  <c r="BK147"/>
  <c r="J185"/>
  <c r="J211"/>
  <c r="BK169"/>
  <c r="J194"/>
  <c r="J153"/>
  <c r="J183"/>
  <c r="BK180"/>
  <c r="J148"/>
  <c i="17" r="J213"/>
  <c r="BK199"/>
  <c r="J153"/>
  <c r="BK222"/>
  <c r="J176"/>
  <c r="BK152"/>
  <c r="BK207"/>
  <c r="BK181"/>
  <c r="J162"/>
  <c r="J148"/>
  <c r="BK213"/>
  <c r="BK187"/>
  <c i="18" r="J209"/>
  <c r="BK196"/>
  <c r="BK173"/>
  <c r="BK213"/>
  <c r="BK199"/>
  <c r="BK184"/>
  <c r="BK156"/>
  <c r="J208"/>
  <c r="J191"/>
  <c r="J143"/>
  <c r="J199"/>
  <c r="J165"/>
  <c r="BK161"/>
  <c r="BK163"/>
  <c r="J161"/>
  <c i="19" r="J184"/>
  <c r="J145"/>
  <c r="BK166"/>
  <c r="BK150"/>
  <c r="BK184"/>
  <c r="J159"/>
  <c r="BK148"/>
  <c r="BK183"/>
  <c r="J160"/>
  <c r="J173"/>
  <c r="BK145"/>
  <c r="BK152"/>
  <c r="BK144"/>
  <c i="20" r="J147"/>
  <c r="J191"/>
  <c r="BK161"/>
  <c r="BK184"/>
  <c r="BK151"/>
  <c r="BK203"/>
  <c r="J208"/>
  <c r="J153"/>
  <c r="J196"/>
  <c r="J163"/>
  <c r="J143"/>
  <c r="J181"/>
  <c i="21" r="BK136"/>
  <c r="BK133"/>
  <c r="J214"/>
  <c r="BK158"/>
  <c r="BK193"/>
  <c i="22" r="J262"/>
  <c r="J245"/>
  <c r="J259"/>
  <c r="J200"/>
  <c r="J224"/>
  <c r="BK164"/>
  <c i="23" r="J168"/>
  <c r="J200"/>
  <c r="BK207"/>
  <c r="BK146"/>
  <c r="J183"/>
  <c r="J146"/>
  <c r="BK162"/>
  <c r="BK206"/>
  <c r="BK168"/>
  <c r="BK190"/>
  <c i="24" r="BK138"/>
  <c r="J157"/>
  <c r="BK166"/>
  <c r="J138"/>
  <c r="J153"/>
  <c r="BK151"/>
  <c r="BK183"/>
  <c r="BK153"/>
  <c i="25" r="BK183"/>
  <c r="BK206"/>
  <c r="BK172"/>
  <c r="J192"/>
  <c r="J203"/>
  <c r="J176"/>
  <c r="J154"/>
  <c r="BK188"/>
  <c r="J144"/>
  <c r="BK145"/>
  <c r="BK187"/>
  <c r="J151"/>
  <c r="J177"/>
  <c i="26" r="J200"/>
  <c r="BK164"/>
  <c r="BK139"/>
  <c r="J190"/>
  <c r="BK147"/>
  <c r="J166"/>
  <c r="J201"/>
  <c r="J162"/>
  <c r="J204"/>
  <c r="BK181"/>
  <c r="BK184"/>
  <c r="J159"/>
  <c r="J192"/>
  <c r="BK162"/>
  <c i="27" r="J221"/>
  <c r="BK176"/>
  <c r="BK162"/>
  <c r="J182"/>
  <c r="J162"/>
  <c r="J144"/>
  <c r="BK203"/>
  <c r="BK167"/>
  <c r="BK225"/>
  <c r="J190"/>
  <c r="J163"/>
  <c r="J216"/>
  <c r="BK180"/>
  <c r="BK164"/>
  <c r="BK190"/>
  <c r="BK169"/>
  <c r="BK143"/>
  <c r="BK158"/>
  <c r="J159"/>
  <c i="28" r="BK187"/>
  <c r="J203"/>
  <c r="BK173"/>
  <c r="J188"/>
  <c r="J206"/>
  <c r="J176"/>
  <c r="J150"/>
  <c r="BK148"/>
  <c r="J200"/>
  <c r="J162"/>
  <c r="J190"/>
  <c r="J159"/>
  <c i="29" r="BK209"/>
  <c r="BK182"/>
  <c r="BK211"/>
  <c r="BK196"/>
  <c r="BK162"/>
  <c r="BK144"/>
  <c r="BK178"/>
  <c r="J196"/>
  <c r="BK173"/>
  <c r="BK153"/>
  <c r="BK171"/>
  <c r="J142"/>
  <c r="J167"/>
  <c r="J201"/>
  <c i="30" r="J208"/>
  <c r="J171"/>
  <c r="BK154"/>
  <c r="J217"/>
  <c r="J172"/>
  <c r="BK219"/>
  <c r="BK195"/>
  <c r="BK203"/>
  <c r="J169"/>
  <c r="J211"/>
  <c r="BK164"/>
  <c r="J223"/>
  <c r="J178"/>
  <c r="BK146"/>
  <c r="BK220"/>
  <c r="J166"/>
  <c r="BK148"/>
  <c r="BK176"/>
  <c r="BK149"/>
  <c i="31" r="J136"/>
  <c r="J131"/>
  <c r="BK130"/>
  <c i="2" r="J755"/>
  <c r="J395"/>
  <c r="BK178"/>
  <c r="BK1459"/>
  <c r="J1444"/>
  <c r="J1294"/>
  <c r="J1190"/>
  <c r="J951"/>
  <c r="J651"/>
  <c r="J463"/>
  <c r="J144"/>
  <c r="J1208"/>
  <c r="J1105"/>
  <c r="BK946"/>
  <c r="BK847"/>
  <c r="J654"/>
  <c r="BK388"/>
  <c r="J178"/>
  <c r="J1218"/>
  <c r="J1093"/>
  <c r="BK883"/>
  <c r="J783"/>
  <c r="J672"/>
  <c r="J163"/>
  <c r="BK951"/>
  <c r="BK854"/>
  <c r="BK751"/>
  <c r="BK236"/>
  <c r="BK820"/>
  <c r="BK536"/>
  <c r="J417"/>
  <c r="BK150"/>
  <c r="J1369"/>
  <c r="J1059"/>
  <c r="J1003"/>
  <c r="J883"/>
  <c r="BK798"/>
  <c r="BK762"/>
  <c r="J657"/>
  <c r="BK427"/>
  <c r="J186"/>
  <c r="BK1218"/>
  <c r="BK1096"/>
  <c r="J849"/>
  <c r="BK712"/>
  <c r="BK403"/>
  <c i="1" r="AS117"/>
  <c i="3" r="BK142"/>
  <c r="BK190"/>
  <c r="J155"/>
  <c r="J174"/>
  <c r="J146"/>
  <c r="J194"/>
  <c r="BK182"/>
  <c r="J170"/>
  <c r="J158"/>
  <c r="BK140"/>
  <c r="F36"/>
  <c i="4" r="J128"/>
  <c r="J147"/>
  <c r="BK143"/>
  <c r="BK141"/>
  <c i="5" r="J159"/>
  <c r="J138"/>
  <c r="BK140"/>
  <c r="BK149"/>
  <c r="BK173"/>
  <c i="6" r="BK209"/>
  <c r="J151"/>
  <c r="BK178"/>
  <c r="BK208"/>
  <c r="BK154"/>
  <c r="J185"/>
  <c r="J207"/>
  <c r="BK194"/>
  <c r="J150"/>
  <c r="J208"/>
  <c r="J186"/>
  <c r="J155"/>
  <c i="7" r="J217"/>
  <c r="J198"/>
  <c r="J170"/>
  <c r="J156"/>
  <c r="BK174"/>
  <c r="J148"/>
  <c r="J178"/>
  <c r="J162"/>
  <c r="J166"/>
  <c r="J209"/>
  <c r="BK183"/>
  <c r="J137"/>
  <c r="BK201"/>
  <c r="BK171"/>
  <c r="BK195"/>
  <c r="J180"/>
  <c r="BK161"/>
  <c i="8" r="BK310"/>
  <c r="BK283"/>
  <c r="BK214"/>
  <c r="J306"/>
  <c r="BK287"/>
  <c r="J251"/>
  <c r="BK151"/>
  <c r="J292"/>
  <c r="J192"/>
  <c r="J307"/>
  <c r="J297"/>
  <c r="J189"/>
  <c r="BK280"/>
  <c r="BK228"/>
  <c r="BK282"/>
  <c r="BK221"/>
  <c r="J175"/>
  <c r="BK247"/>
  <c r="J293"/>
  <c r="J254"/>
  <c r="BK175"/>
  <c i="9" r="BK217"/>
  <c r="BK197"/>
  <c r="BK162"/>
  <c r="J151"/>
  <c r="BK210"/>
  <c r="J188"/>
  <c r="J142"/>
  <c r="J201"/>
  <c r="J175"/>
  <c r="BK161"/>
  <c r="BK144"/>
  <c r="BK193"/>
  <c r="BK181"/>
  <c r="BK230"/>
  <c r="BK205"/>
  <c r="BK188"/>
  <c r="J176"/>
  <c r="BK143"/>
  <c r="BK180"/>
  <c r="BK134"/>
  <c r="J163"/>
  <c i="10" r="BK201"/>
  <c r="BK188"/>
  <c r="BK170"/>
  <c r="J182"/>
  <c r="BK143"/>
  <c r="J197"/>
  <c r="J166"/>
  <c r="J174"/>
  <c r="J141"/>
  <c r="J184"/>
  <c r="J171"/>
  <c r="BK203"/>
  <c r="J194"/>
  <c r="J160"/>
  <c i="11" r="BK184"/>
  <c r="BK156"/>
  <c r="J181"/>
  <c r="BK158"/>
  <c r="J136"/>
  <c r="J171"/>
  <c r="J172"/>
  <c r="BK178"/>
  <c r="BK167"/>
  <c i="12" r="J207"/>
  <c r="BK181"/>
  <c r="BK145"/>
  <c r="BK196"/>
  <c r="BK162"/>
  <c r="J136"/>
  <c r="J175"/>
  <c r="BK151"/>
  <c r="BK201"/>
  <c r="J172"/>
  <c r="J222"/>
  <c r="J174"/>
  <c r="J147"/>
  <c r="J199"/>
  <c r="BK170"/>
  <c r="BK134"/>
  <c r="BK156"/>
  <c r="J218"/>
  <c r="J198"/>
  <c r="BK177"/>
  <c r="J153"/>
  <c i="13" r="BK179"/>
  <c r="J141"/>
  <c r="BK147"/>
  <c r="J182"/>
  <c r="J169"/>
  <c r="J183"/>
  <c r="BK159"/>
  <c r="J162"/>
  <c r="BK135"/>
  <c r="J145"/>
  <c r="BK160"/>
  <c r="BK140"/>
  <c i="14" r="BK233"/>
  <c r="BK157"/>
  <c r="BK268"/>
  <c r="BK186"/>
  <c r="J181"/>
  <c r="J219"/>
  <c r="J244"/>
  <c i="15" r="J204"/>
  <c r="BK182"/>
  <c r="BK148"/>
  <c r="BK199"/>
  <c r="BK177"/>
  <c r="BK151"/>
  <c r="J190"/>
  <c r="BK195"/>
  <c r="BK201"/>
  <c r="BK183"/>
  <c r="BK194"/>
  <c r="J191"/>
  <c i="16" r="J208"/>
  <c r="J182"/>
  <c r="BK216"/>
  <c r="BK190"/>
  <c r="BK156"/>
  <c r="BK196"/>
  <c r="J160"/>
  <c r="BK186"/>
  <c r="J197"/>
  <c r="J189"/>
  <c r="J165"/>
  <c i="17" r="BK209"/>
  <c r="J177"/>
  <c r="J152"/>
  <c r="BK214"/>
  <c r="J171"/>
  <c r="J137"/>
  <c r="BK201"/>
  <c r="BK177"/>
  <c r="BK159"/>
  <c r="J143"/>
  <c r="BK202"/>
  <c r="BK190"/>
  <c r="BK174"/>
  <c r="BK156"/>
  <c r="J140"/>
  <c i="18" r="BK186"/>
  <c r="J151"/>
  <c r="J210"/>
  <c r="BK192"/>
  <c r="BK169"/>
  <c r="J142"/>
  <c r="J196"/>
  <c r="J152"/>
  <c r="J202"/>
  <c r="BK171"/>
  <c r="J184"/>
  <c r="J186"/>
  <c r="J183"/>
  <c r="J153"/>
  <c i="19" r="J157"/>
  <c r="J181"/>
  <c r="J152"/>
  <c r="BK175"/>
  <c r="J178"/>
  <c r="J156"/>
  <c r="BK135"/>
  <c r="BK162"/>
  <c r="J188"/>
  <c r="J154"/>
  <c r="BK173"/>
  <c r="BK142"/>
  <c i="20" r="BK148"/>
  <c r="BK196"/>
  <c r="BK176"/>
  <c r="BK200"/>
  <c r="BK173"/>
  <c r="BK206"/>
  <c r="BK181"/>
  <c r="BK201"/>
  <c r="BK146"/>
  <c r="J173"/>
  <c r="J201"/>
  <c r="BK175"/>
  <c i="21" r="BK166"/>
  <c r="J173"/>
  <c r="BK155"/>
  <c r="J149"/>
  <c i="22" r="BK186"/>
  <c r="BK245"/>
  <c r="BK138"/>
  <c r="BK169"/>
  <c r="J181"/>
  <c r="J235"/>
  <c r="J195"/>
  <c i="23" r="BK204"/>
  <c r="J177"/>
  <c r="BK152"/>
  <c r="BK178"/>
  <c r="J201"/>
  <c r="BK139"/>
  <c r="J182"/>
  <c r="BK193"/>
  <c r="BK153"/>
  <c r="BK200"/>
  <c r="BK201"/>
  <c r="J160"/>
  <c i="24" r="J176"/>
  <c r="J164"/>
  <c r="BK134"/>
  <c r="J166"/>
  <c r="BK144"/>
  <c r="BK163"/>
  <c r="BK136"/>
  <c r="J158"/>
  <c r="BK157"/>
  <c r="J142"/>
  <c r="BK184"/>
  <c r="J154"/>
  <c i="25" r="J189"/>
  <c r="BK143"/>
  <c r="BK155"/>
  <c r="J187"/>
  <c r="BK196"/>
  <c r="BK175"/>
  <c r="BK148"/>
  <c r="J180"/>
  <c r="BK208"/>
  <c r="BK203"/>
  <c r="J183"/>
  <c r="J146"/>
  <c r="J190"/>
  <c r="BK154"/>
  <c i="26" r="BK190"/>
  <c r="J151"/>
  <c r="BK202"/>
  <c r="J179"/>
  <c r="BK185"/>
  <c r="BK150"/>
  <c r="BK178"/>
  <c r="J205"/>
  <c r="J183"/>
  <c r="J189"/>
  <c r="J142"/>
  <c r="BK152"/>
  <c i="27" r="BK205"/>
  <c r="BK171"/>
  <c r="BK133"/>
  <c r="BK209"/>
  <c r="BK179"/>
  <c r="J158"/>
  <c r="J213"/>
  <c r="BK182"/>
  <c r="BK148"/>
  <c r="J134"/>
  <c r="BK196"/>
  <c r="J172"/>
  <c r="J154"/>
  <c r="J202"/>
  <c r="BK174"/>
  <c r="J136"/>
  <c r="BK199"/>
  <c r="J176"/>
  <c r="J153"/>
  <c r="BK217"/>
  <c r="BK134"/>
  <c i="28" r="BK201"/>
  <c r="J157"/>
  <c r="BK191"/>
  <c r="J146"/>
  <c r="BK181"/>
  <c r="J213"/>
  <c r="BK179"/>
  <c r="J169"/>
  <c r="BK161"/>
  <c r="J183"/>
  <c r="J199"/>
  <c r="BK176"/>
  <c r="BK153"/>
  <c i="29" r="BK201"/>
  <c r="J173"/>
  <c r="J210"/>
  <c r="BK187"/>
  <c r="BK145"/>
  <c r="BK203"/>
  <c r="BK165"/>
  <c r="BK186"/>
  <c r="BK207"/>
  <c r="J145"/>
  <c r="BK175"/>
  <c r="BK212"/>
  <c r="J188"/>
  <c i="30" r="BK182"/>
  <c r="BK155"/>
  <c r="J198"/>
  <c r="J188"/>
  <c r="J213"/>
  <c r="BK213"/>
  <c r="BK179"/>
  <c r="J224"/>
  <c r="J177"/>
  <c r="BK136"/>
  <c r="BK185"/>
  <c r="BK165"/>
  <c r="BK134"/>
  <c r="J189"/>
  <c r="BK168"/>
  <c r="BK156"/>
  <c r="BK188"/>
  <c r="J145"/>
  <c i="31" r="J134"/>
  <c i="2" r="BK1429"/>
  <c r="BK828"/>
  <c r="J715"/>
  <c r="BK471"/>
  <c i="1" r="AS107"/>
  <c i="2" r="J932"/>
  <c r="J643"/>
  <c r="J370"/>
  <c r="J1452"/>
  <c r="J1187"/>
  <c r="BK999"/>
  <c r="BK886"/>
  <c r="J831"/>
  <c r="J541"/>
  <c r="BK313"/>
  <c r="BK1367"/>
  <c r="J1111"/>
  <c r="BK1022"/>
  <c r="J876"/>
  <c r="J712"/>
  <c r="BK413"/>
  <c r="J1087"/>
  <c r="J922"/>
  <c r="J809"/>
  <c r="J729"/>
  <c r="J636"/>
  <c r="BK1153"/>
  <c r="BK660"/>
  <c r="J510"/>
  <c r="J191"/>
  <c i="1" r="AS101"/>
  <c i="2" r="J1076"/>
  <c r="BK971"/>
  <c r="J867"/>
  <c r="J793"/>
  <c r="BK696"/>
  <c r="J475"/>
  <c r="BK370"/>
  <c r="BK152"/>
  <c r="J1116"/>
  <c r="BK1011"/>
  <c r="BK917"/>
  <c r="J740"/>
  <c r="BK531"/>
  <c r="J422"/>
  <c r="BK163"/>
  <c i="3" r="BK163"/>
  <c r="BK155"/>
  <c r="J135"/>
  <c r="BK166"/>
  <c r="J195"/>
  <c r="J173"/>
  <c r="J147"/>
  <c r="J134"/>
  <c r="BK188"/>
  <c r="BK169"/>
  <c r="BK157"/>
  <c r="BK145"/>
  <c r="BK129"/>
  <c r="J139"/>
  <c r="BK141"/>
  <c i="4" r="J160"/>
  <c r="BK139"/>
  <c r="BK174"/>
  <c r="BK159"/>
  <c r="J145"/>
  <c r="J178"/>
  <c r="BK145"/>
  <c r="J134"/>
  <c r="J165"/>
  <c r="J136"/>
  <c r="BK128"/>
  <c r="J152"/>
  <c r="J143"/>
  <c r="J139"/>
  <c i="5" r="J166"/>
  <c r="BK148"/>
  <c r="J170"/>
  <c r="J154"/>
  <c r="J137"/>
  <c i="6" r="BK179"/>
  <c r="BK201"/>
  <c r="J148"/>
  <c r="BK162"/>
  <c r="J203"/>
  <c r="BK165"/>
  <c r="J187"/>
  <c r="BK150"/>
  <c r="J168"/>
  <c r="J162"/>
  <c r="BK206"/>
  <c r="BK192"/>
  <c r="J165"/>
  <c i="7" r="BK220"/>
  <c r="BK199"/>
  <c r="J161"/>
  <c r="BK148"/>
  <c r="BK178"/>
  <c r="J150"/>
  <c r="BK137"/>
  <c r="J160"/>
  <c r="BK182"/>
  <c r="BK215"/>
  <c r="J195"/>
  <c r="J173"/>
  <c r="BK134"/>
  <c r="J199"/>
  <c r="BK177"/>
  <c r="J220"/>
  <c r="BK194"/>
  <c r="BK176"/>
  <c r="BK159"/>
  <c r="BK140"/>
  <c i="8" r="J286"/>
  <c r="J241"/>
  <c r="J165"/>
  <c r="J300"/>
  <c r="J260"/>
  <c r="BK161"/>
  <c r="BK297"/>
  <c r="J275"/>
  <c r="J151"/>
  <c r="BK306"/>
  <c r="BK293"/>
  <c r="J179"/>
  <c r="J265"/>
  <c r="BK169"/>
  <c r="BK241"/>
  <c r="J199"/>
  <c r="BK263"/>
  <c r="BK199"/>
  <c r="J281"/>
  <c r="J208"/>
  <c r="J146"/>
  <c i="9" r="J213"/>
  <c r="BK185"/>
  <c r="BK157"/>
  <c r="J140"/>
  <c r="J208"/>
  <c r="BK155"/>
  <c r="J218"/>
  <c r="J196"/>
  <c r="J168"/>
  <c r="BK151"/>
  <c r="BK133"/>
  <c r="BK168"/>
  <c r="J179"/>
  <c r="BK145"/>
  <c r="J197"/>
  <c r="BK183"/>
  <c r="J144"/>
  <c r="BK184"/>
  <c r="BK136"/>
  <c r="J160"/>
  <c i="10" r="BK194"/>
  <c r="J179"/>
  <c r="J155"/>
  <c r="BK178"/>
  <c r="BK208"/>
  <c r="J196"/>
  <c r="BK186"/>
  <c r="J149"/>
  <c r="J185"/>
  <c r="J144"/>
  <c r="BK200"/>
  <c r="BK176"/>
  <c r="J159"/>
  <c i="11" r="BK188"/>
  <c r="BK177"/>
  <c r="BK168"/>
  <c r="J183"/>
  <c r="BK173"/>
  <c r="J141"/>
  <c r="BK151"/>
  <c r="BK186"/>
  <c r="J162"/>
  <c r="J143"/>
  <c i="12" r="BK227"/>
  <c r="J205"/>
  <c r="J162"/>
  <c r="J134"/>
  <c r="J212"/>
  <c r="J155"/>
  <c r="J193"/>
  <c r="J165"/>
  <c r="BK230"/>
  <c r="J200"/>
  <c r="BK157"/>
  <c r="J208"/>
  <c r="BK168"/>
  <c r="BK204"/>
  <c r="BK178"/>
  <c r="J151"/>
  <c r="J177"/>
  <c r="BK228"/>
  <c r="BK210"/>
  <c r="BK186"/>
  <c r="BK173"/>
  <c r="BK143"/>
  <c i="13" r="J155"/>
  <c r="J134"/>
  <c r="BK185"/>
  <c r="BK153"/>
  <c r="J138"/>
  <c r="BK163"/>
  <c r="J136"/>
  <c r="BK150"/>
  <c r="J160"/>
  <c r="BK180"/>
  <c r="BK144"/>
  <c r="J135"/>
  <c i="14" r="J230"/>
  <c r="J138"/>
  <c r="BK237"/>
  <c r="BK169"/>
  <c r="J177"/>
  <c r="J186"/>
  <c r="BK138"/>
  <c i="15" r="BK212"/>
  <c r="J183"/>
  <c r="BK152"/>
  <c r="BK204"/>
  <c r="BK190"/>
  <c r="J164"/>
  <c r="BK143"/>
  <c r="J174"/>
  <c r="BK187"/>
  <c r="BK196"/>
  <c r="J147"/>
  <c r="BK168"/>
  <c r="BK173"/>
  <c i="16" r="J205"/>
  <c r="J191"/>
  <c r="J207"/>
  <c r="BK161"/>
  <c r="BK189"/>
  <c r="BK144"/>
  <c r="BK195"/>
  <c r="BK167"/>
  <c r="BK188"/>
  <c r="BK149"/>
  <c r="J206"/>
  <c r="BK176"/>
  <c i="17" r="J210"/>
  <c r="J175"/>
  <c r="J146"/>
  <c r="J216"/>
  <c r="BK172"/>
  <c r="J142"/>
  <c r="J204"/>
  <c r="J179"/>
  <c r="J158"/>
  <c r="J145"/>
  <c r="J215"/>
  <c r="J193"/>
  <c r="BK176"/>
  <c r="J161"/>
  <c r="BK146"/>
  <c r="J139"/>
  <c i="18" r="J156"/>
  <c r="BK207"/>
  <c r="J188"/>
  <c r="J163"/>
  <c r="BK201"/>
  <c r="J176"/>
  <c r="J212"/>
  <c r="BK198"/>
  <c r="BK152"/>
  <c r="BK158"/>
  <c r="BK185"/>
  <c r="BK180"/>
  <c r="J148"/>
  <c i="19" r="J147"/>
  <c r="J167"/>
  <c r="BK147"/>
  <c r="BK186"/>
  <c r="J175"/>
  <c r="BK146"/>
  <c r="BK178"/>
  <c r="J140"/>
  <c r="J172"/>
  <c r="J138"/>
  <c r="J144"/>
  <c r="J135"/>
  <c i="20" r="J200"/>
  <c r="J175"/>
  <c r="BK202"/>
  <c r="J162"/>
  <c r="J211"/>
  <c r="BK174"/>
  <c r="BK192"/>
  <c r="J151"/>
  <c r="J192"/>
  <c r="BK159"/>
  <c r="BK216"/>
  <c r="J177"/>
  <c i="21" r="J134"/>
  <c r="BK140"/>
  <c r="BK197"/>
  <c r="J227"/>
  <c r="J168"/>
  <c i="22" r="J248"/>
  <c r="J146"/>
  <c r="BK195"/>
  <c r="BK228"/>
  <c r="BK255"/>
  <c r="BK177"/>
  <c i="23" r="J209"/>
  <c r="J180"/>
  <c r="J144"/>
  <c r="J147"/>
  <c r="BK160"/>
  <c r="BK198"/>
  <c r="BK147"/>
  <c r="J173"/>
  <c r="BK208"/>
  <c r="BK141"/>
  <c i="24" r="J180"/>
  <c r="BK152"/>
  <c r="J181"/>
  <c r="BK142"/>
  <c r="BK171"/>
  <c r="BK182"/>
  <c r="BK147"/>
  <c r="J145"/>
  <c r="J148"/>
  <c r="BK176"/>
  <c r="J134"/>
  <c i="25" r="J181"/>
  <c r="BK204"/>
  <c r="BK141"/>
  <c r="BK149"/>
  <c r="BK177"/>
  <c r="J159"/>
  <c r="BK192"/>
  <c r="J202"/>
  <c r="BK210"/>
  <c r="BK179"/>
  <c r="J150"/>
  <c r="J173"/>
  <c i="26" r="BK203"/>
  <c r="J172"/>
  <c r="BK142"/>
  <c r="J185"/>
  <c r="BK187"/>
  <c r="J164"/>
  <c r="J194"/>
  <c r="J150"/>
  <c r="J196"/>
  <c r="J147"/>
  <c r="BK166"/>
  <c r="J180"/>
  <c i="27" r="J229"/>
  <c r="J180"/>
  <c r="BK156"/>
  <c r="BK223"/>
  <c r="J177"/>
  <c r="BK157"/>
  <c r="BK214"/>
  <c r="J189"/>
  <c r="J155"/>
  <c r="J217"/>
  <c r="J186"/>
  <c r="J156"/>
  <c r="J211"/>
  <c r="J194"/>
  <c r="J147"/>
  <c r="BK188"/>
  <c r="J148"/>
  <c r="J169"/>
  <c r="J160"/>
  <c i="28" r="J177"/>
  <c r="J196"/>
  <c r="J151"/>
  <c r="BK178"/>
  <c r="J194"/>
  <c r="J175"/>
  <c r="BK147"/>
  <c r="J214"/>
  <c r="BK169"/>
  <c r="J202"/>
  <c r="BK182"/>
  <c r="BK156"/>
  <c i="29" r="J194"/>
  <c r="BK163"/>
  <c r="J197"/>
  <c r="J169"/>
  <c r="BK142"/>
  <c r="J185"/>
  <c r="J193"/>
  <c r="J158"/>
  <c r="BK188"/>
  <c r="J162"/>
  <c r="J144"/>
  <c r="J184"/>
  <c r="J211"/>
  <c i="30" r="BK211"/>
  <c r="J165"/>
  <c r="BK145"/>
  <c r="BK206"/>
  <c r="BK189"/>
  <c r="J214"/>
  <c r="J226"/>
  <c r="J185"/>
  <c r="BK166"/>
  <c r="BK205"/>
  <c r="J148"/>
  <c r="J182"/>
  <c r="J158"/>
  <c r="J133"/>
  <c r="BK183"/>
  <c r="BK161"/>
  <c r="J194"/>
  <c r="J154"/>
  <c i="31" r="J127"/>
  <c r="J132"/>
  <c r="BK134"/>
  <c i="2" r="BK1116"/>
  <c r="BK804"/>
  <c r="J639"/>
  <c r="BK276"/>
  <c r="J1465"/>
  <c r="J1456"/>
  <c r="BK1381"/>
  <c r="BK1195"/>
  <c r="J999"/>
  <c r="J912"/>
  <c r="BK637"/>
  <c r="J441"/>
  <c r="J159"/>
  <c r="BK1280"/>
  <c r="J986"/>
  <c r="J862"/>
  <c r="BK717"/>
  <c r="J536"/>
  <c r="J208"/>
  <c r="BK1369"/>
  <c r="J1173"/>
  <c r="BK1055"/>
  <c r="J938"/>
  <c r="BK787"/>
  <c r="BK691"/>
  <c r="J202"/>
  <c r="J961"/>
  <c r="BK880"/>
  <c r="J762"/>
  <c r="BK651"/>
  <c r="BK198"/>
  <c r="J746"/>
  <c r="BK541"/>
  <c r="BK220"/>
  <c i="1" r="AS127"/>
  <c i="2" r="J917"/>
  <c r="J828"/>
  <c r="J766"/>
  <c r="J505"/>
  <c r="J413"/>
  <c r="BK157"/>
  <c r="BK1173"/>
  <c r="J1068"/>
  <c r="J871"/>
  <c r="BK799"/>
  <c r="BK668"/>
  <c r="J316"/>
  <c i="1" r="AS124"/>
  <c i="3" r="J153"/>
  <c r="BK139"/>
  <c r="J179"/>
  <c r="BK194"/>
  <c r="BK170"/>
  <c r="J159"/>
  <c r="J129"/>
  <c r="J185"/>
  <c r="J172"/>
  <c r="BK161"/>
  <c r="J152"/>
  <c r="J132"/>
  <c r="BK134"/>
  <c r="J188"/>
  <c i="4" r="BK178"/>
  <c r="BK154"/>
  <c r="BK176"/>
  <c r="J168"/>
  <c r="J153"/>
  <c r="J144"/>
  <c r="BK157"/>
  <c r="BK137"/>
  <c r="J158"/>
  <c r="J130"/>
  <c r="J156"/>
  <c r="BK156"/>
  <c i="5" r="BK169"/>
  <c r="BK157"/>
  <c r="BK131"/>
  <c r="J145"/>
  <c r="BK153"/>
  <c r="J174"/>
  <c i="6" r="BK142"/>
  <c r="J153"/>
  <c r="J179"/>
  <c r="BK212"/>
  <c r="BK187"/>
  <c r="BK145"/>
  <c r="J142"/>
  <c r="J166"/>
  <c r="BK168"/>
  <c r="J146"/>
  <c r="BK195"/>
  <c r="BK166"/>
  <c r="BK144"/>
  <c i="7" r="J216"/>
  <c r="BK189"/>
  <c r="BK166"/>
  <c r="BK147"/>
  <c r="J134"/>
  <c r="J145"/>
  <c r="BK133"/>
  <c r="J165"/>
  <c r="BK165"/>
  <c r="J206"/>
  <c r="J175"/>
  <c r="J143"/>
  <c r="BK210"/>
  <c r="BK190"/>
  <c r="BK164"/>
  <c r="J201"/>
  <c r="J187"/>
  <c r="BK150"/>
  <c i="8" r="BK307"/>
  <c r="BK267"/>
  <c r="BK238"/>
  <c r="J166"/>
  <c r="J298"/>
  <c r="BK262"/>
  <c r="J185"/>
  <c r="BK301"/>
  <c r="BK265"/>
  <c r="J148"/>
  <c r="BK302"/>
  <c r="BK218"/>
  <c r="BK273"/>
  <c r="BK211"/>
  <c r="J150"/>
  <c r="BK224"/>
  <c r="BK289"/>
  <c r="J167"/>
  <c r="BK278"/>
  <c r="BK179"/>
  <c i="9" r="BK221"/>
  <c r="BK208"/>
  <c r="BK171"/>
  <c r="J154"/>
  <c r="J222"/>
  <c r="J181"/>
  <c r="J228"/>
  <c r="J215"/>
  <c r="J183"/>
  <c r="BK165"/>
  <c r="J143"/>
  <c r="BK198"/>
  <c r="J134"/>
  <c r="J147"/>
  <c r="BK223"/>
  <c r="BK190"/>
  <c r="BK156"/>
  <c r="BK189"/>
  <c r="BK169"/>
  <c r="J173"/>
  <c r="BK159"/>
  <c i="10" r="J193"/>
  <c r="BK171"/>
  <c r="BK195"/>
  <c r="J148"/>
  <c r="BK202"/>
  <c r="BK189"/>
  <c r="J178"/>
  <c r="BK181"/>
  <c r="J175"/>
  <c r="J208"/>
  <c r="J191"/>
  <c r="BK166"/>
  <c i="11" r="BK136"/>
  <c r="BK164"/>
  <c r="BK171"/>
  <c r="J138"/>
  <c r="BK183"/>
  <c r="BK143"/>
  <c r="BK148"/>
  <c r="J139"/>
  <c i="12" r="J225"/>
  <c r="J196"/>
  <c r="BK153"/>
  <c r="BK218"/>
  <c r="J158"/>
  <c r="BK137"/>
  <c r="BK183"/>
  <c r="BK161"/>
  <c r="BK208"/>
  <c r="BK169"/>
  <c r="BK213"/>
  <c r="J190"/>
  <c r="J157"/>
  <c r="BK200"/>
  <c r="BK164"/>
  <c r="J194"/>
  <c r="J142"/>
  <c r="BK215"/>
  <c r="J188"/>
  <c r="J169"/>
  <c r="BK148"/>
  <c i="13" r="J153"/>
  <c r="BK133"/>
  <c r="J139"/>
  <c r="J172"/>
  <c r="BK142"/>
  <c r="BK156"/>
  <c r="J157"/>
  <c r="J133"/>
  <c r="J148"/>
  <c r="BK149"/>
  <c r="BK162"/>
  <c i="14" r="J253"/>
  <c r="J212"/>
  <c r="J157"/>
  <c r="BK226"/>
  <c r="BK212"/>
  <c r="J222"/>
  <c r="BK200"/>
  <c i="15" r="J207"/>
  <c r="BK178"/>
  <c r="J205"/>
  <c r="J184"/>
  <c r="BK161"/>
  <c r="J187"/>
  <c r="BK146"/>
  <c r="J193"/>
  <c r="BK186"/>
  <c r="BK200"/>
  <c r="J148"/>
  <c r="J172"/>
  <c i="16" r="BK208"/>
  <c r="BK185"/>
  <c r="BK142"/>
  <c r="J184"/>
  <c r="J149"/>
  <c r="BK207"/>
  <c r="BK157"/>
  <c r="BK199"/>
  <c r="J154"/>
  <c r="J157"/>
  <c r="BK182"/>
  <c r="J186"/>
  <c r="BK194"/>
  <c i="17" r="J217"/>
  <c r="J202"/>
  <c r="BK164"/>
  <c r="BK134"/>
  <c r="BK193"/>
  <c r="J160"/>
  <c r="J222"/>
  <c r="J198"/>
  <c r="BK173"/>
  <c r="J151"/>
  <c r="J220"/>
  <c r="J195"/>
  <c r="BK216"/>
  <c r="BK206"/>
  <c r="BK194"/>
  <c r="BK189"/>
  <c r="J182"/>
  <c r="J181"/>
  <c r="J180"/>
  <c r="J168"/>
  <c r="J136"/>
  <c r="BK195"/>
  <c r="J194"/>
  <c r="BK191"/>
  <c r="J174"/>
  <c r="J173"/>
  <c r="BK169"/>
  <c r="BK165"/>
  <c r="BK162"/>
  <c r="BK157"/>
  <c r="BK151"/>
  <c r="J189"/>
  <c r="J186"/>
  <c r="BK179"/>
  <c r="BK170"/>
  <c r="BK168"/>
  <c r="J166"/>
  <c r="BK160"/>
  <c r="BK158"/>
  <c r="J156"/>
  <c r="BK148"/>
  <c r="BK144"/>
  <c r="BK139"/>
  <c r="J134"/>
  <c r="BK133"/>
  <c r="J190"/>
  <c r="J187"/>
  <c r="J185"/>
  <c r="BK184"/>
  <c r="BK182"/>
  <c r="BK175"/>
  <c r="BK167"/>
  <c r="J164"/>
  <c r="BK161"/>
  <c r="J159"/>
  <c r="J157"/>
  <c r="BK153"/>
  <c r="J144"/>
  <c r="BK143"/>
  <c r="BK141"/>
  <c r="BK137"/>
  <c i="18" r="BK210"/>
  <c r="BK203"/>
  <c r="J180"/>
  <c r="BK211"/>
  <c r="BK194"/>
  <c r="J173"/>
  <c r="J213"/>
  <c r="J194"/>
  <c r="J169"/>
  <c r="BK209"/>
  <c r="BK183"/>
  <c r="BK188"/>
  <c r="J140"/>
  <c r="BK176"/>
  <c r="J158"/>
  <c i="19" r="BK181"/>
  <c r="J143"/>
  <c r="BK155"/>
  <c r="J185"/>
  <c r="BK185"/>
  <c r="J158"/>
  <c r="BK134"/>
  <c r="BK158"/>
  <c r="BK182"/>
  <c r="J163"/>
  <c r="J141"/>
  <c r="J151"/>
  <c r="BK143"/>
  <c i="20" r="J202"/>
  <c r="BK183"/>
  <c r="J159"/>
  <c r="J179"/>
  <c r="J161"/>
  <c r="J176"/>
  <c r="BK211"/>
  <c r="BK179"/>
  <c r="J203"/>
  <c r="BK187"/>
  <c r="BK153"/>
  <c r="BK152"/>
  <c r="BK145"/>
  <c r="J204"/>
  <c r="BK195"/>
  <c r="BK191"/>
  <c r="J183"/>
  <c r="BK177"/>
  <c r="J150"/>
  <c i="21" r="BK227"/>
  <c r="BK220"/>
  <c r="J215"/>
  <c r="BK207"/>
  <c r="J201"/>
  <c r="BK190"/>
  <c r="J179"/>
  <c r="BK174"/>
  <c r="BK171"/>
  <c r="BK169"/>
  <c r="J160"/>
  <c r="BK154"/>
  <c r="BK146"/>
  <c r="J142"/>
  <c r="J225"/>
  <c r="J222"/>
  <c r="BK218"/>
  <c r="BK198"/>
  <c r="J177"/>
  <c r="BK175"/>
  <c r="BK159"/>
  <c r="J155"/>
  <c r="BK143"/>
  <c r="BK223"/>
  <c r="BK204"/>
  <c r="J187"/>
  <c r="J167"/>
  <c r="BK157"/>
  <c r="BK145"/>
  <c r="J224"/>
  <c r="BK215"/>
  <c r="BK212"/>
  <c r="J205"/>
  <c r="J193"/>
  <c r="BK191"/>
  <c r="J183"/>
  <c r="J180"/>
  <c r="BK164"/>
  <c r="BK153"/>
  <c r="J148"/>
  <c r="J136"/>
  <c r="BK219"/>
  <c r="J210"/>
  <c r="J198"/>
  <c r="J190"/>
  <c r="J182"/>
  <c r="J164"/>
  <c r="BK202"/>
  <c r="J196"/>
  <c r="BK186"/>
  <c r="BK183"/>
  <c r="BK178"/>
  <c r="BK168"/>
  <c r="J144"/>
  <c r="J178"/>
  <c r="J174"/>
  <c r="BK162"/>
  <c r="BK148"/>
  <c r="J133"/>
  <c r="BK192"/>
  <c r="BK182"/>
  <c r="J176"/>
  <c r="J163"/>
  <c i="22" r="J251"/>
  <c r="J207"/>
  <c r="BK181"/>
  <c r="J138"/>
  <c r="BK251"/>
  <c r="BK220"/>
  <c r="BK200"/>
  <c r="BK235"/>
  <c r="J213"/>
  <c r="BK207"/>
  <c r="BK262"/>
  <c r="J186"/>
  <c r="BK238"/>
  <c r="BK259"/>
  <c i="23" r="BK210"/>
  <c r="BK186"/>
  <c r="J150"/>
  <c r="BK170"/>
  <c r="J199"/>
  <c r="BK189"/>
  <c r="BK156"/>
  <c r="J179"/>
  <c r="J152"/>
  <c r="BK179"/>
  <c r="J142"/>
  <c i="24" r="BK175"/>
  <c r="J155"/>
  <c r="BK167"/>
  <c r="BK158"/>
  <c r="J133"/>
  <c r="J152"/>
  <c r="J186"/>
  <c r="J163"/>
  <c r="J140"/>
  <c r="J147"/>
  <c r="J146"/>
  <c r="BK155"/>
  <c i="25" r="J197"/>
  <c r="BK146"/>
  <c r="BK199"/>
  <c r="J195"/>
  <c r="J143"/>
  <c r="J179"/>
  <c r="J161"/>
  <c r="J204"/>
  <c r="BK163"/>
  <c r="BK186"/>
  <c r="J199"/>
  <c r="J160"/>
  <c r="J201"/>
  <c r="BK171"/>
  <c i="26" r="J198"/>
  <c r="BK155"/>
  <c r="BK204"/>
  <c r="J184"/>
  <c r="BK183"/>
  <c r="BK160"/>
  <c r="BK189"/>
  <c r="J145"/>
  <c r="BK192"/>
  <c r="BK144"/>
  <c r="J155"/>
  <c r="J186"/>
  <c r="J141"/>
  <c i="27" r="BK213"/>
  <c r="J174"/>
  <c r="J137"/>
  <c r="J214"/>
  <c r="BK175"/>
  <c r="BK159"/>
  <c r="BK216"/>
  <c r="BK178"/>
  <c r="J146"/>
  <c r="BK226"/>
  <c r="BK193"/>
  <c r="BK165"/>
  <c r="J224"/>
  <c r="J199"/>
  <c r="BK181"/>
  <c r="BK166"/>
  <c r="J208"/>
  <c r="J181"/>
  <c r="J167"/>
  <c r="BK139"/>
  <c r="BK137"/>
  <c r="BK154"/>
  <c i="28" r="J156"/>
  <c r="J195"/>
  <c r="BK165"/>
  <c r="BK190"/>
  <c r="BK163"/>
  <c r="J197"/>
  <c r="BK152"/>
  <c r="J191"/>
  <c r="BK202"/>
  <c r="BK175"/>
  <c r="BK200"/>
  <c r="BK184"/>
  <c r="J158"/>
  <c r="BK145"/>
  <c i="29" r="J183"/>
  <c r="J155"/>
  <c r="J199"/>
  <c r="J171"/>
  <c r="J147"/>
  <c r="J205"/>
  <c r="BK183"/>
  <c r="J198"/>
  <c r="J160"/>
  <c r="J203"/>
  <c r="BK150"/>
  <c r="BK193"/>
  <c r="BK158"/>
  <c r="BK194"/>
  <c i="30" r="BK198"/>
  <c r="BK157"/>
  <c r="J220"/>
  <c r="BK190"/>
  <c r="J142"/>
  <c r="J183"/>
  <c r="J181"/>
  <c r="J139"/>
  <c r="BK210"/>
  <c r="J160"/>
  <c r="BK208"/>
  <c r="BK184"/>
  <c r="J153"/>
  <c r="BK140"/>
  <c r="J196"/>
  <c r="J164"/>
  <c r="J149"/>
  <c r="J174"/>
  <c r="BK147"/>
  <c i="31" r="BK128"/>
  <c r="BK127"/>
  <c r="J126"/>
  <c i="2" r="J1118"/>
  <c r="BK740"/>
  <c r="BK524"/>
  <c r="BK191"/>
  <c r="BK1456"/>
  <c r="J1428"/>
  <c r="J1241"/>
  <c r="BK1059"/>
  <c r="BK922"/>
  <c r="BK594"/>
  <c r="J181"/>
  <c r="J1429"/>
  <c r="BK1108"/>
  <c r="BK900"/>
  <c r="J817"/>
  <c r="J691"/>
  <c r="J485"/>
  <c r="BK181"/>
  <c r="BK1219"/>
  <c r="BK1090"/>
  <c r="J988"/>
  <c r="J859"/>
  <c r="BK734"/>
  <c r="BK665"/>
  <c r="J236"/>
  <c r="BK986"/>
  <c r="J832"/>
  <c r="BK654"/>
  <c r="J502"/>
  <c r="BK1134"/>
  <c r="BK636"/>
  <c r="BK485"/>
  <c r="BK186"/>
  <c r="BK1440"/>
  <c r="J1331"/>
  <c r="J1083"/>
  <c r="J1022"/>
  <c r="BK906"/>
  <c r="J804"/>
  <c r="J734"/>
  <c r="J665"/>
  <c r="BK441"/>
  <c r="BK316"/>
  <c r="J1387"/>
  <c r="BK1102"/>
  <c r="BK1003"/>
  <c r="J841"/>
  <c r="J660"/>
  <c r="J427"/>
  <c r="BK159"/>
  <c i="3" r="BK162"/>
  <c r="BK151"/>
  <c r="J137"/>
  <c r="J182"/>
  <c r="BK158"/>
  <c r="BK185"/>
  <c r="J163"/>
  <c r="BK143"/>
  <c r="BK192"/>
  <c r="BK178"/>
  <c r="BK165"/>
  <c r="J156"/>
  <c r="J136"/>
  <c r="J142"/>
  <c r="J143"/>
  <c r="BK137"/>
  <c i="4" r="J161"/>
  <c r="BK129"/>
  <c r="J164"/>
  <c r="BK147"/>
  <c r="BK134"/>
  <c r="BK160"/>
  <c r="J138"/>
  <c r="BK168"/>
  <c r="J151"/>
  <c r="J140"/>
  <c r="J155"/>
  <c r="J146"/>
  <c r="J135"/>
  <c i="5" r="J156"/>
  <c r="BK129"/>
  <c r="BK138"/>
  <c r="BK152"/>
  <c r="J132"/>
  <c i="6" r="J164"/>
  <c r="BK176"/>
  <c r="J144"/>
  <c r="BK160"/>
  <c r="BK197"/>
  <c r="J182"/>
  <c r="BK186"/>
  <c r="BK204"/>
  <c r="J156"/>
  <c r="J159"/>
  <c r="BK199"/>
  <c r="J176"/>
  <c i="7" r="J207"/>
  <c r="BK180"/>
  <c r="J159"/>
  <c r="J146"/>
  <c r="J171"/>
  <c r="J149"/>
  <c r="BK139"/>
  <c r="J153"/>
  <c r="BK167"/>
  <c r="BK216"/>
  <c r="BK191"/>
  <c r="BK157"/>
  <c r="BK207"/>
  <c r="BK192"/>
  <c r="BK170"/>
  <c r="BK213"/>
  <c r="J192"/>
  <c r="J179"/>
  <c r="BK146"/>
  <c i="8" r="BK304"/>
  <c r="BK250"/>
  <c r="J172"/>
  <c r="BK146"/>
  <c r="J283"/>
  <c r="BK192"/>
  <c r="BK148"/>
  <c r="J295"/>
  <c r="BK254"/>
  <c r="BK147"/>
  <c r="J301"/>
  <c r="BK185"/>
  <c r="BK279"/>
  <c r="J218"/>
  <c r="J273"/>
  <c r="J211"/>
  <c r="BK275"/>
  <c r="J238"/>
  <c r="BK284"/>
  <c r="BK244"/>
  <c r="J147"/>
  <c i="9" r="BK215"/>
  <c r="BK196"/>
  <c r="J158"/>
  <c r="BK228"/>
  <c r="BK199"/>
  <c r="BK163"/>
  <c r="J221"/>
  <c r="J198"/>
  <c r="J174"/>
  <c r="J153"/>
  <c r="J136"/>
  <c r="J178"/>
  <c r="J191"/>
  <c r="BK148"/>
  <c r="J217"/>
  <c r="J180"/>
  <c r="J148"/>
  <c r="J194"/>
  <c r="BK173"/>
  <c r="BK174"/>
  <c i="10" r="BK206"/>
  <c r="BK180"/>
  <c r="BK141"/>
  <c r="BK175"/>
  <c r="J203"/>
  <c r="J181"/>
  <c r="J172"/>
  <c r="BK154"/>
  <c r="BK159"/>
  <c r="BK197"/>
  <c r="BK184"/>
  <c r="BK144"/>
  <c i="11" r="BK182"/>
  <c r="J173"/>
  <c r="J186"/>
  <c r="J169"/>
  <c r="J142"/>
  <c r="J154"/>
  <c r="J144"/>
  <c r="BK154"/>
  <c r="J160"/>
  <c r="J158"/>
  <c i="12" r="J215"/>
  <c r="BK171"/>
  <c r="BK147"/>
  <c r="J191"/>
  <c r="BK146"/>
  <c r="BK189"/>
  <c r="BK174"/>
  <c r="BK222"/>
  <c r="BK159"/>
  <c r="J204"/>
  <c r="BK172"/>
  <c r="J221"/>
  <c r="BK188"/>
  <c r="J160"/>
  <c r="J195"/>
  <c r="J230"/>
  <c r="BK205"/>
  <c r="J182"/>
  <c r="J167"/>
  <c r="J149"/>
  <c i="13" r="BK143"/>
  <c r="J159"/>
  <c r="BK183"/>
  <c r="J156"/>
  <c r="J185"/>
  <c r="J151"/>
  <c r="J143"/>
  <c r="BK154"/>
  <c r="J166"/>
  <c r="BK157"/>
  <c i="14" r="J237"/>
  <c r="J169"/>
  <c r="J152"/>
  <c r="BK250"/>
  <c r="BK177"/>
  <c r="J195"/>
  <c r="BK207"/>
  <c r="J207"/>
  <c r="BK152"/>
  <c i="15" r="J189"/>
  <c r="BK160"/>
  <c r="J202"/>
  <c r="BK180"/>
  <c r="J160"/>
  <c r="BK175"/>
  <c r="J199"/>
  <c r="J200"/>
  <c r="J151"/>
  <c r="J175"/>
  <c r="J188"/>
  <c i="16" r="J209"/>
  <c r="J169"/>
  <c r="BK153"/>
  <c r="J196"/>
  <c r="J150"/>
  <c r="BK203"/>
  <c r="J180"/>
  <c r="BK209"/>
  <c r="J192"/>
  <c r="J156"/>
  <c r="J171"/>
  <c r="BK184"/>
  <c r="BK191"/>
  <c r="BK198"/>
  <c r="J147"/>
  <c i="17" r="J207"/>
  <c r="J172"/>
  <c r="BK142"/>
  <c r="BK204"/>
  <c r="BK166"/>
  <c r="BK220"/>
  <c r="BK180"/>
  <c r="J165"/>
  <c r="J141"/>
  <c r="J214"/>
  <c r="J191"/>
  <c r="J170"/>
  <c r="J150"/>
  <c i="18" r="BK190"/>
  <c r="BK145"/>
  <c r="BK202"/>
  <c r="BK181"/>
  <c r="BK212"/>
  <c r="J192"/>
  <c r="BK151"/>
  <c r="J201"/>
  <c r="BK154"/>
  <c r="J147"/>
  <c r="BK153"/>
  <c i="19" r="J165"/>
  <c r="J162"/>
  <c r="BK141"/>
  <c r="BK169"/>
  <c r="BK151"/>
  <c r="J168"/>
  <c r="J146"/>
  <c r="BK160"/>
  <c r="J133"/>
  <c i="20" r="J185"/>
  <c r="J188"/>
  <c r="J148"/>
  <c r="BK194"/>
  <c r="J157"/>
  <c r="BK205"/>
  <c r="J165"/>
  <c r="BK188"/>
  <c r="J199"/>
  <c r="BK178"/>
  <c r="J156"/>
  <c r="BK182"/>
  <c i="21" r="J209"/>
  <c r="J165"/>
  <c r="BK205"/>
  <c r="BK180"/>
  <c r="BK147"/>
  <c r="J137"/>
  <c i="22" r="J242"/>
  <c r="BK266"/>
  <c r="J190"/>
  <c r="J238"/>
  <c r="BK157"/>
  <c r="BK213"/>
  <c i="23" r="J203"/>
  <c r="J156"/>
  <c r="J189"/>
  <c r="BK181"/>
  <c r="J190"/>
  <c r="J162"/>
  <c r="BK180"/>
  <c r="J193"/>
  <c r="BK177"/>
  <c r="BK145"/>
  <c i="24" r="BK164"/>
  <c r="J156"/>
  <c r="J183"/>
  <c r="J136"/>
  <c r="J161"/>
  <c r="BK179"/>
  <c r="J149"/>
  <c r="BK173"/>
  <c r="BK160"/>
  <c r="J167"/>
  <c i="25" r="J198"/>
  <c r="J155"/>
  <c r="BK181"/>
  <c r="BK207"/>
  <c r="J172"/>
  <c r="BK180"/>
  <c r="BK157"/>
  <c r="BK198"/>
  <c r="J210"/>
  <c r="J193"/>
  <c r="BK167"/>
  <c r="BK193"/>
  <c r="BK161"/>
  <c i="26" r="BK196"/>
  <c r="J156"/>
  <c r="BK199"/>
  <c r="BK170"/>
  <c r="BK172"/>
  <c r="BK205"/>
  <c r="BK159"/>
  <c r="BK200"/>
  <c r="BK176"/>
  <c r="BK180"/>
  <c r="J203"/>
  <c r="J177"/>
  <c i="27" r="J227"/>
  <c r="J193"/>
  <c r="BK147"/>
  <c r="J206"/>
  <c r="BK168"/>
  <c r="BK151"/>
  <c r="J195"/>
  <c r="BK140"/>
  <c r="BK197"/>
  <c r="BK183"/>
  <c r="J157"/>
  <c r="J203"/>
  <c r="J183"/>
  <c r="BK227"/>
  <c r="J197"/>
  <c r="J173"/>
  <c r="J140"/>
  <c r="BK155"/>
  <c r="J166"/>
  <c i="28" r="BK195"/>
  <c r="BK205"/>
  <c r="BK214"/>
  <c r="J182"/>
  <c r="J153"/>
  <c r="BK159"/>
  <c r="BK192"/>
  <c r="J152"/>
  <c r="J189"/>
  <c r="BK162"/>
  <c i="29" r="BK156"/>
  <c r="J192"/>
  <c r="BK160"/>
  <c r="BK191"/>
  <c r="BK205"/>
  <c r="J148"/>
  <c r="BK192"/>
  <c r="J215"/>
  <c r="J153"/>
  <c i="30" r="J180"/>
  <c r="J161"/>
  <c r="BK223"/>
  <c r="J193"/>
  <c r="J134"/>
  <c r="BK169"/>
  <c r="BK194"/>
  <c r="BK175"/>
  <c r="J221"/>
  <c r="BK167"/>
  <c r="BK224"/>
  <c r="J179"/>
  <c r="J155"/>
  <c r="BK218"/>
  <c r="BK180"/>
  <c r="BK158"/>
  <c r="BK193"/>
  <c r="J168"/>
  <c r="J140"/>
  <c i="31" r="J130"/>
  <c r="BK136"/>
  <c i="2" r="BK1444"/>
  <c r="BK1277"/>
  <c r="BK1208"/>
  <c r="BK1170"/>
  <c r="BK1093"/>
  <c r="BK1076"/>
  <c r="J1007"/>
  <c r="BK849"/>
  <c r="BK835"/>
  <c r="J696"/>
  <c r="J327"/>
  <c r="BK144"/>
  <c r="J1462"/>
  <c r="J1448"/>
  <c r="J1367"/>
  <c r="BK1099"/>
  <c r="BK988"/>
  <c r="BK832"/>
  <c r="BK381"/>
  <c r="J155"/>
  <c r="BK1331"/>
  <c r="BK1163"/>
  <c r="BK961"/>
  <c r="J820"/>
  <c r="BK643"/>
  <c r="BK375"/>
  <c r="J1280"/>
  <c r="J1163"/>
  <c r="J1041"/>
  <c r="J946"/>
  <c r="BK809"/>
  <c r="J717"/>
  <c r="BK490"/>
  <c r="BK1068"/>
  <c r="J891"/>
  <c r="J778"/>
  <c r="J635"/>
  <c r="J1160"/>
  <c r="BK657"/>
  <c r="BK395"/>
  <c r="J152"/>
  <c r="J1382"/>
  <c r="J1134"/>
  <c r="J1033"/>
  <c r="J935"/>
  <c r="BK831"/>
  <c r="J732"/>
  <c r="J647"/>
  <c r="J388"/>
  <c r="J172"/>
  <c r="BK1241"/>
  <c r="J1090"/>
  <c r="BK912"/>
  <c r="BK732"/>
  <c r="J471"/>
  <c r="J198"/>
  <c i="3" r="J157"/>
  <c r="J145"/>
  <c r="J131"/>
  <c r="J178"/>
  <c r="J151"/>
  <c r="J184"/>
  <c r="J161"/>
  <c r="J140"/>
  <c r="J190"/>
  <c r="BK181"/>
  <c r="BK167"/>
  <c r="BK160"/>
  <c r="J150"/>
  <c r="BK136"/>
  <c r="BK152"/>
  <c i="4" r="J176"/>
  <c r="J141"/>
  <c r="BK175"/>
  <c r="J167"/>
  <c r="BK151"/>
  <c r="J131"/>
  <c r="J154"/>
  <c r="J179"/>
  <c r="BK149"/>
  <c r="J149"/>
  <c r="J150"/>
  <c r="J142"/>
  <c i="5" r="J167"/>
  <c r="BK146"/>
  <c r="BK154"/>
  <c r="BK137"/>
  <c r="J148"/>
  <c i="6" r="BK211"/>
  <c r="J200"/>
  <c r="BK191"/>
  <c r="BK184"/>
  <c r="BK198"/>
  <c r="BK149"/>
  <c r="BK155"/>
  <c r="J181"/>
  <c r="BK210"/>
  <c r="J209"/>
  <c r="BK164"/>
  <c r="BK151"/>
  <c r="J204"/>
  <c r="BK182"/>
  <c i="7" r="J164"/>
  <c r="J139"/>
  <c r="J163"/>
  <c r="J144"/>
  <c r="J176"/>
  <c r="BK184"/>
  <c r="BK153"/>
  <c r="BK198"/>
  <c r="J168"/>
  <c r="J204"/>
  <c r="J182"/>
  <c r="BK217"/>
  <c r="J191"/>
  <c r="BK169"/>
  <c r="BK142"/>
  <c i="8" r="J296"/>
  <c r="BK259"/>
  <c r="J224"/>
  <c r="J161"/>
  <c r="BK295"/>
  <c r="J244"/>
  <c r="J302"/>
  <c r="BK271"/>
  <c r="J304"/>
  <c r="BK288"/>
  <c r="BK143"/>
  <c r="BK189"/>
  <c r="BK251"/>
  <c r="J288"/>
  <c r="J250"/>
  <c r="BK296"/>
  <c r="J267"/>
  <c r="BK153"/>
  <c i="9" r="BK218"/>
  <c r="BK201"/>
  <c r="BK160"/>
  <c r="BK149"/>
  <c r="J207"/>
  <c r="J165"/>
  <c r="J227"/>
  <c r="J205"/>
  <c r="J184"/>
  <c r="BK166"/>
  <c r="J145"/>
  <c r="J212"/>
  <c r="J177"/>
  <c r="J169"/>
  <c r="J224"/>
  <c r="J186"/>
  <c r="J166"/>
  <c r="J139"/>
  <c r="BK172"/>
  <c r="J190"/>
  <c i="10" r="J205"/>
  <c r="BK187"/>
  <c r="J202"/>
  <c r="J176"/>
  <c r="BK199"/>
  <c r="BK179"/>
  <c r="BK173"/>
  <c r="J146"/>
  <c r="J187"/>
  <c r="J201"/>
  <c r="J188"/>
  <c r="BK156"/>
  <c i="11" r="J187"/>
  <c r="BK175"/>
  <c r="BK185"/>
  <c r="J177"/>
  <c r="BK144"/>
  <c r="BK152"/>
  <c r="J152"/>
  <c r="J164"/>
  <c r="BK187"/>
  <c r="J148"/>
  <c i="12" r="J201"/>
  <c r="J164"/>
  <c r="BK140"/>
  <c r="BK190"/>
  <c r="BK149"/>
  <c r="J186"/>
  <c r="BK144"/>
  <c r="J185"/>
  <c r="BK225"/>
  <c r="J183"/>
  <c r="BK139"/>
  <c r="BK179"/>
  <c r="J139"/>
  <c r="J146"/>
  <c r="BK199"/>
  <c r="BK180"/>
  <c r="J159"/>
  <c r="J137"/>
  <c i="13" r="BK146"/>
  <c r="J150"/>
  <c r="BK181"/>
  <c r="BK148"/>
  <c r="BK170"/>
  <c r="BK178"/>
  <c r="J142"/>
  <c r="BK134"/>
  <c r="J146"/>
  <c i="14" r="J268"/>
  <c r="BK195"/>
  <c r="BK244"/>
  <c r="BK253"/>
  <c r="BK181"/>
  <c r="BK190"/>
  <c r="J247"/>
  <c r="J233"/>
  <c i="15" r="BK193"/>
  <c r="J176"/>
  <c r="J145"/>
  <c r="BK191"/>
  <c r="BK172"/>
  <c r="J153"/>
  <c r="BK150"/>
  <c r="BK202"/>
  <c r="BK153"/>
  <c r="BK174"/>
  <c r="J143"/>
  <c r="BK198"/>
  <c r="J150"/>
  <c i="16" r="BK202"/>
  <c r="J190"/>
  <c r="BK212"/>
  <c r="BK165"/>
  <c r="BK211"/>
  <c r="BK160"/>
  <c r="BK206"/>
  <c r="BK171"/>
  <c r="J195"/>
  <c r="BK150"/>
  <c r="J167"/>
  <c r="BK163"/>
  <c i="17" r="BK215"/>
  <c r="J201"/>
  <c r="BK154"/>
  <c r="BK163"/>
  <c r="BK145"/>
  <c r="J219"/>
  <c i="18" r="J182"/>
  <c r="BK140"/>
  <c r="J198"/>
  <c r="BK167"/>
  <c r="J203"/>
  <c r="BK182"/>
  <c r="J146"/>
  <c r="J190"/>
  <c r="J157"/>
  <c r="J181"/>
  <c r="BK160"/>
  <c i="19" r="J183"/>
  <c r="BK138"/>
  <c r="J153"/>
  <c r="BK168"/>
  <c r="J169"/>
  <c r="BK140"/>
  <c r="BK165"/>
  <c r="J186"/>
  <c r="BK167"/>
  <c i="20" r="BK156"/>
  <c r="BK150"/>
  <c r="BK165"/>
  <c r="J146"/>
  <c r="BK169"/>
  <c i="21" r="BK225"/>
  <c r="BK222"/>
  <c r="BK187"/>
  <c r="BK160"/>
  <c r="J161"/>
  <c i="22" r="BK242"/>
  <c r="BK173"/>
  <c r="J203"/>
  <c i="23" r="BK196"/>
  <c r="J154"/>
  <c r="J196"/>
  <c r="J205"/>
  <c r="J141"/>
  <c r="J178"/>
  <c r="J206"/>
  <c r="J166"/>
  <c r="J210"/>
  <c r="J170"/>
  <c r="BK203"/>
  <c i="24" r="J175"/>
  <c r="BK148"/>
  <c r="J179"/>
  <c r="BK150"/>
  <c r="BK165"/>
  <c r="BK133"/>
  <c r="J151"/>
  <c r="J173"/>
  <c r="BK180"/>
  <c r="J135"/>
  <c i="25" r="BK176"/>
  <c r="BK195"/>
  <c r="BK201"/>
  <c r="J156"/>
  <c r="BK185"/>
  <c r="BK173"/>
  <c r="BK144"/>
  <c r="J157"/>
  <c r="J196"/>
  <c r="BK190"/>
  <c r="J163"/>
  <c r="J194"/>
  <c r="BK160"/>
  <c i="26" r="J181"/>
  <c r="J144"/>
  <c r="BK198"/>
  <c r="J160"/>
  <c r="BK168"/>
  <c r="J199"/>
  <c r="J153"/>
  <c r="BK201"/>
  <c r="J178"/>
  <c r="J170"/>
  <c r="J193"/>
  <c r="BK145"/>
  <c i="27" r="BK208"/>
  <c r="J165"/>
  <c r="BK145"/>
  <c r="BK184"/>
  <c r="BK160"/>
  <c r="J139"/>
  <c r="BK206"/>
  <c r="BK170"/>
  <c r="J223"/>
  <c r="J179"/>
  <c r="J143"/>
  <c r="J196"/>
  <c r="BK177"/>
  <c r="J222"/>
  <c r="BK194"/>
  <c r="J175"/>
  <c r="J151"/>
  <c r="BK136"/>
  <c r="BK229"/>
  <c i="28" r="J204"/>
  <c r="J208"/>
  <c r="BK177"/>
  <c r="BK208"/>
  <c r="J185"/>
  <c r="BK143"/>
  <c r="J187"/>
  <c r="BK183"/>
  <c r="J165"/>
  <c r="J201"/>
  <c r="J161"/>
  <c r="J192"/>
  <c r="J174"/>
  <c r="BK150"/>
  <c i="29" r="J187"/>
  <c r="J159"/>
  <c r="J206"/>
  <c r="J175"/>
  <c r="BK148"/>
  <c r="BK190"/>
  <c r="BK199"/>
  <c r="J163"/>
  <c r="J190"/>
  <c r="BK167"/>
  <c r="BK206"/>
  <c r="BK159"/>
  <c r="J209"/>
  <c i="30" r="J222"/>
  <c r="BK181"/>
  <c r="BK162"/>
  <c r="BK222"/>
  <c r="J197"/>
  <c r="BK144"/>
  <c r="BK177"/>
  <c r="J210"/>
  <c r="J176"/>
  <c r="BK214"/>
  <c r="J173"/>
  <c r="J137"/>
  <c r="J191"/>
  <c r="J163"/>
  <c r="BK142"/>
  <c r="J190"/>
  <c r="J162"/>
  <c r="J136"/>
  <c r="BK171"/>
  <c r="J143"/>
  <c i="31" r="J128"/>
  <c r="J129"/>
  <c r="BK131"/>
  <c i="2" r="J1436"/>
  <c r="BK1217"/>
  <c r="BK1187"/>
  <c r="J1153"/>
  <c r="BK1083"/>
  <c r="BK1049"/>
  <c r="J969"/>
  <c r="BK841"/>
  <c r="J814"/>
  <c r="J594"/>
  <c r="J273"/>
  <c r="BK1465"/>
  <c r="J1459"/>
  <c r="J1440"/>
  <c r="J1277"/>
  <c r="BK1080"/>
  <c r="BK953"/>
  <c r="J886"/>
  <c r="BK422"/>
  <c r="BK1448"/>
  <c r="BK1190"/>
  <c r="J1099"/>
  <c r="J906"/>
  <c r="J799"/>
  <c r="BK639"/>
  <c r="J276"/>
  <c r="BK155"/>
  <c r="J1215"/>
  <c r="J1080"/>
  <c r="J953"/>
  <c r="BK817"/>
  <c r="BK729"/>
  <c r="BK635"/>
  <c r="BK1041"/>
  <c r="J900"/>
  <c r="BK791"/>
  <c r="J637"/>
  <c r="BK168"/>
  <c r="J688"/>
  <c r="J490"/>
  <c r="J157"/>
  <c r="J1381"/>
  <c r="BK1215"/>
  <c r="J1055"/>
  <c r="BK969"/>
  <c r="J847"/>
  <c r="J751"/>
  <c r="J524"/>
  <c r="BK327"/>
  <c r="BK1432"/>
  <c r="BK1160"/>
  <c r="J1049"/>
  <c r="J854"/>
  <c r="J722"/>
  <c r="BK475"/>
  <c r="J375"/>
  <c i="1" r="AS113"/>
  <c i="3" r="J133"/>
  <c r="J165"/>
  <c r="BK189"/>
  <c r="J169"/>
  <c r="J144"/>
  <c r="BK195"/>
  <c r="BK179"/>
  <c r="J166"/>
  <c r="BK159"/>
  <c r="BK149"/>
  <c r="BK135"/>
  <c r="BK146"/>
  <c i="4" r="BK172"/>
  <c r="J157"/>
  <c r="BK179"/>
  <c r="BK161"/>
  <c r="BK150"/>
  <c r="BK135"/>
  <c r="BK158"/>
  <c r="BK131"/>
  <c r="BK148"/>
  <c r="BK130"/>
  <c r="BK167"/>
  <c r="BK142"/>
  <c i="5" r="J171"/>
  <c r="J149"/>
  <c r="J173"/>
  <c r="J158"/>
  <c r="BK143"/>
  <c i="6" r="J210"/>
  <c r="J199"/>
  <c r="J192"/>
  <c r="BK185"/>
  <c r="J211"/>
  <c r="J161"/>
  <c r="J188"/>
  <c r="J206"/>
  <c r="BK146"/>
  <c r="BK161"/>
  <c r="BK203"/>
  <c r="J201"/>
  <c r="J160"/>
  <c r="J212"/>
  <c r="J190"/>
  <c r="BK156"/>
  <c i="7" r="J218"/>
  <c r="J202"/>
  <c r="BK179"/>
  <c r="BK160"/>
  <c r="J136"/>
  <c r="J158"/>
  <c r="J142"/>
  <c r="BK173"/>
  <c r="BK155"/>
  <c r="BK204"/>
  <c r="J174"/>
  <c r="J213"/>
  <c r="J184"/>
  <c r="J133"/>
  <c r="J193"/>
  <c r="BK175"/>
  <c r="BK149"/>
  <c i="8" r="J290"/>
  <c r="J247"/>
  <c r="J169"/>
  <c r="J303"/>
  <c r="J279"/>
  <c r="J195"/>
  <c r="J145"/>
  <c r="J287"/>
  <c r="J259"/>
  <c r="J305"/>
  <c r="BK281"/>
  <c r="BK290"/>
  <c r="J231"/>
  <c r="J153"/>
  <c r="J202"/>
  <c r="J269"/>
  <c r="BK235"/>
  <c r="J282"/>
  <c r="J214"/>
  <c i="9" r="BK227"/>
  <c r="BK212"/>
  <c r="J172"/>
  <c r="BK154"/>
  <c r="BK226"/>
  <c r="J189"/>
  <c r="J156"/>
  <c r="BK225"/>
  <c r="BK200"/>
  <c r="BK177"/>
  <c r="J159"/>
  <c r="BK140"/>
  <c r="J195"/>
  <c r="BK182"/>
  <c r="J146"/>
  <c r="J200"/>
  <c r="BK178"/>
  <c r="BK142"/>
  <c r="BK175"/>
  <c r="BK176"/>
  <c r="BK158"/>
  <c i="10" r="BK192"/>
  <c r="BK158"/>
  <c r="J186"/>
  <c r="BK146"/>
  <c r="BK193"/>
  <c r="J154"/>
  <c r="J156"/>
  <c r="BK145"/>
  <c r="J145"/>
  <c r="BK205"/>
  <c r="J189"/>
  <c r="BK162"/>
  <c i="11" r="J185"/>
  <c r="J176"/>
  <c r="BK138"/>
  <c r="J182"/>
  <c r="J151"/>
  <c r="J156"/>
  <c r="BK162"/>
  <c r="BK176"/>
  <c r="J188"/>
  <c r="J175"/>
  <c i="12" r="J223"/>
  <c r="BK166"/>
  <c r="BK226"/>
  <c r="J168"/>
  <c r="J143"/>
  <c r="BK182"/>
  <c r="BK223"/>
  <c r="BK194"/>
  <c r="J140"/>
  <c r="BK195"/>
  <c r="J210"/>
  <c r="J180"/>
  <c r="J148"/>
  <c r="BK160"/>
  <c r="BK207"/>
  <c r="BK185"/>
  <c r="BK163"/>
  <c i="13" r="J180"/>
  <c r="BK136"/>
  <c r="J144"/>
  <c r="BK175"/>
  <c r="BK141"/>
  <c r="BK164"/>
  <c r="J165"/>
  <c r="BK166"/>
  <c r="BK165"/>
  <c r="BK169"/>
  <c i="14" r="J240"/>
  <c r="J173"/>
  <c r="BK264"/>
  <c r="BK261"/>
  <c r="BK203"/>
  <c r="J200"/>
  <c r="J203"/>
  <c r="BK173"/>
  <c i="15" r="BK205"/>
  <c r="BK162"/>
  <c r="BK207"/>
  <c r="J196"/>
  <c r="J173"/>
  <c r="J156"/>
  <c r="BK164"/>
  <c r="BK203"/>
  <c r="BK156"/>
  <c r="BK157"/>
  <c r="J178"/>
  <c r="J182"/>
  <c i="16" r="J212"/>
  <c r="J198"/>
  <c r="BK154"/>
  <c r="J181"/>
  <c r="BK215"/>
  <c r="BK181"/>
  <c r="J215"/>
  <c r="J188"/>
  <c r="BK192"/>
  <c r="BK145"/>
  <c r="J202"/>
  <c r="BK183"/>
  <c r="J144"/>
  <c i="17" r="J206"/>
  <c r="J167"/>
  <c r="BK217"/>
  <c r="BK186"/>
  <c r="J155"/>
  <c r="BK210"/>
  <c r="BK192"/>
  <c r="BK171"/>
  <c r="BK155"/>
  <c r="BK136"/>
  <c r="BK198"/>
  <c r="BK178"/>
  <c r="BK140"/>
  <c r="J133"/>
  <c i="18" r="J204"/>
  <c r="J189"/>
  <c r="BK147"/>
  <c r="BK204"/>
  <c r="BK191"/>
  <c r="BK146"/>
  <c r="BK197"/>
  <c r="J171"/>
  <c r="J207"/>
  <c r="BK189"/>
  <c r="BK148"/>
  <c r="J160"/>
  <c r="J154"/>
  <c i="19" r="BK156"/>
  <c r="BK157"/>
  <c r="BK133"/>
  <c r="J182"/>
  <c r="J155"/>
  <c r="BK188"/>
  <c r="BK154"/>
  <c r="J148"/>
  <c r="BK172"/>
  <c r="J136"/>
  <c r="J142"/>
  <c i="20" r="J217"/>
  <c r="BK185"/>
  <c r="BK163"/>
  <c r="J178"/>
  <c r="J145"/>
  <c r="BK204"/>
  <c r="BK162"/>
  <c r="BK189"/>
  <c r="J205"/>
  <c r="BK190"/>
  <c r="BK157"/>
  <c r="J184"/>
  <c i="21" r="J170"/>
  <c r="BK173"/>
  <c r="BK139"/>
  <c r="J147"/>
  <c r="J139"/>
  <c i="22" r="J157"/>
  <c r="J255"/>
  <c r="J164"/>
  <c r="BK190"/>
  <c r="BK248"/>
  <c r="J169"/>
  <c i="23" r="BK199"/>
  <c r="BK173"/>
  <c r="J139"/>
  <c r="BK154"/>
  <c r="J198"/>
  <c r="J204"/>
  <c r="J164"/>
  <c r="J181"/>
  <c r="BK144"/>
  <c r="BK183"/>
  <c r="BK150"/>
  <c r="BK142"/>
  <c i="24" r="BK149"/>
  <c r="BK135"/>
  <c r="BK170"/>
  <c r="BK154"/>
  <c r="BK186"/>
  <c r="J150"/>
  <c r="J170"/>
  <c r="J143"/>
  <c r="BK146"/>
  <c r="BK143"/>
  <c r="J171"/>
  <c i="25" r="BK202"/>
  <c r="J207"/>
  <c r="BK150"/>
  <c r="J175"/>
  <c r="BK189"/>
  <c r="J174"/>
  <c r="J145"/>
  <c r="BK174"/>
  <c r="BK151"/>
  <c r="J185"/>
  <c r="J206"/>
  <c r="J188"/>
  <c r="BK159"/>
  <c i="26" r="J187"/>
  <c r="J146"/>
  <c r="BK194"/>
  <c r="BK156"/>
  <c r="BK141"/>
  <c r="BK177"/>
  <c r="J139"/>
  <c r="BK186"/>
  <c r="BK153"/>
  <c r="J168"/>
  <c r="J202"/>
  <c r="BK175"/>
  <c i="27" r="J225"/>
  <c r="J178"/>
  <c r="BK149"/>
  <c r="J198"/>
  <c r="BK172"/>
  <c r="BK146"/>
  <c r="J205"/>
  <c r="BK161"/>
  <c r="J142"/>
  <c r="BK202"/>
  <c r="J185"/>
  <c r="J226"/>
  <c r="BK195"/>
  <c r="BK173"/>
  <c r="J220"/>
  <c r="BK189"/>
  <c r="J171"/>
  <c r="BK144"/>
  <c r="J184"/>
  <c r="BK221"/>
  <c i="28" r="BK203"/>
  <c r="BK174"/>
  <c r="BK189"/>
  <c r="J205"/>
  <c r="J148"/>
  <c r="BK188"/>
  <c r="J143"/>
  <c r="BK197"/>
  <c r="J147"/>
  <c r="BK185"/>
  <c r="BK213"/>
  <c r="J179"/>
  <c r="BK146"/>
  <c i="29" r="J186"/>
  <c r="J212"/>
  <c r="J191"/>
  <c r="J149"/>
  <c r="BK197"/>
  <c r="BK154"/>
  <c r="J156"/>
  <c r="BK185"/>
  <c r="BK149"/>
  <c r="BK200"/>
  <c r="J154"/>
  <c r="J207"/>
  <c i="30" r="BK221"/>
  <c r="J167"/>
  <c r="BK153"/>
  <c r="J219"/>
  <c r="J195"/>
  <c r="J159"/>
  <c r="J206"/>
  <c r="J156"/>
  <c r="BK191"/>
  <c r="J151"/>
  <c r="BK196"/>
  <c r="J147"/>
  <c r="BK197"/>
  <c r="BK174"/>
  <c r="J144"/>
  <c r="J203"/>
  <c r="J175"/>
  <c r="J146"/>
  <c r="BK186"/>
  <c r="J157"/>
  <c r="BK137"/>
  <c i="31" r="BK129"/>
  <c r="BK124"/>
  <c r="BK126"/>
  <c i="2" l="1" r="P177"/>
  <c r="R421"/>
  <c r="BK671"/>
  <c r="P716"/>
  <c r="T792"/>
  <c r="T987"/>
  <c r="T1117"/>
  <c r="R1368"/>
  <c r="T1435"/>
  <c r="T1430"/>
  <c i="3" r="P128"/>
  <c r="T168"/>
  <c r="T177"/>
  <c i="4" r="P127"/>
  <c r="P126"/>
  <c r="R170"/>
  <c i="5" r="BK127"/>
  <c r="BK126"/>
  <c r="T165"/>
  <c i="6" r="P143"/>
  <c r="T147"/>
  <c r="T158"/>
  <c r="BK189"/>
  <c r="J189"/>
  <c r="J112"/>
  <c r="T196"/>
  <c i="7" r="R181"/>
  <c r="P212"/>
  <c i="8" r="BK144"/>
  <c r="J144"/>
  <c r="J103"/>
  <c r="T144"/>
  <c r="T141"/>
  <c r="T149"/>
  <c r="T155"/>
  <c r="R164"/>
  <c r="P257"/>
  <c r="P261"/>
  <c r="R291"/>
  <c r="T294"/>
  <c i="9" r="T132"/>
  <c r="T203"/>
  <c i="10" r="P142"/>
  <c r="P139"/>
  <c r="P153"/>
  <c r="P183"/>
  <c r="BK198"/>
  <c r="J198"/>
  <c r="J113"/>
  <c i="11" r="R140"/>
  <c r="P150"/>
  <c r="BK180"/>
  <c r="J180"/>
  <c r="J109"/>
  <c i="12" r="T132"/>
  <c r="P203"/>
  <c i="13" r="R168"/>
  <c i="14" r="P168"/>
  <c r="T189"/>
  <c r="T202"/>
  <c r="R252"/>
  <c i="15" r="BK149"/>
  <c r="J149"/>
  <c r="J104"/>
  <c r="P155"/>
  <c r="R185"/>
  <c i="16" r="T143"/>
  <c r="T140"/>
  <c r="P159"/>
  <c r="T179"/>
  <c r="R204"/>
  <c i="17" r="R183"/>
  <c r="P212"/>
  <c i="18" r="T141"/>
  <c r="BK159"/>
  <c r="J159"/>
  <c r="J108"/>
  <c r="P179"/>
  <c r="P200"/>
  <c i="19" r="T132"/>
  <c r="R180"/>
  <c i="20" r="T144"/>
  <c r="T141"/>
  <c r="P155"/>
  <c r="BK172"/>
  <c r="J172"/>
  <c r="J110"/>
  <c r="BK193"/>
  <c r="J193"/>
  <c r="J112"/>
  <c r="R207"/>
  <c i="21" r="P184"/>
  <c r="P217"/>
  <c i="22" r="P151"/>
  <c r="P189"/>
  <c r="T212"/>
  <c i="23" r="R143"/>
  <c r="BK151"/>
  <c r="J151"/>
  <c r="J107"/>
  <c r="T151"/>
  <c r="T148"/>
  <c r="R176"/>
  <c r="R202"/>
  <c i="24" r="P132"/>
  <c r="BK169"/>
  <c r="R169"/>
  <c i="25" r="R142"/>
  <c r="R139"/>
  <c r="BK147"/>
  <c r="J147"/>
  <c r="J104"/>
  <c r="R153"/>
  <c r="R158"/>
  <c r="T170"/>
  <c r="P184"/>
  <c r="T184"/>
  <c r="P191"/>
  <c r="T191"/>
  <c r="P200"/>
  <c r="R200"/>
  <c i="26" r="P143"/>
  <c r="BK154"/>
  <c r="J154"/>
  <c r="J107"/>
  <c r="T158"/>
  <c r="T188"/>
  <c i="27" r="BK201"/>
  <c r="J201"/>
  <c r="J105"/>
  <c r="BK219"/>
  <c r="J219"/>
  <c r="J106"/>
  <c i="28" r="R144"/>
  <c r="R141"/>
  <c r="P155"/>
  <c r="P172"/>
  <c r="P193"/>
  <c i="29" r="T143"/>
  <c r="T140"/>
  <c r="P152"/>
  <c r="P157"/>
  <c r="P181"/>
  <c r="R204"/>
  <c i="2" r="BK177"/>
  <c r="J177"/>
  <c r="J100"/>
  <c r="P235"/>
  <c r="BK634"/>
  <c r="J634"/>
  <c r="J103"/>
  <c r="T733"/>
  <c r="R848"/>
  <c r="R952"/>
  <c r="P970"/>
  <c r="BK1216"/>
  <c r="J1216"/>
  <c r="J116"/>
  <c r="BK1386"/>
  <c r="J1386"/>
  <c r="J118"/>
  <c i="3" r="T128"/>
  <c r="T127"/>
  <c r="BK177"/>
  <c r="J177"/>
  <c r="J103"/>
  <c r="T187"/>
  <c i="4" r="BK170"/>
  <c i="6" r="BK152"/>
  <c r="J152"/>
  <c r="J105"/>
  <c r="R158"/>
  <c r="R175"/>
  <c r="P196"/>
  <c i="7" r="BK181"/>
  <c r="J181"/>
  <c r="J103"/>
  <c r="BK212"/>
  <c r="J212"/>
  <c r="J106"/>
  <c i="8" r="BK168"/>
  <c r="J168"/>
  <c r="J108"/>
  <c r="T261"/>
  <c r="T291"/>
  <c r="R294"/>
  <c i="9" r="R132"/>
  <c r="R203"/>
  <c i="10" r="P147"/>
  <c r="R153"/>
  <c r="T169"/>
  <c r="T190"/>
  <c i="11" r="P140"/>
  <c r="T146"/>
  <c r="R166"/>
  <c i="12" r="BK132"/>
  <c r="J132"/>
  <c r="J102"/>
  <c r="T187"/>
  <c r="P220"/>
  <c i="13" r="P132"/>
  <c r="BK168"/>
  <c r="T177"/>
  <c i="14" r="R168"/>
  <c r="T214"/>
  <c i="15" r="R149"/>
  <c r="T155"/>
  <c r="P171"/>
  <c r="BK192"/>
  <c r="J192"/>
  <c r="J112"/>
  <c r="R197"/>
  <c i="16" r="P143"/>
  <c r="P140"/>
  <c r="T159"/>
  <c r="R193"/>
  <c r="P204"/>
  <c i="17" r="R132"/>
  <c r="R131"/>
  <c r="R197"/>
  <c i="18" r="T144"/>
  <c r="T159"/>
  <c r="T193"/>
  <c r="T205"/>
  <c i="19" r="P132"/>
  <c r="P171"/>
  <c i="20" r="P149"/>
  <c r="P160"/>
  <c r="T186"/>
  <c r="T198"/>
  <c r="T215"/>
  <c r="T214"/>
  <c i="21" r="T132"/>
  <c r="T200"/>
  <c i="22" r="R168"/>
  <c r="BK212"/>
  <c r="J212"/>
  <c r="J110"/>
  <c i="23" r="T143"/>
  <c r="P151"/>
  <c r="P148"/>
  <c r="T176"/>
  <c r="P202"/>
  <c i="24" r="BK132"/>
  <c r="R159"/>
  <c r="BK178"/>
  <c r="J178"/>
  <c r="J106"/>
  <c i="25" r="T142"/>
  <c r="T139"/>
  <c r="T147"/>
  <c r="T153"/>
  <c r="BK158"/>
  <c r="J158"/>
  <c r="J107"/>
  <c r="R170"/>
  <c r="BK184"/>
  <c r="J184"/>
  <c r="J111"/>
  <c r="R184"/>
  <c r="BK191"/>
  <c r="J191"/>
  <c r="J112"/>
  <c r="R191"/>
  <c r="BK200"/>
  <c r="J200"/>
  <c r="J113"/>
  <c r="T200"/>
  <c i="26" r="T140"/>
  <c r="T137"/>
  <c r="R154"/>
  <c r="P174"/>
  <c r="T197"/>
  <c i="28" r="R149"/>
  <c r="R160"/>
  <c r="T186"/>
  <c r="T198"/>
  <c i="29" r="R146"/>
  <c r="P161"/>
  <c r="P204"/>
  <c i="2" r="BK143"/>
  <c r="J143"/>
  <c r="J98"/>
  <c r="T235"/>
  <c r="P634"/>
  <c r="P733"/>
  <c r="BK848"/>
  <c r="J848"/>
  <c r="J111"/>
  <c r="T952"/>
  <c r="R970"/>
  <c r="P1216"/>
  <c r="R1386"/>
  <c i="3" r="BK128"/>
  <c r="J128"/>
  <c r="J100"/>
  <c r="R168"/>
  <c r="P187"/>
  <c i="4" r="R127"/>
  <c r="R126"/>
  <c r="R125"/>
  <c r="R163"/>
  <c r="R162"/>
  <c i="5" r="R127"/>
  <c r="R126"/>
  <c r="R161"/>
  <c i="6" r="BK143"/>
  <c r="J143"/>
  <c r="J103"/>
  <c r="R147"/>
  <c r="P158"/>
  <c r="P189"/>
  <c r="R196"/>
  <c i="7" r="R132"/>
  <c r="R131"/>
  <c r="R197"/>
  <c i="8" r="P144"/>
  <c r="P141"/>
  <c r="R149"/>
  <c r="P155"/>
  <c r="T164"/>
  <c r="R257"/>
  <c r="T277"/>
  <c r="P299"/>
  <c i="9" r="T187"/>
  <c r="R220"/>
  <c i="10" r="T142"/>
  <c r="T139"/>
  <c r="T138"/>
  <c r="BK153"/>
  <c r="R183"/>
  <c r="P198"/>
  <c i="11" r="T137"/>
  <c r="T134"/>
  <c r="P146"/>
  <c r="BK166"/>
  <c r="J166"/>
  <c r="J108"/>
  <c i="12" r="R132"/>
  <c r="T203"/>
  <c i="13" r="P168"/>
  <c i="14" r="T151"/>
  <c r="BK214"/>
  <c r="J214"/>
  <c r="J110"/>
  <c i="15" r="T149"/>
  <c r="BK159"/>
  <c r="J159"/>
  <c r="J107"/>
  <c r="BK197"/>
  <c r="J197"/>
  <c r="J113"/>
  <c i="16" r="BK146"/>
  <c r="J146"/>
  <c r="J104"/>
  <c r="R159"/>
  <c r="P193"/>
  <c r="T200"/>
  <c r="P214"/>
  <c r="P213"/>
  <c i="17" r="T183"/>
  <c r="T212"/>
  <c i="18" r="P144"/>
  <c r="T150"/>
  <c r="T155"/>
  <c r="R193"/>
  <c r="T200"/>
  <c i="19" r="R161"/>
  <c r="P180"/>
  <c i="20" r="BK144"/>
  <c r="J144"/>
  <c r="J103"/>
  <c r="BK155"/>
  <c r="J155"/>
  <c r="J106"/>
  <c r="P186"/>
  <c r="R198"/>
  <c r="R215"/>
  <c r="R214"/>
  <c i="21" r="P132"/>
  <c r="P131"/>
  <c r="P130"/>
  <c i="1" r="AU122"/>
  <c i="21" r="P200"/>
  <c r="P199"/>
  <c i="22" r="R151"/>
  <c r="R136"/>
  <c r="T189"/>
  <c r="T202"/>
  <c r="R250"/>
  <c i="23" r="R140"/>
  <c r="R137"/>
  <c r="T155"/>
  <c r="T197"/>
  <c i="26" r="R140"/>
  <c r="R137"/>
  <c r="P154"/>
  <c r="T174"/>
  <c i="27" r="T132"/>
  <c r="P201"/>
  <c i="28" r="P149"/>
  <c r="T160"/>
  <c r="R172"/>
  <c r="T193"/>
  <c r="T212"/>
  <c r="T211"/>
  <c i="29" r="BK146"/>
  <c r="J146"/>
  <c r="J104"/>
  <c r="BK161"/>
  <c r="J161"/>
  <c r="J108"/>
  <c r="BK195"/>
  <c r="J195"/>
  <c r="J111"/>
  <c i="2" r="T143"/>
  <c r="BK235"/>
  <c r="J235"/>
  <c r="J101"/>
  <c r="T634"/>
  <c r="BK733"/>
  <c r="J733"/>
  <c r="J109"/>
  <c r="T848"/>
  <c r="BK952"/>
  <c r="J952"/>
  <c r="J112"/>
  <c r="BK970"/>
  <c r="J970"/>
  <c r="J113"/>
  <c r="R1216"/>
  <c r="T1386"/>
  <c i="3" r="R128"/>
  <c r="R127"/>
  <c r="P177"/>
  <c r="P176"/>
  <c r="R187"/>
  <c i="4" r="BK127"/>
  <c r="BK126"/>
  <c r="T163"/>
  <c i="5" r="P165"/>
  <c i="6" r="BK147"/>
  <c r="J147"/>
  <c r="J104"/>
  <c r="T152"/>
  <c r="P163"/>
  <c r="BK175"/>
  <c r="J175"/>
  <c r="J111"/>
  <c r="BK196"/>
  <c r="J196"/>
  <c r="J113"/>
  <c r="T205"/>
  <c i="7" r="BK132"/>
  <c r="BK131"/>
  <c r="J131"/>
  <c r="J101"/>
  <c r="T197"/>
  <c i="8" r="BK149"/>
  <c r="J149"/>
  <c r="J104"/>
  <c r="BK155"/>
  <c r="BK164"/>
  <c r="J164"/>
  <c r="J107"/>
  <c r="BK257"/>
  <c r="J257"/>
  <c r="J109"/>
  <c r="P277"/>
  <c r="BK299"/>
  <c r="J299"/>
  <c r="J114"/>
  <c i="9" r="R187"/>
  <c r="T220"/>
  <c i="10" r="R147"/>
  <c r="BK157"/>
  <c r="J157"/>
  <c r="J107"/>
  <c r="BK169"/>
  <c r="J169"/>
  <c r="J110"/>
  <c r="P190"/>
  <c i="11" r="BK137"/>
  <c r="J137"/>
  <c r="J103"/>
  <c r="BK150"/>
  <c r="J150"/>
  <c r="J107"/>
  <c r="R180"/>
  <c i="12" r="P187"/>
  <c r="T220"/>
  <c i="13" r="BK132"/>
  <c r="J132"/>
  <c r="J102"/>
  <c r="BK158"/>
  <c r="J158"/>
  <c r="J103"/>
  <c r="R158"/>
  <c r="R177"/>
  <c i="14" r="R151"/>
  <c r="R136"/>
  <c r="R189"/>
  <c r="R202"/>
  <c r="BK252"/>
  <c r="J252"/>
  <c r="J111"/>
  <c i="15" r="T144"/>
  <c r="T141"/>
  <c r="P159"/>
  <c r="P185"/>
  <c r="T197"/>
  <c i="16" r="T146"/>
  <c r="BK159"/>
  <c r="J159"/>
  <c r="J108"/>
  <c r="T193"/>
  <c r="T204"/>
  <c i="17" r="P183"/>
  <c r="BK212"/>
  <c r="J212"/>
  <c r="J106"/>
  <c i="18" r="R141"/>
  <c r="R138"/>
  <c r="R159"/>
  <c r="R179"/>
  <c r="BK205"/>
  <c r="J205"/>
  <c r="J113"/>
  <c i="19" r="R132"/>
  <c r="R131"/>
  <c r="R130"/>
  <c r="R171"/>
  <c r="R170"/>
  <c i="20" r="R149"/>
  <c r="R160"/>
  <c r="P172"/>
  <c r="P193"/>
  <c r="BK207"/>
  <c r="J207"/>
  <c r="J114"/>
  <c i="21" r="T184"/>
  <c r="R217"/>
  <c i="22" r="T151"/>
  <c r="P212"/>
  <c i="23" r="P143"/>
  <c r="BK176"/>
  <c r="J176"/>
  <c r="J110"/>
  <c r="T202"/>
  <c i="24" r="BK159"/>
  <c r="J159"/>
  <c r="J103"/>
  <c r="T169"/>
  <c i="26" r="R143"/>
  <c r="T149"/>
  <c r="R158"/>
  <c r="BK188"/>
  <c r="J188"/>
  <c r="J110"/>
  <c r="R197"/>
  <c i="27" r="BK187"/>
  <c r="J187"/>
  <c r="J103"/>
  <c r="R201"/>
  <c i="28" r="T144"/>
  <c r="T141"/>
  <c r="T155"/>
  <c r="R186"/>
  <c r="R198"/>
  <c i="29" r="R143"/>
  <c r="R140"/>
  <c r="R152"/>
  <c r="T161"/>
  <c r="T195"/>
  <c i="30" r="BK132"/>
  <c r="J132"/>
  <c r="J102"/>
  <c r="BK187"/>
  <c r="J187"/>
  <c r="J103"/>
  <c r="BK201"/>
  <c r="J201"/>
  <c r="J105"/>
  <c r="P216"/>
  <c i="2" r="R143"/>
  <c r="BK421"/>
  <c r="J421"/>
  <c r="J102"/>
  <c r="R671"/>
  <c r="R716"/>
  <c r="P792"/>
  <c r="P987"/>
  <c r="P1117"/>
  <c r="P1368"/>
  <c r="P1435"/>
  <c r="P1430"/>
  <c i="3" r="BK168"/>
  <c r="J168"/>
  <c r="J101"/>
  <c r="R177"/>
  <c r="R176"/>
  <c i="4" r="T170"/>
  <c i="5" r="T127"/>
  <c r="T126"/>
  <c r="R165"/>
  <c i="6" r="R143"/>
  <c r="R140"/>
  <c r="R152"/>
  <c r="BK163"/>
  <c r="J163"/>
  <c r="J108"/>
  <c r="T175"/>
  <c r="P205"/>
  <c i="7" r="P181"/>
  <c r="T212"/>
  <c i="8" r="P168"/>
  <c r="BK277"/>
  <c r="J277"/>
  <c r="J111"/>
  <c r="BK294"/>
  <c r="J294"/>
  <c r="J113"/>
  <c i="9" r="BK132"/>
  <c r="J132"/>
  <c r="J102"/>
  <c r="BK203"/>
  <c r="J203"/>
  <c r="J105"/>
  <c i="10" r="R142"/>
  <c r="R139"/>
  <c r="P157"/>
  <c r="R169"/>
  <c r="R190"/>
  <c i="11" r="P137"/>
  <c r="P134"/>
  <c r="BK146"/>
  <c r="J146"/>
  <c r="J106"/>
  <c r="T166"/>
  <c i="12" r="BK203"/>
  <c r="J203"/>
  <c r="J105"/>
  <c i="13" r="R132"/>
  <c r="R131"/>
  <c r="T158"/>
  <c r="BK177"/>
  <c r="J177"/>
  <c r="J106"/>
  <c i="14" r="BK151"/>
  <c r="J151"/>
  <c r="J104"/>
  <c r="BK189"/>
  <c r="BK188"/>
  <c r="J188"/>
  <c r="J107"/>
  <c r="BK202"/>
  <c r="J202"/>
  <c r="J109"/>
  <c r="P252"/>
  <c i="15" r="R144"/>
  <c r="R141"/>
  <c r="R155"/>
  <c r="T171"/>
  <c r="R192"/>
  <c i="16" r="BK143"/>
  <c r="J143"/>
  <c r="J103"/>
  <c r="BK152"/>
  <c r="J152"/>
  <c r="J106"/>
  <c r="BK155"/>
  <c r="J155"/>
  <c r="J107"/>
  <c r="BK179"/>
  <c r="J179"/>
  <c r="J110"/>
  <c r="BK200"/>
  <c r="J200"/>
  <c r="J112"/>
  <c i="17" r="BK183"/>
  <c r="J183"/>
  <c r="J103"/>
  <c r="R212"/>
  <c i="18" r="P141"/>
  <c r="P138"/>
  <c r="P150"/>
  <c r="P155"/>
  <c r="BK193"/>
  <c r="J193"/>
  <c r="J111"/>
  <c r="R205"/>
  <c i="19" r="BK132"/>
  <c r="J132"/>
  <c r="J102"/>
  <c r="BK171"/>
  <c r="J171"/>
  <c r="J105"/>
  <c i="20" r="R144"/>
  <c r="R141"/>
  <c r="BK160"/>
  <c r="J160"/>
  <c r="J107"/>
  <c r="R172"/>
  <c r="P198"/>
  <c r="P215"/>
  <c r="P214"/>
  <c i="21" r="BK184"/>
  <c r="J184"/>
  <c r="J103"/>
  <c r="T217"/>
  <c i="22" r="T168"/>
  <c r="P202"/>
  <c r="P250"/>
  <c i="23" r="BK140"/>
  <c r="J140"/>
  <c r="J103"/>
  <c r="BK155"/>
  <c r="J155"/>
  <c r="J108"/>
  <c r="BK197"/>
  <c r="J197"/>
  <c r="J111"/>
  <c i="24" r="T159"/>
  <c r="R178"/>
  <c i="25" r="P142"/>
  <c r="P139"/>
  <c r="R147"/>
  <c r="P153"/>
  <c r="T158"/>
  <c r="P170"/>
  <c i="26" r="BK143"/>
  <c r="J143"/>
  <c r="J104"/>
  <c r="R149"/>
  <c r="P158"/>
  <c r="P188"/>
  <c i="27" r="BK132"/>
  <c r="J132"/>
  <c r="J102"/>
  <c r="P187"/>
  <c r="R219"/>
  <c i="28" r="BK144"/>
  <c r="J144"/>
  <c r="J103"/>
  <c r="BK155"/>
  <c r="J155"/>
  <c r="J106"/>
  <c r="P160"/>
  <c r="BK172"/>
  <c r="J172"/>
  <c r="J110"/>
  <c r="BK193"/>
  <c r="J193"/>
  <c r="J112"/>
  <c r="P212"/>
  <c r="P211"/>
  <c i="29" r="BK143"/>
  <c r="J143"/>
  <c r="J103"/>
  <c r="BK152"/>
  <c r="R157"/>
  <c r="BK181"/>
  <c r="J181"/>
  <c r="J110"/>
  <c r="P195"/>
  <c i="30" r="R187"/>
  <c r="BK216"/>
  <c r="J216"/>
  <c r="J106"/>
  <c i="31" r="P125"/>
  <c r="P122"/>
  <c r="P121"/>
  <c i="1" r="AU135"/>
  <c i="2" r="P143"/>
  <c r="R235"/>
  <c r="R634"/>
  <c r="R733"/>
  <c r="P848"/>
  <c r="P952"/>
  <c r="T970"/>
  <c r="T1216"/>
  <c r="P1386"/>
  <c i="4" r="T127"/>
  <c r="T126"/>
  <c r="P170"/>
  <c i="5" r="BK161"/>
  <c r="J161"/>
  <c r="J102"/>
  <c r="T161"/>
  <c r="T160"/>
  <c i="6" r="T143"/>
  <c r="T140"/>
  <c r="P152"/>
  <c r="T163"/>
  <c r="P175"/>
  <c r="R189"/>
  <c r="BK205"/>
  <c r="J205"/>
  <c r="J114"/>
  <c i="7" r="P132"/>
  <c r="P131"/>
  <c r="BK197"/>
  <c r="BK196"/>
  <c r="J196"/>
  <c r="J104"/>
  <c i="8" r="T168"/>
  <c r="BK261"/>
  <c r="J261"/>
  <c r="J110"/>
  <c r="BK291"/>
  <c r="J291"/>
  <c r="J112"/>
  <c r="T299"/>
  <c i="9" r="P132"/>
  <c r="P203"/>
  <c i="10" r="BK147"/>
  <c r="J147"/>
  <c r="J104"/>
  <c r="R157"/>
  <c r="P169"/>
  <c r="BK190"/>
  <c r="J190"/>
  <c r="J112"/>
  <c i="11" r="T140"/>
  <c r="R150"/>
  <c r="T180"/>
  <c i="12" r="R187"/>
  <c r="R220"/>
  <c i="14" r="P151"/>
  <c r="P136"/>
  <c r="P189"/>
  <c r="P202"/>
  <c r="T252"/>
  <c i="15" r="P144"/>
  <c r="P141"/>
  <c r="R159"/>
  <c r="BK171"/>
  <c r="J171"/>
  <c r="J110"/>
  <c r="T185"/>
  <c r="P197"/>
  <c i="16" r="R146"/>
  <c r="T152"/>
  <c r="T151"/>
  <c r="T155"/>
  <c r="P179"/>
  <c r="BK204"/>
  <c r="J204"/>
  <c r="J113"/>
  <c r="R214"/>
  <c r="R213"/>
  <c i="17" r="T132"/>
  <c r="T131"/>
  <c r="T130"/>
  <c r="T197"/>
  <c r="T196"/>
  <c i="18" r="R144"/>
  <c r="R150"/>
  <c r="R155"/>
  <c r="P193"/>
  <c r="P205"/>
  <c i="19" r="T161"/>
  <c r="BK180"/>
  <c r="J180"/>
  <c r="J106"/>
  <c i="20" r="BK149"/>
  <c r="J149"/>
  <c r="J104"/>
  <c r="R155"/>
  <c r="R186"/>
  <c r="BK198"/>
  <c r="J198"/>
  <c r="J113"/>
  <c r="T207"/>
  <c i="21" r="BK132"/>
  <c r="BK131"/>
  <c r="R184"/>
  <c r="BK217"/>
  <c r="J217"/>
  <c r="J106"/>
  <c i="22" r="BK168"/>
  <c r="J168"/>
  <c r="J105"/>
  <c r="R189"/>
  <c r="R202"/>
  <c r="T250"/>
  <c i="23" r="BK143"/>
  <c r="J143"/>
  <c r="J104"/>
  <c r="R151"/>
  <c r="R148"/>
  <c r="P176"/>
  <c r="BK202"/>
  <c r="J202"/>
  <c r="J112"/>
  <c i="24" r="T132"/>
  <c r="T131"/>
  <c r="P169"/>
  <c i="26" r="BK140"/>
  <c r="J140"/>
  <c r="J103"/>
  <c r="P149"/>
  <c r="BK174"/>
  <c r="J174"/>
  <c r="J109"/>
  <c r="BK197"/>
  <c r="J197"/>
  <c r="J112"/>
  <c i="27" r="P132"/>
  <c r="P131"/>
  <c r="R187"/>
  <c r="P219"/>
  <c i="28" r="BK149"/>
  <c r="J149"/>
  <c r="J104"/>
  <c r="BK160"/>
  <c r="J160"/>
  <c r="J107"/>
  <c r="BK186"/>
  <c r="J186"/>
  <c r="J111"/>
  <c r="P198"/>
  <c i="29" r="P146"/>
  <c r="T157"/>
  <c r="R181"/>
  <c r="T204"/>
  <c i="30" r="R132"/>
  <c r="R131"/>
  <c r="P187"/>
  <c r="R201"/>
  <c r="T201"/>
  <c i="31" r="R125"/>
  <c r="R122"/>
  <c r="R121"/>
  <c i="2" r="R177"/>
  <c r="T421"/>
  <c r="T671"/>
  <c r="T716"/>
  <c r="R792"/>
  <c r="R987"/>
  <c r="BK1117"/>
  <c r="J1117"/>
  <c r="J115"/>
  <c r="T1368"/>
  <c r="R1435"/>
  <c r="R1430"/>
  <c i="4" r="BK163"/>
  <c r="J163"/>
  <c r="J102"/>
  <c i="5" r="P127"/>
  <c r="P126"/>
  <c r="P125"/>
  <c i="1" r="AU99"/>
  <c i="5" r="P161"/>
  <c r="P160"/>
  <c i="6" r="P147"/>
  <c r="BK158"/>
  <c r="J158"/>
  <c r="J107"/>
  <c r="R163"/>
  <c r="T189"/>
  <c r="R205"/>
  <c i="7" r="T181"/>
  <c r="R212"/>
  <c i="8" r="R144"/>
  <c r="R141"/>
  <c r="P149"/>
  <c r="R155"/>
  <c r="P164"/>
  <c r="T257"/>
  <c r="R277"/>
  <c r="P294"/>
  <c i="9" r="BK187"/>
  <c r="J187"/>
  <c r="J103"/>
  <c r="P220"/>
  <c i="10" r="BK142"/>
  <c r="J142"/>
  <c r="J103"/>
  <c r="T157"/>
  <c r="BK183"/>
  <c r="J183"/>
  <c r="J111"/>
  <c r="T198"/>
  <c i="11" r="BK140"/>
  <c r="J140"/>
  <c r="J104"/>
  <c r="R146"/>
  <c r="R145"/>
  <c r="P166"/>
  <c i="12" r="P132"/>
  <c r="P131"/>
  <c r="R203"/>
  <c r="R202"/>
  <c i="13" r="T168"/>
  <c r="T167"/>
  <c i="14" r="BK168"/>
  <c r="J168"/>
  <c r="J105"/>
  <c r="R214"/>
  <c i="15" r="P149"/>
  <c r="T159"/>
  <c r="R171"/>
  <c r="T192"/>
  <c i="16" r="R143"/>
  <c r="R140"/>
  <c r="P152"/>
  <c r="R155"/>
  <c r="R179"/>
  <c r="P200"/>
  <c r="T214"/>
  <c r="T213"/>
  <c i="17" r="BK132"/>
  <c r="BK131"/>
  <c r="J131"/>
  <c r="J101"/>
  <c r="BK197"/>
  <c r="BK196"/>
  <c r="J196"/>
  <c r="J104"/>
  <c i="18" r="BK141"/>
  <c r="J141"/>
  <c r="J103"/>
  <c r="BK150"/>
  <c r="BK155"/>
  <c r="J155"/>
  <c r="J107"/>
  <c r="BK179"/>
  <c r="J179"/>
  <c r="J110"/>
  <c r="BK200"/>
  <c r="J200"/>
  <c r="J112"/>
  <c i="19" r="BK161"/>
  <c r="J161"/>
  <c r="J103"/>
  <c r="T180"/>
  <c i="20" r="P144"/>
  <c r="P141"/>
  <c r="T155"/>
  <c r="T172"/>
  <c r="T193"/>
  <c r="BK215"/>
  <c r="BK214"/>
  <c r="J214"/>
  <c r="J115"/>
  <c i="21" r="BK200"/>
  <c r="BK199"/>
  <c r="J199"/>
  <c r="J104"/>
  <c i="22" r="BK151"/>
  <c r="J151"/>
  <c r="J104"/>
  <c r="BK202"/>
  <c r="J202"/>
  <c r="J109"/>
  <c r="BK250"/>
  <c r="J250"/>
  <c r="J111"/>
  <c i="23" r="P140"/>
  <c r="P137"/>
  <c r="P136"/>
  <c i="1" r="AU125"/>
  <c i="23" r="P155"/>
  <c r="P197"/>
  <c i="24" r="P159"/>
  <c r="P178"/>
  <c i="25" r="BK142"/>
  <c r="J142"/>
  <c r="J103"/>
  <c r="P147"/>
  <c r="BK153"/>
  <c r="J153"/>
  <c r="J106"/>
  <c r="P158"/>
  <c r="BK170"/>
  <c r="J170"/>
  <c r="J110"/>
  <c i="26" r="P140"/>
  <c r="P137"/>
  <c r="BK149"/>
  <c r="J149"/>
  <c r="J106"/>
  <c r="T154"/>
  <c r="R174"/>
  <c r="P197"/>
  <c i="27" r="T187"/>
  <c r="T131"/>
  <c r="T219"/>
  <c i="28" r="P144"/>
  <c r="P141"/>
  <c r="R155"/>
  <c r="T172"/>
  <c r="R193"/>
  <c r="R212"/>
  <c r="R211"/>
  <c i="29" r="P143"/>
  <c r="P140"/>
  <c r="T152"/>
  <c r="BK157"/>
  <c r="J157"/>
  <c r="J107"/>
  <c r="T181"/>
  <c r="BK204"/>
  <c r="J204"/>
  <c r="J113"/>
  <c i="30" r="P132"/>
  <c r="P131"/>
  <c r="T187"/>
  <c r="T216"/>
  <c i="31" r="BK125"/>
  <c r="J125"/>
  <c r="J99"/>
  <c i="2" r="T177"/>
  <c r="P421"/>
  <c r="P671"/>
  <c r="P666"/>
  <c r="BK716"/>
  <c r="J716"/>
  <c r="J108"/>
  <c r="BK792"/>
  <c r="J792"/>
  <c r="J110"/>
  <c r="BK987"/>
  <c r="J987"/>
  <c r="J114"/>
  <c r="R1117"/>
  <c r="BK1368"/>
  <c r="J1368"/>
  <c r="J117"/>
  <c r="BK1435"/>
  <c r="J1435"/>
  <c r="J121"/>
  <c i="3" r="P168"/>
  <c r="BK187"/>
  <c r="J187"/>
  <c r="J104"/>
  <c i="4" r="P163"/>
  <c r="P162"/>
  <c i="5" r="BK165"/>
  <c r="J165"/>
  <c r="J103"/>
  <c i="7" r="T132"/>
  <c r="T131"/>
  <c r="P197"/>
  <c r="P196"/>
  <c i="8" r="R168"/>
  <c r="R154"/>
  <c r="R261"/>
  <c r="P291"/>
  <c r="R299"/>
  <c i="9" r="P187"/>
  <c r="BK220"/>
  <c r="J220"/>
  <c r="J106"/>
  <c i="10" r="T147"/>
  <c r="T153"/>
  <c r="T152"/>
  <c r="T183"/>
  <c r="R198"/>
  <c i="11" r="R137"/>
  <c r="R134"/>
  <c r="T150"/>
  <c r="P180"/>
  <c i="12" r="BK187"/>
  <c r="J187"/>
  <c r="J103"/>
  <c r="BK220"/>
  <c r="J220"/>
  <c r="J106"/>
  <c i="13" r="T132"/>
  <c r="T131"/>
  <c r="T130"/>
  <c r="P158"/>
  <c r="P177"/>
  <c i="14" r="T168"/>
  <c r="P214"/>
  <c i="15" r="BK144"/>
  <c r="J144"/>
  <c r="J103"/>
  <c r="BK155"/>
  <c r="J155"/>
  <c r="J106"/>
  <c r="BK185"/>
  <c r="J185"/>
  <c r="J111"/>
  <c r="P192"/>
  <c i="16" r="P146"/>
  <c r="R152"/>
  <c r="R151"/>
  <c r="P155"/>
  <c r="BK193"/>
  <c r="J193"/>
  <c r="J111"/>
  <c r="R200"/>
  <c r="BK214"/>
  <c r="BK213"/>
  <c r="J213"/>
  <c r="J114"/>
  <c i="17" r="P132"/>
  <c r="P131"/>
  <c r="P130"/>
  <c i="1" r="AU116"/>
  <c i="17" r="P197"/>
  <c r="P196"/>
  <c i="18" r="BK144"/>
  <c r="J144"/>
  <c r="J104"/>
  <c r="P159"/>
  <c r="T179"/>
  <c r="R200"/>
  <c i="19" r="P161"/>
  <c r="T171"/>
  <c r="T170"/>
  <c i="20" r="T149"/>
  <c r="T160"/>
  <c r="BK186"/>
  <c r="J186"/>
  <c r="J111"/>
  <c r="R193"/>
  <c r="P207"/>
  <c i="21" r="R132"/>
  <c r="R131"/>
  <c r="R130"/>
  <c r="R200"/>
  <c r="R199"/>
  <c i="22" r="P168"/>
  <c r="BK189"/>
  <c r="J189"/>
  <c r="J108"/>
  <c r="R212"/>
  <c i="23" r="T140"/>
  <c r="T137"/>
  <c r="R155"/>
  <c r="R197"/>
  <c i="24" r="R132"/>
  <c r="R131"/>
  <c r="T178"/>
  <c i="26" r="T143"/>
  <c r="BK158"/>
  <c r="J158"/>
  <c r="J108"/>
  <c r="R188"/>
  <c i="27" r="R132"/>
  <c r="R131"/>
  <c r="T201"/>
  <c r="T200"/>
  <c i="28" r="T149"/>
  <c r="P186"/>
  <c r="BK198"/>
  <c r="J198"/>
  <c r="J113"/>
  <c r="BK212"/>
  <c r="J212"/>
  <c r="J116"/>
  <c i="29" r="T146"/>
  <c r="R161"/>
  <c r="R195"/>
  <c i="30" r="T132"/>
  <c r="T131"/>
  <c r="P201"/>
  <c r="P200"/>
  <c r="R216"/>
  <c i="31" r="T125"/>
  <c r="T122"/>
  <c r="T121"/>
  <c i="8" r="BK309"/>
  <c r="J309"/>
  <c r="J116"/>
  <c i="10" r="BK161"/>
  <c r="J161"/>
  <c r="J108"/>
  <c i="20" r="BK164"/>
  <c r="J164"/>
  <c r="J108"/>
  <c i="23" r="BK138"/>
  <c r="J138"/>
  <c r="J102"/>
  <c i="26" r="BK138"/>
  <c r="J138"/>
  <c r="J102"/>
  <c i="28" r="BK164"/>
  <c r="J164"/>
  <c r="J108"/>
  <c i="2" r="BK664"/>
  <c r="J664"/>
  <c r="J104"/>
  <c r="BK667"/>
  <c r="J667"/>
  <c r="J106"/>
  <c r="BK1431"/>
  <c r="J1431"/>
  <c r="J120"/>
  <c i="6" r="BK214"/>
  <c r="J214"/>
  <c r="J115"/>
  <c i="10" r="BK140"/>
  <c r="J140"/>
  <c r="J102"/>
  <c i="14" r="BK137"/>
  <c r="J137"/>
  <c r="J102"/>
  <c i="18" r="BK139"/>
  <c r="J139"/>
  <c r="J102"/>
  <c i="23" r="BK149"/>
  <c r="J149"/>
  <c r="J106"/>
  <c i="25" r="BK140"/>
  <c r="J140"/>
  <c r="J102"/>
  <c r="BK162"/>
  <c r="J162"/>
  <c r="J108"/>
  <c r="BK166"/>
  <c r="J166"/>
  <c r="J109"/>
  <c r="BK209"/>
  <c r="J209"/>
  <c r="J114"/>
  <c i="29" r="BK141"/>
  <c r="J141"/>
  <c r="J102"/>
  <c i="2" r="BK171"/>
  <c r="J171"/>
  <c r="J99"/>
  <c i="6" r="BK167"/>
  <c r="J167"/>
  <c r="J109"/>
  <c r="BK171"/>
  <c r="J171"/>
  <c r="J110"/>
  <c i="14" r="BK185"/>
  <c r="J185"/>
  <c r="J106"/>
  <c i="26" r="BK195"/>
  <c r="J195"/>
  <c r="J111"/>
  <c i="29" r="BK177"/>
  <c r="J177"/>
  <c r="J109"/>
  <c r="BK202"/>
  <c r="J202"/>
  <c r="J112"/>
  <c i="8" r="BK142"/>
  <c r="J142"/>
  <c r="J102"/>
  <c i="16" r="BK141"/>
  <c r="J141"/>
  <c r="J102"/>
  <c i="22" r="BK145"/>
  <c r="J145"/>
  <c r="J103"/>
  <c r="BK185"/>
  <c r="J185"/>
  <c r="J106"/>
  <c i="28" r="BK142"/>
  <c r="J142"/>
  <c r="J102"/>
  <c i="15" r="BK211"/>
  <c r="J211"/>
  <c r="J116"/>
  <c i="18" r="BK175"/>
  <c r="J175"/>
  <c r="J109"/>
  <c i="23" r="BK172"/>
  <c r="J172"/>
  <c r="J109"/>
  <c i="28" r="BK207"/>
  <c r="J207"/>
  <c r="J114"/>
  <c i="6" r="BK141"/>
  <c r="J141"/>
  <c r="J102"/>
  <c i="10" r="BK207"/>
  <c r="J207"/>
  <c r="J114"/>
  <c i="14" r="BK145"/>
  <c r="J145"/>
  <c r="J103"/>
  <c i="15" r="BK142"/>
  <c r="J142"/>
  <c r="J102"/>
  <c i="28" r="BK168"/>
  <c r="J168"/>
  <c r="J109"/>
  <c i="29" r="BK214"/>
  <c r="J214"/>
  <c r="J115"/>
  <c i="31" r="BK133"/>
  <c r="J133"/>
  <c r="J100"/>
  <c i="10" r="BK165"/>
  <c r="J165"/>
  <c r="J109"/>
  <c i="22" r="BK137"/>
  <c r="J137"/>
  <c r="J102"/>
  <c i="11" r="BK135"/>
  <c r="J135"/>
  <c r="J102"/>
  <c i="15" r="BK163"/>
  <c r="J163"/>
  <c r="J108"/>
  <c r="BK167"/>
  <c r="J167"/>
  <c r="J109"/>
  <c r="BK206"/>
  <c r="J206"/>
  <c r="J114"/>
  <c i="16" r="BK175"/>
  <c r="J175"/>
  <c r="J109"/>
  <c i="20" r="BK142"/>
  <c r="J142"/>
  <c r="J102"/>
  <c r="BK168"/>
  <c r="J168"/>
  <c r="J109"/>
  <c i="31" r="BK123"/>
  <c r="J123"/>
  <c r="J98"/>
  <c r="BK135"/>
  <c r="J135"/>
  <c r="J101"/>
  <c r="J92"/>
  <c r="F118"/>
  <c r="BE128"/>
  <c r="BE134"/>
  <c r="BE136"/>
  <c i="30" r="BK131"/>
  <c i="31" r="F91"/>
  <c r="BE124"/>
  <c r="J89"/>
  <c r="BE130"/>
  <c r="E85"/>
  <c r="BE126"/>
  <c r="BE127"/>
  <c r="BE132"/>
  <c r="BE129"/>
  <c r="BE131"/>
  <c i="30" r="E85"/>
  <c r="F96"/>
  <c r="BE134"/>
  <c r="BE162"/>
  <c r="BE165"/>
  <c r="BE172"/>
  <c r="BE178"/>
  <c r="BE179"/>
  <c r="BE185"/>
  <c r="BE189"/>
  <c r="BE133"/>
  <c r="BE137"/>
  <c r="BE139"/>
  <c r="BE140"/>
  <c r="BE142"/>
  <c r="BE154"/>
  <c r="BE170"/>
  <c r="BE194"/>
  <c r="BE206"/>
  <c r="BE211"/>
  <c r="BE213"/>
  <c r="BE219"/>
  <c r="BE222"/>
  <c r="BE223"/>
  <c r="BE224"/>
  <c r="F95"/>
  <c r="J124"/>
  <c r="BE167"/>
  <c r="BE183"/>
  <c r="BE195"/>
  <c r="BE214"/>
  <c r="BE221"/>
  <c r="BE156"/>
  <c r="BE158"/>
  <c r="BE171"/>
  <c r="BE193"/>
  <c r="BE199"/>
  <c r="BE202"/>
  <c r="BE220"/>
  <c r="J96"/>
  <c r="BE145"/>
  <c r="BE146"/>
  <c r="BE147"/>
  <c r="BE157"/>
  <c r="BE160"/>
  <c r="BE161"/>
  <c r="BE163"/>
  <c r="BE164"/>
  <c r="BE177"/>
  <c r="BE186"/>
  <c r="BE196"/>
  <c r="BE217"/>
  <c r="BE218"/>
  <c i="29" r="J152"/>
  <c r="J106"/>
  <c i="30" r="BE182"/>
  <c r="BE184"/>
  <c r="BE191"/>
  <c r="BE197"/>
  <c r="BE198"/>
  <c r="BE210"/>
  <c r="BE226"/>
  <c r="BE148"/>
  <c r="BE149"/>
  <c r="BE153"/>
  <c r="BE155"/>
  <c r="BE166"/>
  <c r="BE168"/>
  <c r="BE174"/>
  <c r="BE180"/>
  <c r="BE181"/>
  <c r="BE208"/>
  <c r="BE136"/>
  <c r="BE143"/>
  <c r="BE144"/>
  <c r="BE151"/>
  <c r="BE159"/>
  <c r="BE169"/>
  <c r="BE173"/>
  <c r="BE175"/>
  <c r="BE176"/>
  <c r="BE188"/>
  <c r="BE190"/>
  <c r="BE203"/>
  <c r="BE205"/>
  <c i="29" r="BE187"/>
  <c r="BE199"/>
  <c r="BE200"/>
  <c r="BE206"/>
  <c r="BE210"/>
  <c r="BE211"/>
  <c r="BE215"/>
  <c r="BE155"/>
  <c r="BE156"/>
  <c r="BE196"/>
  <c r="E85"/>
  <c r="J93"/>
  <c r="F95"/>
  <c r="J96"/>
  <c r="BE142"/>
  <c r="BE145"/>
  <c r="BE147"/>
  <c r="BE149"/>
  <c r="BE158"/>
  <c r="BE160"/>
  <c r="BE165"/>
  <c r="BE183"/>
  <c r="BE184"/>
  <c r="BE208"/>
  <c r="BE154"/>
  <c r="BE162"/>
  <c r="BE169"/>
  <c r="BE171"/>
  <c r="BE175"/>
  <c r="BE188"/>
  <c r="BE194"/>
  <c r="BE207"/>
  <c r="BE144"/>
  <c r="BE153"/>
  <c r="BE163"/>
  <c r="BE167"/>
  <c r="BE201"/>
  <c r="BE212"/>
  <c r="F96"/>
  <c r="BE148"/>
  <c r="BE150"/>
  <c r="BE159"/>
  <c r="BE173"/>
  <c r="BE182"/>
  <c r="BE185"/>
  <c r="BE186"/>
  <c r="BE203"/>
  <c r="BE205"/>
  <c r="BE209"/>
  <c r="BE178"/>
  <c r="BE190"/>
  <c r="BE191"/>
  <c r="BE192"/>
  <c r="BE193"/>
  <c r="BE197"/>
  <c r="BE198"/>
  <c i="28" r="J134"/>
  <c r="BE143"/>
  <c r="BE169"/>
  <c r="BE178"/>
  <c r="BE194"/>
  <c r="BE197"/>
  <c r="F137"/>
  <c r="BE147"/>
  <c r="BE182"/>
  <c r="BE187"/>
  <c r="BE191"/>
  <c r="BE199"/>
  <c r="E126"/>
  <c r="BE156"/>
  <c r="BE157"/>
  <c r="BE188"/>
  <c r="BE200"/>
  <c r="BE204"/>
  <c r="BE213"/>
  <c i="27" r="BK131"/>
  <c i="28" r="BE196"/>
  <c r="F95"/>
  <c r="BE148"/>
  <c r="BE153"/>
  <c r="BE161"/>
  <c r="BE162"/>
  <c r="BE173"/>
  <c r="BE174"/>
  <c r="BE181"/>
  <c r="BE185"/>
  <c r="BE192"/>
  <c r="BE201"/>
  <c r="BE202"/>
  <c r="BE203"/>
  <c r="BE150"/>
  <c r="BE158"/>
  <c r="BE177"/>
  <c r="BE179"/>
  <c r="BE183"/>
  <c r="BE184"/>
  <c r="BE189"/>
  <c i="27" r="BK200"/>
  <c r="J200"/>
  <c r="J104"/>
  <c i="28" r="J96"/>
  <c r="BE159"/>
  <c r="BE190"/>
  <c r="BE195"/>
  <c r="BE206"/>
  <c r="BE214"/>
  <c r="BE145"/>
  <c r="BE146"/>
  <c r="BE151"/>
  <c r="BE152"/>
  <c r="BE163"/>
  <c r="BE165"/>
  <c r="BE175"/>
  <c r="BE176"/>
  <c r="BE205"/>
  <c r="BE208"/>
  <c i="27" r="J127"/>
  <c r="BE137"/>
  <c r="BE142"/>
  <c r="BE147"/>
  <c r="BE149"/>
  <c r="BE176"/>
  <c r="BE178"/>
  <c r="BE190"/>
  <c r="BE196"/>
  <c r="BE198"/>
  <c r="BE211"/>
  <c r="BE229"/>
  <c r="BE143"/>
  <c r="BE145"/>
  <c r="BE148"/>
  <c r="BE153"/>
  <c r="BE156"/>
  <c r="BE163"/>
  <c r="BE166"/>
  <c r="BE172"/>
  <c r="BE197"/>
  <c r="BE214"/>
  <c i="26" r="BK148"/>
  <c r="J148"/>
  <c r="J105"/>
  <c i="27" r="E85"/>
  <c r="BE154"/>
  <c r="BE155"/>
  <c r="BE160"/>
  <c r="BE168"/>
  <c r="BE174"/>
  <c r="BE184"/>
  <c r="BE191"/>
  <c r="BE193"/>
  <c r="BE205"/>
  <c r="BE206"/>
  <c r="BE216"/>
  <c r="BE217"/>
  <c r="BE223"/>
  <c r="BE224"/>
  <c r="BE225"/>
  <c r="J93"/>
  <c r="BE144"/>
  <c r="BE159"/>
  <c r="BE169"/>
  <c r="BE186"/>
  <c r="F95"/>
  <c r="BE133"/>
  <c r="BE140"/>
  <c r="BE146"/>
  <c r="BE161"/>
  <c r="BE162"/>
  <c r="BE167"/>
  <c r="BE185"/>
  <c r="BE199"/>
  <c r="BE209"/>
  <c r="BE222"/>
  <c r="BE139"/>
  <c r="BE151"/>
  <c r="BE158"/>
  <c r="BE175"/>
  <c r="BE177"/>
  <c r="BE179"/>
  <c r="BE180"/>
  <c r="BE181"/>
  <c r="BE188"/>
  <c r="BE202"/>
  <c r="BE220"/>
  <c r="BE221"/>
  <c r="BE227"/>
  <c r="F96"/>
  <c r="BE134"/>
  <c r="BE136"/>
  <c r="BE164"/>
  <c r="BE165"/>
  <c r="BE170"/>
  <c r="BE171"/>
  <c r="BE183"/>
  <c r="BE189"/>
  <c r="BE203"/>
  <c r="BE208"/>
  <c r="BE213"/>
  <c r="BE157"/>
  <c r="BE173"/>
  <c r="BE182"/>
  <c r="BE194"/>
  <c r="BE195"/>
  <c r="BE226"/>
  <c i="26" r="F95"/>
  <c r="BE147"/>
  <c r="BE201"/>
  <c r="BE205"/>
  <c r="J96"/>
  <c r="BE157"/>
  <c r="BE164"/>
  <c r="BE178"/>
  <c r="BE181"/>
  <c r="BE183"/>
  <c r="E85"/>
  <c r="F96"/>
  <c r="BE142"/>
  <c r="BE156"/>
  <c r="BE176"/>
  <c r="BE177"/>
  <c r="BE179"/>
  <c r="BE191"/>
  <c r="BE203"/>
  <c r="J130"/>
  <c r="BE166"/>
  <c r="BE168"/>
  <c r="BE185"/>
  <c r="BE186"/>
  <c r="BE196"/>
  <c r="BE198"/>
  <c r="BE200"/>
  <c r="BE202"/>
  <c r="BE204"/>
  <c r="BE144"/>
  <c r="BE145"/>
  <c r="BE159"/>
  <c r="BE184"/>
  <c r="BE190"/>
  <c r="BE139"/>
  <c r="BE141"/>
  <c r="BE146"/>
  <c r="BE150"/>
  <c r="BE151"/>
  <c r="BE152"/>
  <c r="BE153"/>
  <c r="BE155"/>
  <c r="BE172"/>
  <c r="BE175"/>
  <c r="BE180"/>
  <c r="BE187"/>
  <c r="BE189"/>
  <c r="BE192"/>
  <c r="BE193"/>
  <c r="BE160"/>
  <c r="BE162"/>
  <c r="BE170"/>
  <c r="BE194"/>
  <c r="BE199"/>
  <c i="25" r="BE150"/>
  <c r="BE151"/>
  <c r="BE156"/>
  <c r="BE180"/>
  <c r="BE198"/>
  <c r="BE204"/>
  <c i="24" r="J132"/>
  <c r="J102"/>
  <c i="25" r="J96"/>
  <c r="F135"/>
  <c r="BE141"/>
  <c r="BE175"/>
  <c r="BE181"/>
  <c r="BE189"/>
  <c r="BE194"/>
  <c r="BE196"/>
  <c r="BE197"/>
  <c r="F95"/>
  <c r="BE143"/>
  <c r="BE144"/>
  <c r="BE149"/>
  <c r="BE154"/>
  <c r="BE163"/>
  <c r="BE167"/>
  <c r="BE176"/>
  <c r="BE188"/>
  <c r="BE203"/>
  <c r="BE155"/>
  <c r="BE161"/>
  <c r="BE177"/>
  <c r="BE183"/>
  <c r="BE185"/>
  <c r="BE186"/>
  <c r="BE199"/>
  <c r="BE201"/>
  <c r="BE202"/>
  <c r="BE206"/>
  <c i="24" r="J169"/>
  <c r="J105"/>
  <c i="25" r="J132"/>
  <c r="BE171"/>
  <c r="BE172"/>
  <c r="BE190"/>
  <c r="BE195"/>
  <c r="BE207"/>
  <c r="BE210"/>
  <c r="E85"/>
  <c r="BE145"/>
  <c r="BE146"/>
  <c r="BE159"/>
  <c r="BE173"/>
  <c r="BE205"/>
  <c r="BE157"/>
  <c r="BE182"/>
  <c r="BE192"/>
  <c r="BE148"/>
  <c r="BE160"/>
  <c r="BE174"/>
  <c r="BE179"/>
  <c r="BE187"/>
  <c r="BE193"/>
  <c r="BE208"/>
  <c i="24" r="F95"/>
  <c r="BE143"/>
  <c r="BE165"/>
  <c r="E85"/>
  <c r="J127"/>
  <c r="BE142"/>
  <c r="BE153"/>
  <c r="BE166"/>
  <c r="F96"/>
  <c r="BE138"/>
  <c r="BE141"/>
  <c r="BE148"/>
  <c r="BE150"/>
  <c r="BE155"/>
  <c r="BE158"/>
  <c r="BE164"/>
  <c r="BE170"/>
  <c r="BE133"/>
  <c r="BE171"/>
  <c r="BE181"/>
  <c r="J93"/>
  <c r="BE144"/>
  <c r="BE176"/>
  <c r="BE184"/>
  <c r="BE134"/>
  <c r="BE135"/>
  <c r="BE147"/>
  <c r="BE149"/>
  <c r="BE156"/>
  <c r="BE161"/>
  <c r="BE163"/>
  <c r="BE175"/>
  <c r="BE180"/>
  <c r="BE182"/>
  <c r="BE145"/>
  <c r="BE146"/>
  <c r="BE151"/>
  <c r="BE167"/>
  <c r="BE173"/>
  <c r="BE179"/>
  <c r="BE183"/>
  <c r="BE186"/>
  <c r="BE136"/>
  <c r="BE140"/>
  <c r="BE152"/>
  <c r="BE154"/>
  <c r="BE157"/>
  <c r="BE160"/>
  <c i="23" r="E122"/>
  <c r="F133"/>
  <c r="BE162"/>
  <c r="BE196"/>
  <c r="BE210"/>
  <c r="F132"/>
  <c r="BE144"/>
  <c r="BE145"/>
  <c r="BE146"/>
  <c r="BE147"/>
  <c r="BE168"/>
  <c r="BE182"/>
  <c r="BE190"/>
  <c r="BE199"/>
  <c r="BE201"/>
  <c r="BE203"/>
  <c r="BE205"/>
  <c i="22" r="BK188"/>
  <c r="J188"/>
  <c r="J107"/>
  <c i="23" r="BE139"/>
  <c r="BE156"/>
  <c r="BE157"/>
  <c r="BE160"/>
  <c r="BE177"/>
  <c r="BE178"/>
  <c r="BE198"/>
  <c r="J96"/>
  <c r="BE141"/>
  <c r="BE142"/>
  <c r="BE152"/>
  <c r="BE153"/>
  <c r="BE154"/>
  <c r="BE173"/>
  <c r="BE200"/>
  <c r="BE207"/>
  <c r="J93"/>
  <c r="BE150"/>
  <c r="BE179"/>
  <c r="BE180"/>
  <c r="BE183"/>
  <c r="BE186"/>
  <c r="BE189"/>
  <c r="BE206"/>
  <c r="BE164"/>
  <c r="BE166"/>
  <c r="BE193"/>
  <c r="BE204"/>
  <c r="BE170"/>
  <c r="BE181"/>
  <c r="BE208"/>
  <c r="BE209"/>
  <c i="22" r="F96"/>
  <c r="J132"/>
  <c r="BE186"/>
  <c i="21" r="J131"/>
  <c r="J101"/>
  <c r="J132"/>
  <c r="J102"/>
  <c i="22" r="BE217"/>
  <c r="BE242"/>
  <c r="E85"/>
  <c r="BE164"/>
  <c r="BE207"/>
  <c r="BE220"/>
  <c r="BE231"/>
  <c r="BE245"/>
  <c r="BE251"/>
  <c r="BE262"/>
  <c r="F95"/>
  <c r="BE138"/>
  <c r="BE235"/>
  <c r="BE248"/>
  <c r="BE255"/>
  <c r="BE266"/>
  <c i="21" r="J200"/>
  <c r="J105"/>
  <c i="22" r="BE146"/>
  <c r="BE157"/>
  <c r="BE177"/>
  <c r="BE181"/>
  <c r="BE203"/>
  <c r="BE224"/>
  <c r="BE238"/>
  <c r="BE259"/>
  <c r="BE152"/>
  <c r="BE169"/>
  <c r="BE173"/>
  <c r="BE228"/>
  <c r="J93"/>
  <c r="BE190"/>
  <c r="BE195"/>
  <c r="BE200"/>
  <c r="BE213"/>
  <c i="20" r="BK141"/>
  <c i="21" r="F96"/>
  <c r="BE134"/>
  <c r="BE139"/>
  <c r="BE147"/>
  <c r="BE157"/>
  <c r="BE171"/>
  <c r="BE177"/>
  <c r="BE190"/>
  <c r="BE191"/>
  <c i="20" r="BK154"/>
  <c r="J154"/>
  <c r="J105"/>
  <c i="21" r="E116"/>
  <c r="BE136"/>
  <c r="BE143"/>
  <c r="BE153"/>
  <c r="BE170"/>
  <c i="20" r="J215"/>
  <c r="J116"/>
  <c i="21" r="F95"/>
  <c r="BE145"/>
  <c r="BE148"/>
  <c r="BE156"/>
  <c r="BE159"/>
  <c r="BE163"/>
  <c r="BE172"/>
  <c r="BE218"/>
  <c r="BE224"/>
  <c r="J93"/>
  <c r="BE133"/>
  <c r="BE140"/>
  <c r="BE144"/>
  <c r="BE154"/>
  <c r="BE166"/>
  <c r="BE180"/>
  <c r="BE187"/>
  <c r="BE202"/>
  <c r="BE204"/>
  <c r="BE146"/>
  <c r="BE160"/>
  <c r="BE161"/>
  <c r="BE162"/>
  <c r="BE168"/>
  <c r="BE182"/>
  <c r="BE197"/>
  <c r="BE201"/>
  <c r="BE207"/>
  <c r="BE210"/>
  <c r="BE223"/>
  <c r="J96"/>
  <c r="BE137"/>
  <c r="BE142"/>
  <c r="BE151"/>
  <c r="BE164"/>
  <c r="BE174"/>
  <c r="BE175"/>
  <c r="BE176"/>
  <c r="BE183"/>
  <c r="BE186"/>
  <c r="BE193"/>
  <c r="BE194"/>
  <c r="BE198"/>
  <c r="BE219"/>
  <c r="BE220"/>
  <c r="BE149"/>
  <c r="BE167"/>
  <c r="BE169"/>
  <c r="BE178"/>
  <c r="BE179"/>
  <c r="BE188"/>
  <c r="BE192"/>
  <c r="BE195"/>
  <c r="BE212"/>
  <c r="BE214"/>
  <c r="BE215"/>
  <c r="BE221"/>
  <c r="BE227"/>
  <c r="BE155"/>
  <c r="BE158"/>
  <c r="BE165"/>
  <c r="BE173"/>
  <c r="BE181"/>
  <c r="BE185"/>
  <c r="BE196"/>
  <c r="BE205"/>
  <c r="BE209"/>
  <c r="BE222"/>
  <c r="BE225"/>
  <c i="19" r="BK131"/>
  <c r="J131"/>
  <c r="J101"/>
  <c i="20" r="J137"/>
  <c r="BE176"/>
  <c r="BE188"/>
  <c r="J134"/>
  <c r="BE146"/>
  <c r="BE162"/>
  <c r="BE163"/>
  <c r="BE174"/>
  <c r="BE178"/>
  <c r="BE185"/>
  <c r="BE191"/>
  <c r="BE203"/>
  <c r="BE204"/>
  <c r="E126"/>
  <c r="BE169"/>
  <c r="BE177"/>
  <c r="BE197"/>
  <c r="BE208"/>
  <c r="F95"/>
  <c r="BE145"/>
  <c r="BE156"/>
  <c r="BE157"/>
  <c r="BE158"/>
  <c r="BE159"/>
  <c r="BE161"/>
  <c r="BE183"/>
  <c r="BE184"/>
  <c r="BE194"/>
  <c r="BE196"/>
  <c r="BE199"/>
  <c r="BE205"/>
  <c r="F96"/>
  <c r="BE147"/>
  <c r="BE151"/>
  <c r="BE153"/>
  <c r="BE173"/>
  <c r="BE175"/>
  <c r="BE187"/>
  <c r="BE190"/>
  <c r="BE201"/>
  <c i="19" r="BK170"/>
  <c r="J170"/>
  <c r="J104"/>
  <c i="20" r="BE148"/>
  <c r="BE165"/>
  <c r="BE189"/>
  <c r="BE195"/>
  <c r="BE216"/>
  <c r="BE143"/>
  <c r="BE179"/>
  <c r="BE181"/>
  <c r="BE182"/>
  <c r="BE192"/>
  <c r="BE206"/>
  <c r="BE150"/>
  <c r="BE152"/>
  <c r="BE200"/>
  <c r="BE202"/>
  <c r="BE211"/>
  <c r="BE217"/>
  <c i="19" r="J96"/>
  <c r="F127"/>
  <c r="BE140"/>
  <c i="18" r="J150"/>
  <c r="J106"/>
  <c i="19" r="E116"/>
  <c r="BE134"/>
  <c r="BE135"/>
  <c r="BE141"/>
  <c r="BE149"/>
  <c r="BE182"/>
  <c r="BE183"/>
  <c r="BE184"/>
  <c r="BE162"/>
  <c r="BE166"/>
  <c r="BE181"/>
  <c r="BE142"/>
  <c r="BE143"/>
  <c r="BE150"/>
  <c r="BE151"/>
  <c r="BE153"/>
  <c r="BE155"/>
  <c r="BE157"/>
  <c r="BE159"/>
  <c r="BE168"/>
  <c r="BE172"/>
  <c r="BE173"/>
  <c r="BE175"/>
  <c r="BE177"/>
  <c r="F95"/>
  <c r="J124"/>
  <c r="BE145"/>
  <c r="BE147"/>
  <c r="BE148"/>
  <c r="BE152"/>
  <c r="BE188"/>
  <c r="BE136"/>
  <c r="BE138"/>
  <c r="BE146"/>
  <c r="BE154"/>
  <c r="BE156"/>
  <c r="BE160"/>
  <c r="BE169"/>
  <c r="BE133"/>
  <c r="BE144"/>
  <c r="BE158"/>
  <c r="BE163"/>
  <c r="BE165"/>
  <c r="BE167"/>
  <c r="BE178"/>
  <c r="BE185"/>
  <c r="BE186"/>
  <c i="17" r="J132"/>
  <c r="J102"/>
  <c r="J197"/>
  <c r="J105"/>
  <c i="18" r="F95"/>
  <c r="BE145"/>
  <c r="BE151"/>
  <c r="E123"/>
  <c r="BE146"/>
  <c r="BE148"/>
  <c r="BE186"/>
  <c r="BE188"/>
  <c r="BE195"/>
  <c i="17" r="BK130"/>
  <c r="J130"/>
  <c r="J100"/>
  <c i="18" r="F134"/>
  <c r="BE143"/>
  <c r="BE154"/>
  <c r="BE183"/>
  <c r="BE191"/>
  <c r="J96"/>
  <c r="BE192"/>
  <c r="J131"/>
  <c r="BE142"/>
  <c r="BE147"/>
  <c r="BE153"/>
  <c r="BE163"/>
  <c r="BE169"/>
  <c r="BE182"/>
  <c r="BE189"/>
  <c r="BE203"/>
  <c r="BE210"/>
  <c r="BE156"/>
  <c r="BE167"/>
  <c r="BE173"/>
  <c r="BE180"/>
  <c r="BE204"/>
  <c r="BE206"/>
  <c r="BE209"/>
  <c r="BE140"/>
  <c r="BE171"/>
  <c r="BE176"/>
  <c r="BE190"/>
  <c r="BE196"/>
  <c r="BE208"/>
  <c r="BE152"/>
  <c r="BE157"/>
  <c r="BE158"/>
  <c r="BE160"/>
  <c r="BE161"/>
  <c r="BE165"/>
  <c r="BE181"/>
  <c r="BE184"/>
  <c r="BE185"/>
  <c r="BE194"/>
  <c r="BE197"/>
  <c r="BE198"/>
  <c r="BE199"/>
  <c r="BE201"/>
  <c r="BE202"/>
  <c r="BE207"/>
  <c r="BE211"/>
  <c r="BE212"/>
  <c r="BE213"/>
  <c i="17" r="J93"/>
  <c r="BE134"/>
  <c r="BE165"/>
  <c r="BE172"/>
  <c r="BE173"/>
  <c r="BE179"/>
  <c r="BE193"/>
  <c r="BE141"/>
  <c r="BE142"/>
  <c r="BE150"/>
  <c r="BE151"/>
  <c r="BE174"/>
  <c r="BE175"/>
  <c r="BE178"/>
  <c r="BE192"/>
  <c i="16" r="J214"/>
  <c r="J115"/>
  <c i="17" r="BE136"/>
  <c r="BE146"/>
  <c r="BE153"/>
  <c r="BE154"/>
  <c r="BE163"/>
  <c r="BE166"/>
  <c r="BE170"/>
  <c r="BE185"/>
  <c r="BE216"/>
  <c r="BE217"/>
  <c r="BE218"/>
  <c r="BE219"/>
  <c r="F96"/>
  <c r="BE139"/>
  <c r="BE152"/>
  <c r="BE158"/>
  <c r="BE171"/>
  <c r="BE176"/>
  <c r="BE186"/>
  <c r="BE209"/>
  <c r="BE222"/>
  <c r="F95"/>
  <c r="BE133"/>
  <c r="BE137"/>
  <c r="BE159"/>
  <c r="BE167"/>
  <c r="BE168"/>
  <c r="BE194"/>
  <c r="BE201"/>
  <c r="BE204"/>
  <c r="BE210"/>
  <c r="BE157"/>
  <c r="BE160"/>
  <c r="BE180"/>
  <c r="BE181"/>
  <c r="BE182"/>
  <c r="BE187"/>
  <c r="BE189"/>
  <c r="BE190"/>
  <c r="BE191"/>
  <c r="BE199"/>
  <c r="BE202"/>
  <c r="BE206"/>
  <c r="BE214"/>
  <c r="J96"/>
  <c r="BE143"/>
  <c r="BE145"/>
  <c r="BE148"/>
  <c r="BE162"/>
  <c r="BE164"/>
  <c r="BE169"/>
  <c r="BE177"/>
  <c r="BE184"/>
  <c r="BE195"/>
  <c r="BE207"/>
  <c r="BE213"/>
  <c r="BE215"/>
  <c r="E85"/>
  <c r="BE140"/>
  <c r="BE144"/>
  <c r="BE155"/>
  <c r="BE156"/>
  <c r="BE161"/>
  <c r="BE198"/>
  <c r="BE220"/>
  <c i="16" r="BE181"/>
  <c r="J96"/>
  <c r="BE149"/>
  <c r="BE153"/>
  <c r="BE163"/>
  <c r="BE165"/>
  <c r="BE169"/>
  <c r="BE171"/>
  <c r="BE176"/>
  <c r="F95"/>
  <c r="F136"/>
  <c r="BE147"/>
  <c r="BE158"/>
  <c r="BE160"/>
  <c r="BE185"/>
  <c r="BE188"/>
  <c r="BE190"/>
  <c r="BE154"/>
  <c r="BE184"/>
  <c r="BE189"/>
  <c r="BE196"/>
  <c r="BE157"/>
  <c r="BE161"/>
  <c r="BE173"/>
  <c r="BE180"/>
  <c r="BE186"/>
  <c r="BE191"/>
  <c r="BE194"/>
  <c r="BE197"/>
  <c r="BE198"/>
  <c r="BE207"/>
  <c r="BE208"/>
  <c r="BE209"/>
  <c r="BE215"/>
  <c r="E125"/>
  <c r="BE148"/>
  <c r="BE192"/>
  <c r="BE201"/>
  <c r="BE202"/>
  <c r="BE212"/>
  <c r="J93"/>
  <c r="BE142"/>
  <c r="BE145"/>
  <c r="BE156"/>
  <c r="BE195"/>
  <c r="BE199"/>
  <c r="BE211"/>
  <c r="BE216"/>
  <c r="BE144"/>
  <c r="BE150"/>
  <c r="BE167"/>
  <c r="BE182"/>
  <c r="BE183"/>
  <c r="BE203"/>
  <c r="BE205"/>
  <c r="BE206"/>
  <c r="BE210"/>
  <c i="15" r="E85"/>
  <c r="F137"/>
  <c r="BE152"/>
  <c r="BE180"/>
  <c r="BE183"/>
  <c r="BE203"/>
  <c r="BE205"/>
  <c r="J93"/>
  <c r="BE146"/>
  <c r="BE150"/>
  <c r="BE153"/>
  <c r="BE176"/>
  <c r="BE182"/>
  <c r="F95"/>
  <c r="BE148"/>
  <c r="BE168"/>
  <c r="BE189"/>
  <c r="BE191"/>
  <c r="BE202"/>
  <c r="BE145"/>
  <c r="BE147"/>
  <c r="BE164"/>
  <c r="BE172"/>
  <c r="BE173"/>
  <c r="BE174"/>
  <c r="BE178"/>
  <c r="BE188"/>
  <c r="BE190"/>
  <c r="J96"/>
  <c i="14" r="J189"/>
  <c r="J108"/>
  <c i="15" r="BE143"/>
  <c r="BE151"/>
  <c r="BE160"/>
  <c r="BE162"/>
  <c i="14" r="BK136"/>
  <c r="BK135"/>
  <c r="J135"/>
  <c r="J100"/>
  <c i="15" r="BE175"/>
  <c r="BE187"/>
  <c r="BE193"/>
  <c r="BE195"/>
  <c r="BE204"/>
  <c r="BE207"/>
  <c r="BE212"/>
  <c r="BE156"/>
  <c r="BE157"/>
  <c r="BE158"/>
  <c r="BE161"/>
  <c r="BE177"/>
  <c r="BE181"/>
  <c r="BE184"/>
  <c r="BE186"/>
  <c r="BE194"/>
  <c r="BE196"/>
  <c r="BE198"/>
  <c r="BE199"/>
  <c r="BE200"/>
  <c r="BE201"/>
  <c i="14" r="F96"/>
  <c r="BE173"/>
  <c r="BE190"/>
  <c r="BE146"/>
  <c r="BE240"/>
  <c r="BE244"/>
  <c r="BE257"/>
  <c r="BE261"/>
  <c r="J96"/>
  <c r="BE152"/>
  <c r="BE157"/>
  <c r="BE195"/>
  <c r="BE230"/>
  <c i="13" r="BK131"/>
  <c r="J168"/>
  <c r="J105"/>
  <c i="14" r="J93"/>
  <c r="F131"/>
  <c r="BE164"/>
  <c r="BE207"/>
  <c r="BE222"/>
  <c r="BE226"/>
  <c r="BE237"/>
  <c r="BE138"/>
  <c r="BE215"/>
  <c r="BE233"/>
  <c r="BE181"/>
  <c r="BE212"/>
  <c r="BE268"/>
  <c r="E121"/>
  <c r="BE169"/>
  <c r="BE186"/>
  <c r="BE203"/>
  <c r="BE219"/>
  <c r="BE250"/>
  <c r="BE253"/>
  <c r="BE177"/>
  <c r="BE200"/>
  <c r="BE247"/>
  <c r="BE264"/>
  <c i="13" r="E85"/>
  <c r="F96"/>
  <c r="F126"/>
  <c r="BE148"/>
  <c r="BE153"/>
  <c r="BE154"/>
  <c r="BE166"/>
  <c r="BE136"/>
  <c r="BE138"/>
  <c r="BE139"/>
  <c r="BE156"/>
  <c r="BE157"/>
  <c r="BE159"/>
  <c r="BE170"/>
  <c r="BE174"/>
  <c r="J127"/>
  <c r="BE141"/>
  <c r="BE146"/>
  <c r="BE152"/>
  <c r="BE169"/>
  <c r="BE179"/>
  <c i="12" r="BK131"/>
  <c r="BK130"/>
  <c r="J130"/>
  <c i="13" r="BE145"/>
  <c r="BE172"/>
  <c r="BE181"/>
  <c i="12" r="BK202"/>
  <c r="J202"/>
  <c r="J104"/>
  <c i="13" r="BE133"/>
  <c r="BE134"/>
  <c r="BE140"/>
  <c r="BE142"/>
  <c r="BE143"/>
  <c r="BE147"/>
  <c r="BE149"/>
  <c r="BE155"/>
  <c r="BE175"/>
  <c r="BE178"/>
  <c r="BE180"/>
  <c r="BE183"/>
  <c r="BE185"/>
  <c r="J93"/>
  <c r="BE144"/>
  <c r="BE150"/>
  <c r="BE160"/>
  <c r="BE162"/>
  <c r="BE182"/>
  <c r="BE135"/>
  <c r="BE165"/>
  <c r="BE151"/>
  <c r="BE163"/>
  <c r="BE164"/>
  <c i="11" r="BK145"/>
  <c r="J145"/>
  <c r="J105"/>
  <c i="12" r="E116"/>
  <c r="BE133"/>
  <c r="BE140"/>
  <c r="BE142"/>
  <c r="BE146"/>
  <c r="BE147"/>
  <c r="BE154"/>
  <c r="BE184"/>
  <c r="BE194"/>
  <c r="BE204"/>
  <c r="BE224"/>
  <c r="BE225"/>
  <c r="BE226"/>
  <c r="F126"/>
  <c r="BE134"/>
  <c r="BE164"/>
  <c r="BE166"/>
  <c r="BE174"/>
  <c r="BE188"/>
  <c r="BE189"/>
  <c r="BE190"/>
  <c r="BE191"/>
  <c r="BE198"/>
  <c r="BE200"/>
  <c r="BE210"/>
  <c r="BE161"/>
  <c r="BE162"/>
  <c r="BE183"/>
  <c r="BE185"/>
  <c r="BE186"/>
  <c r="BE205"/>
  <c r="BE213"/>
  <c r="J96"/>
  <c r="BE137"/>
  <c r="BE160"/>
  <c r="BE171"/>
  <c r="BE173"/>
  <c r="BE178"/>
  <c r="BE196"/>
  <c r="BE207"/>
  <c r="BE215"/>
  <c r="BE223"/>
  <c r="BE143"/>
  <c r="BE145"/>
  <c r="BE151"/>
  <c r="BE153"/>
  <c r="BE163"/>
  <c r="BE167"/>
  <c r="BE170"/>
  <c r="BE177"/>
  <c r="BE195"/>
  <c r="BE218"/>
  <c r="BE227"/>
  <c r="BE228"/>
  <c r="J124"/>
  <c r="BE148"/>
  <c r="BE158"/>
  <c r="BE159"/>
  <c r="BE179"/>
  <c r="BE201"/>
  <c r="BE208"/>
  <c r="BE139"/>
  <c r="BE172"/>
  <c r="BE175"/>
  <c r="BE176"/>
  <c r="BE180"/>
  <c r="BE181"/>
  <c r="BE197"/>
  <c r="BE199"/>
  <c r="F96"/>
  <c r="BE136"/>
  <c r="BE144"/>
  <c r="BE149"/>
  <c r="BE155"/>
  <c r="BE156"/>
  <c r="BE157"/>
  <c r="BE165"/>
  <c r="BE168"/>
  <c r="BE169"/>
  <c r="BE182"/>
  <c r="BE193"/>
  <c r="BE212"/>
  <c r="BE217"/>
  <c r="BE221"/>
  <c r="BE222"/>
  <c r="BE230"/>
  <c i="11" r="J127"/>
  <c r="BE136"/>
  <c r="BE151"/>
  <c r="BE152"/>
  <c r="BE171"/>
  <c r="BE177"/>
  <c r="F130"/>
  <c r="BE139"/>
  <c r="BE142"/>
  <c r="BE156"/>
  <c r="BE175"/>
  <c r="BE176"/>
  <c r="BE179"/>
  <c r="BE183"/>
  <c r="F129"/>
  <c r="BE147"/>
  <c r="BE181"/>
  <c r="BE185"/>
  <c r="BE164"/>
  <c r="BE167"/>
  <c r="BE173"/>
  <c i="10" r="J153"/>
  <c r="J106"/>
  <c i="11" r="J130"/>
  <c r="BE144"/>
  <c r="BE158"/>
  <c r="E85"/>
  <c r="BE138"/>
  <c r="BE141"/>
  <c r="BE143"/>
  <c r="BE148"/>
  <c r="BE149"/>
  <c r="BE160"/>
  <c r="BE162"/>
  <c r="BE168"/>
  <c r="BE172"/>
  <c r="BE178"/>
  <c r="BE184"/>
  <c r="BE154"/>
  <c r="BE169"/>
  <c r="BE170"/>
  <c r="BE182"/>
  <c r="BE186"/>
  <c r="BE187"/>
  <c r="BE188"/>
  <c i="10" r="F135"/>
  <c r="BE141"/>
  <c r="BE170"/>
  <c r="BE175"/>
  <c r="BE178"/>
  <c r="BE179"/>
  <c r="BE191"/>
  <c r="BE192"/>
  <c r="BE193"/>
  <c r="BE197"/>
  <c r="BE199"/>
  <c r="BE201"/>
  <c i="9" r="BK131"/>
  <c r="J131"/>
  <c r="J101"/>
  <c i="10" r="F95"/>
  <c r="BE174"/>
  <c r="BE176"/>
  <c r="BE181"/>
  <c i="9" r="BK202"/>
  <c r="J202"/>
  <c r="J104"/>
  <c i="10" r="E124"/>
  <c r="BE155"/>
  <c r="BE156"/>
  <c r="BE158"/>
  <c r="BE162"/>
  <c r="BE166"/>
  <c r="BE182"/>
  <c r="BE186"/>
  <c r="J96"/>
  <c r="BE143"/>
  <c r="BE146"/>
  <c r="BE151"/>
  <c r="BE154"/>
  <c r="BE184"/>
  <c r="BE187"/>
  <c r="J93"/>
  <c r="BE144"/>
  <c r="BE159"/>
  <c r="BE171"/>
  <c r="BE173"/>
  <c r="BE194"/>
  <c r="BE200"/>
  <c r="BE208"/>
  <c r="BE160"/>
  <c r="BE172"/>
  <c r="BE180"/>
  <c r="BE185"/>
  <c r="BE189"/>
  <c r="BE196"/>
  <c r="BE204"/>
  <c r="BE205"/>
  <c r="BE206"/>
  <c r="BE145"/>
  <c r="BE148"/>
  <c r="BE149"/>
  <c r="BE150"/>
  <c r="BE188"/>
  <c r="BE195"/>
  <c r="BE202"/>
  <c r="BE203"/>
  <c i="9" r="BE142"/>
  <c r="BE169"/>
  <c i="8" r="J155"/>
  <c r="J106"/>
  <c i="9" r="J96"/>
  <c r="BE159"/>
  <c r="BE166"/>
  <c r="BE167"/>
  <c r="BE182"/>
  <c r="BE186"/>
  <c r="J124"/>
  <c r="BE136"/>
  <c r="BE145"/>
  <c r="BE146"/>
  <c r="BE173"/>
  <c r="BE174"/>
  <c r="BE191"/>
  <c r="BE207"/>
  <c r="BE210"/>
  <c r="BE213"/>
  <c r="BE215"/>
  <c r="BE221"/>
  <c r="BE225"/>
  <c r="F96"/>
  <c r="BE140"/>
  <c r="BE143"/>
  <c r="BE144"/>
  <c r="BE151"/>
  <c r="BE156"/>
  <c r="BE160"/>
  <c r="BE161"/>
  <c r="BE164"/>
  <c r="BE177"/>
  <c r="BE188"/>
  <c r="BE189"/>
  <c r="BE195"/>
  <c r="BE197"/>
  <c r="BE200"/>
  <c r="BE222"/>
  <c r="F95"/>
  <c r="E116"/>
  <c r="BE137"/>
  <c r="BE154"/>
  <c r="BE155"/>
  <c r="BE157"/>
  <c r="BE162"/>
  <c r="BE163"/>
  <c r="BE170"/>
  <c r="BE180"/>
  <c r="BE184"/>
  <c r="BE196"/>
  <c r="BE218"/>
  <c r="BE134"/>
  <c r="BE147"/>
  <c r="BE149"/>
  <c r="BE172"/>
  <c r="BE176"/>
  <c r="BE185"/>
  <c r="BE190"/>
  <c r="BE204"/>
  <c r="BE208"/>
  <c r="BE212"/>
  <c r="BE217"/>
  <c r="BE158"/>
  <c r="BE168"/>
  <c r="BE171"/>
  <c r="BE179"/>
  <c r="BE194"/>
  <c r="BE198"/>
  <c r="BE201"/>
  <c r="BE227"/>
  <c r="BE230"/>
  <c r="BE133"/>
  <c r="BE139"/>
  <c r="BE148"/>
  <c r="BE153"/>
  <c r="BE165"/>
  <c r="BE175"/>
  <c r="BE178"/>
  <c r="BE181"/>
  <c r="BE183"/>
  <c r="BE193"/>
  <c r="BE199"/>
  <c r="BE205"/>
  <c r="BE223"/>
  <c r="BE224"/>
  <c r="BE226"/>
  <c r="BE228"/>
  <c i="8" r="J96"/>
  <c r="BE151"/>
  <c r="BE167"/>
  <c r="BE247"/>
  <c r="BE250"/>
  <c r="BE271"/>
  <c r="BE275"/>
  <c i="7" r="J132"/>
  <c r="J102"/>
  <c r="J197"/>
  <c r="J105"/>
  <c i="8" r="F95"/>
  <c r="BE161"/>
  <c r="BE165"/>
  <c r="BE185"/>
  <c r="BE189"/>
  <c r="BE208"/>
  <c r="BE211"/>
  <c r="BE241"/>
  <c r="BE259"/>
  <c r="BE267"/>
  <c r="BE286"/>
  <c i="7" r="BK130"/>
  <c r="J130"/>
  <c r="J100"/>
  <c i="8" r="J93"/>
  <c r="BE143"/>
  <c r="BE146"/>
  <c r="BE148"/>
  <c r="BE156"/>
  <c r="BE262"/>
  <c r="BE263"/>
  <c r="BE284"/>
  <c r="E126"/>
  <c r="BE145"/>
  <c r="BE147"/>
  <c r="BE179"/>
  <c r="BE221"/>
  <c r="BE260"/>
  <c r="BE281"/>
  <c r="BE283"/>
  <c r="BE288"/>
  <c r="F96"/>
  <c r="BE182"/>
  <c r="BE238"/>
  <c r="BE273"/>
  <c r="BE278"/>
  <c r="BE282"/>
  <c r="BE287"/>
  <c r="BE295"/>
  <c r="BE307"/>
  <c r="BE310"/>
  <c r="BE172"/>
  <c r="BE202"/>
  <c r="BE218"/>
  <c r="BE224"/>
  <c r="BE231"/>
  <c r="BE279"/>
  <c r="BE280"/>
  <c r="BE296"/>
  <c r="BE303"/>
  <c r="BE304"/>
  <c r="BE306"/>
  <c r="BE152"/>
  <c r="BE153"/>
  <c r="BE166"/>
  <c r="BE169"/>
  <c r="BE214"/>
  <c r="BE254"/>
  <c r="BE258"/>
  <c r="BE269"/>
  <c r="BE290"/>
  <c r="BE302"/>
  <c r="BE305"/>
  <c r="BE150"/>
  <c r="BE175"/>
  <c r="BE192"/>
  <c r="BE195"/>
  <c r="BE199"/>
  <c r="BE228"/>
  <c r="BE235"/>
  <c r="BE244"/>
  <c r="BE251"/>
  <c r="BE265"/>
  <c r="BE289"/>
  <c r="BE292"/>
  <c r="BE293"/>
  <c r="BE297"/>
  <c r="BE298"/>
  <c r="BE300"/>
  <c r="BE301"/>
  <c i="7" r="E116"/>
  <c r="J127"/>
  <c r="BE133"/>
  <c r="BE134"/>
  <c r="BE139"/>
  <c r="BE144"/>
  <c r="BE147"/>
  <c r="BE148"/>
  <c r="BE155"/>
  <c r="BE156"/>
  <c r="BE157"/>
  <c r="BE158"/>
  <c r="BE195"/>
  <c r="BE198"/>
  <c r="BE202"/>
  <c r="BE206"/>
  <c r="BE220"/>
  <c r="BE136"/>
  <c r="BE159"/>
  <c r="BE161"/>
  <c r="BE166"/>
  <c r="BE180"/>
  <c r="BE188"/>
  <c r="BE191"/>
  <c r="BE193"/>
  <c r="BE216"/>
  <c i="6" r="BK157"/>
  <c r="J157"/>
  <c r="J106"/>
  <c i="7" r="F96"/>
  <c r="BE142"/>
  <c r="BE145"/>
  <c r="BE146"/>
  <c r="BE149"/>
  <c r="BE162"/>
  <c r="BE164"/>
  <c r="BE170"/>
  <c r="BE172"/>
  <c r="BE185"/>
  <c r="BE189"/>
  <c r="BE192"/>
  <c r="BE194"/>
  <c r="BE201"/>
  <c r="BE207"/>
  <c r="BE213"/>
  <c r="F95"/>
  <c r="BE177"/>
  <c r="BE183"/>
  <c r="BE151"/>
  <c r="BE153"/>
  <c r="BE160"/>
  <c r="BE168"/>
  <c r="BE173"/>
  <c r="BE179"/>
  <c r="BE163"/>
  <c r="BE171"/>
  <c r="BE215"/>
  <c r="BE150"/>
  <c r="BE169"/>
  <c r="BE175"/>
  <c r="J93"/>
  <c r="BE137"/>
  <c r="BE140"/>
  <c r="BE143"/>
  <c r="BE165"/>
  <c r="BE167"/>
  <c r="BE174"/>
  <c r="BE176"/>
  <c r="BE178"/>
  <c r="BE182"/>
  <c r="BE184"/>
  <c r="BE187"/>
  <c r="BE190"/>
  <c r="BE199"/>
  <c r="BE204"/>
  <c r="BE209"/>
  <c r="BE210"/>
  <c r="BE214"/>
  <c r="BE217"/>
  <c r="BE218"/>
  <c i="5" r="J126"/>
  <c r="J99"/>
  <c r="J127"/>
  <c r="J100"/>
  <c i="6" r="F95"/>
  <c r="BE151"/>
  <c r="BE153"/>
  <c r="BE161"/>
  <c r="BE162"/>
  <c r="BE179"/>
  <c r="BE185"/>
  <c r="BE188"/>
  <c r="BE190"/>
  <c r="BE193"/>
  <c r="BE198"/>
  <c r="BE203"/>
  <c r="BE207"/>
  <c r="BE209"/>
  <c r="BE213"/>
  <c r="BE215"/>
  <c r="J96"/>
  <c r="BE204"/>
  <c r="BE210"/>
  <c r="F96"/>
  <c r="BE146"/>
  <c r="BE154"/>
  <c r="BE186"/>
  <c r="BE200"/>
  <c r="BE201"/>
  <c r="BE155"/>
  <c r="BE156"/>
  <c r="BE159"/>
  <c r="BE177"/>
  <c r="BE182"/>
  <c r="BE208"/>
  <c r="E125"/>
  <c r="BE142"/>
  <c r="BE148"/>
  <c r="BE149"/>
  <c r="BE172"/>
  <c r="BE184"/>
  <c r="BE191"/>
  <c r="BE192"/>
  <c r="BE211"/>
  <c r="J93"/>
  <c r="BE144"/>
  <c r="BE150"/>
  <c r="BE164"/>
  <c r="BE166"/>
  <c r="BE168"/>
  <c r="BE178"/>
  <c r="BE181"/>
  <c r="BE194"/>
  <c r="BE199"/>
  <c r="BE202"/>
  <c r="BE212"/>
  <c r="BE145"/>
  <c r="BE160"/>
  <c r="BE165"/>
  <c r="BE176"/>
  <c r="BE180"/>
  <c r="BE187"/>
  <c r="BE195"/>
  <c r="BE197"/>
  <c r="BE206"/>
  <c i="4" r="J126"/>
  <c r="J99"/>
  <c r="J127"/>
  <c r="J100"/>
  <c i="5" r="J91"/>
  <c r="BE140"/>
  <c r="BE147"/>
  <c r="F94"/>
  <c r="BE135"/>
  <c r="BE142"/>
  <c r="BE143"/>
  <c r="BE146"/>
  <c r="J94"/>
  <c r="BE134"/>
  <c i="4" r="J170"/>
  <c r="J103"/>
  <c i="5" r="F93"/>
  <c r="BE131"/>
  <c r="BE133"/>
  <c r="BE137"/>
  <c r="BE141"/>
  <c r="BE144"/>
  <c r="BE148"/>
  <c r="BE150"/>
  <c r="BE153"/>
  <c r="BE159"/>
  <c r="E113"/>
  <c r="BE128"/>
  <c r="BE145"/>
  <c r="BE155"/>
  <c r="BE157"/>
  <c r="BE163"/>
  <c r="BE166"/>
  <c r="BE170"/>
  <c r="BE173"/>
  <c r="BE174"/>
  <c r="BE129"/>
  <c r="BE132"/>
  <c r="BE136"/>
  <c r="BE156"/>
  <c r="BE162"/>
  <c r="BE167"/>
  <c r="BE169"/>
  <c r="BE171"/>
  <c r="BE130"/>
  <c r="BE138"/>
  <c r="BE139"/>
  <c r="BE149"/>
  <c r="BE151"/>
  <c r="BE152"/>
  <c r="BE154"/>
  <c r="BE158"/>
  <c r="BE168"/>
  <c i="3" r="BK127"/>
  <c i="4" r="F94"/>
  <c r="BE128"/>
  <c r="BE144"/>
  <c r="BE152"/>
  <c r="BE153"/>
  <c r="BE157"/>
  <c r="BE158"/>
  <c r="BE164"/>
  <c r="BE135"/>
  <c r="BE146"/>
  <c r="BE130"/>
  <c r="BE134"/>
  <c r="BE141"/>
  <c r="BE151"/>
  <c r="E85"/>
  <c r="F93"/>
  <c r="J94"/>
  <c r="BE129"/>
  <c r="BE131"/>
  <c r="BE138"/>
  <c r="BE154"/>
  <c r="BE156"/>
  <c r="BE160"/>
  <c r="J119"/>
  <c r="BE140"/>
  <c r="BE143"/>
  <c r="BE145"/>
  <c r="BE167"/>
  <c r="BE172"/>
  <c r="BE178"/>
  <c r="BE142"/>
  <c r="BE147"/>
  <c r="BE155"/>
  <c r="BE161"/>
  <c r="BE165"/>
  <c r="BE173"/>
  <c r="BE176"/>
  <c r="BE179"/>
  <c r="BE139"/>
  <c r="BE148"/>
  <c r="BE149"/>
  <c r="BE171"/>
  <c r="BE132"/>
  <c r="BE133"/>
  <c r="BE136"/>
  <c r="BE137"/>
  <c r="BE150"/>
  <c r="BE159"/>
  <c r="BE168"/>
  <c r="BE174"/>
  <c r="BE175"/>
  <c i="3" r="BE140"/>
  <c r="BE147"/>
  <c r="BE148"/>
  <c r="F123"/>
  <c r="BE151"/>
  <c r="BE133"/>
  <c r="BE156"/>
  <c i="2" r="J671"/>
  <c r="J107"/>
  <c r="BK142"/>
  <c r="J142"/>
  <c r="J97"/>
  <c i="3" r="J91"/>
  <c r="E114"/>
  <c r="BE137"/>
  <c r="BE139"/>
  <c r="BE141"/>
  <c r="BE154"/>
  <c r="BE164"/>
  <c r="BE165"/>
  <c r="BE173"/>
  <c r="BE175"/>
  <c r="BE178"/>
  <c r="BE184"/>
  <c r="BE185"/>
  <c r="BE191"/>
  <c r="BE192"/>
  <c r="BE194"/>
  <c r="BE195"/>
  <c i="1" r="BA97"/>
  <c i="3" r="F93"/>
  <c r="BE131"/>
  <c r="BE155"/>
  <c r="BE158"/>
  <c r="BE160"/>
  <c r="BE162"/>
  <c r="BE167"/>
  <c r="BE172"/>
  <c r="BE190"/>
  <c r="BE135"/>
  <c r="BE136"/>
  <c r="BE138"/>
  <c r="BE142"/>
  <c r="BE145"/>
  <c r="BE146"/>
  <c r="BE153"/>
  <c r="BE157"/>
  <c r="BE159"/>
  <c r="BE161"/>
  <c r="BE163"/>
  <c r="BE166"/>
  <c r="BE170"/>
  <c r="BE174"/>
  <c r="BE179"/>
  <c r="BE181"/>
  <c r="BE182"/>
  <c r="BE188"/>
  <c r="BE189"/>
  <c i="2" r="BK1430"/>
  <c r="J1430"/>
  <c r="J119"/>
  <c i="3" r="J94"/>
  <c r="BE129"/>
  <c r="BE130"/>
  <c r="BE132"/>
  <c r="BE134"/>
  <c r="BE143"/>
  <c r="BE144"/>
  <c r="BE149"/>
  <c r="BE150"/>
  <c r="BE152"/>
  <c r="BE169"/>
  <c i="2" r="BE144"/>
  <c r="BE157"/>
  <c r="BE186"/>
  <c r="BE208"/>
  <c r="BE388"/>
  <c r="BE395"/>
  <c r="BE417"/>
  <c r="BE524"/>
  <c r="BE647"/>
  <c r="BE755"/>
  <c r="BE847"/>
  <c r="BE859"/>
  <c r="BE862"/>
  <c r="BE867"/>
  <c r="BE932"/>
  <c r="BE946"/>
  <c r="BE951"/>
  <c r="BE988"/>
  <c r="BE999"/>
  <c r="BE1019"/>
  <c r="BE1080"/>
  <c r="BE1083"/>
  <c r="BE1118"/>
  <c r="BE1219"/>
  <c r="BE1367"/>
  <c r="BE1369"/>
  <c r="BE1381"/>
  <c r="BE1382"/>
  <c r="E85"/>
  <c r="J92"/>
  <c r="F138"/>
  <c r="BE163"/>
  <c r="BE168"/>
  <c r="BE198"/>
  <c r="BE422"/>
  <c r="BE510"/>
  <c r="BE541"/>
  <c r="BE637"/>
  <c r="BE668"/>
  <c r="BE691"/>
  <c r="BE740"/>
  <c r="BE746"/>
  <c r="BE773"/>
  <c r="BE778"/>
  <c r="BE787"/>
  <c r="BE814"/>
  <c r="BE820"/>
  <c r="BE876"/>
  <c r="BE886"/>
  <c r="BE891"/>
  <c r="BE938"/>
  <c r="BE953"/>
  <c r="BE961"/>
  <c r="BE1049"/>
  <c r="BE1105"/>
  <c r="BE1108"/>
  <c r="BE1187"/>
  <c r="BE1190"/>
  <c r="BE1208"/>
  <c r="BE1217"/>
  <c r="BE1280"/>
  <c r="BE1387"/>
  <c r="BE1436"/>
  <c r="J89"/>
  <c r="BE178"/>
  <c r="BE316"/>
  <c r="BE441"/>
  <c r="BE475"/>
  <c r="BE502"/>
  <c r="BE643"/>
  <c r="BE651"/>
  <c r="BE722"/>
  <c r="BE729"/>
  <c r="BE762"/>
  <c r="BE783"/>
  <c r="BE791"/>
  <c r="BE809"/>
  <c r="BE1163"/>
  <c r="BE1173"/>
  <c r="BE159"/>
  <c r="BE202"/>
  <c r="BE313"/>
  <c r="BE409"/>
  <c r="BE672"/>
  <c r="BE688"/>
  <c r="BE696"/>
  <c r="BE712"/>
  <c r="BE798"/>
  <c r="BE912"/>
  <c r="BE1003"/>
  <c r="BE1022"/>
  <c r="BE1033"/>
  <c r="BE1096"/>
  <c r="BE1099"/>
  <c r="BE1111"/>
  <c r="BE1170"/>
  <c r="BE150"/>
  <c r="BE152"/>
  <c r="BE181"/>
  <c r="BE327"/>
  <c r="BE370"/>
  <c r="BE375"/>
  <c r="BE403"/>
  <c r="BE471"/>
  <c r="BE480"/>
  <c r="BE546"/>
  <c r="BE594"/>
  <c r="BE639"/>
  <c r="BE654"/>
  <c r="BE660"/>
  <c r="BE732"/>
  <c r="BE751"/>
  <c r="BE766"/>
  <c r="BE828"/>
  <c r="BE832"/>
  <c r="BE941"/>
  <c r="BE971"/>
  <c r="BE1087"/>
  <c r="BE1153"/>
  <c r="BE1277"/>
  <c r="BE1429"/>
  <c r="BE1432"/>
  <c r="BE490"/>
  <c r="BE550"/>
  <c r="BE635"/>
  <c r="BE636"/>
  <c r="BE665"/>
  <c r="BE715"/>
  <c r="BE793"/>
  <c r="BE804"/>
  <c r="BE835"/>
  <c r="BE841"/>
  <c r="BE896"/>
  <c r="BE935"/>
  <c r="BE1055"/>
  <c r="BE1059"/>
  <c r="BE1093"/>
  <c r="BE1134"/>
  <c r="BE1195"/>
  <c r="BE1428"/>
  <c r="BE1444"/>
  <c r="BE1456"/>
  <c r="BE191"/>
  <c r="BE220"/>
  <c r="BE236"/>
  <c r="BE273"/>
  <c r="BE276"/>
  <c r="BE505"/>
  <c r="BE554"/>
  <c r="BE657"/>
  <c r="BE817"/>
  <c r="BE831"/>
  <c r="BE849"/>
  <c r="BE854"/>
  <c r="BE880"/>
  <c r="BE883"/>
  <c r="BE917"/>
  <c r="BE969"/>
  <c r="BE983"/>
  <c r="BE986"/>
  <c r="BE1007"/>
  <c r="BE1011"/>
  <c r="BE1015"/>
  <c r="BE1068"/>
  <c r="BE1076"/>
  <c r="BE1102"/>
  <c r="BE1116"/>
  <c r="BE1160"/>
  <c r="BE1218"/>
  <c r="BE1448"/>
  <c r="BE1452"/>
  <c r="BE1459"/>
  <c r="BE1462"/>
  <c r="BE1465"/>
  <c r="F91"/>
  <c r="BE155"/>
  <c r="BE172"/>
  <c r="BE381"/>
  <c r="BE413"/>
  <c r="BE427"/>
  <c r="BE463"/>
  <c r="BE485"/>
  <c r="BE531"/>
  <c r="BE536"/>
  <c r="BE717"/>
  <c r="BE734"/>
  <c r="BE799"/>
  <c r="BE871"/>
  <c r="BE900"/>
  <c r="BE906"/>
  <c r="BE922"/>
  <c r="BE1041"/>
  <c r="BE1090"/>
  <c r="BE1215"/>
  <c r="BE1241"/>
  <c r="BE1294"/>
  <c r="BE1331"/>
  <c r="BE1440"/>
  <c i="3" r="J36"/>
  <c i="1" r="AW97"/>
  <c i="3" r="F39"/>
  <c i="1" r="BD97"/>
  <c i="4" r="F36"/>
  <c i="1" r="BA98"/>
  <c i="4" r="F37"/>
  <c i="1" r="BB98"/>
  <c i="5" r="F39"/>
  <c i="1" r="BD99"/>
  <c i="5" r="J36"/>
  <c i="1" r="AW99"/>
  <c i="6" r="F39"/>
  <c i="1" r="BB102"/>
  <c i="6" r="J38"/>
  <c i="1" r="AW102"/>
  <c i="7" r="J38"/>
  <c i="1" r="AW103"/>
  <c i="7" r="F41"/>
  <c i="1" r="BD103"/>
  <c i="8" r="F39"/>
  <c i="1" r="BB105"/>
  <c i="9" r="F38"/>
  <c i="1" r="BA106"/>
  <c i="9" r="F39"/>
  <c i="1" r="BB106"/>
  <c i="10" r="J38"/>
  <c i="1" r="AW108"/>
  <c i="10" r="F39"/>
  <c i="1" r="BB108"/>
  <c i="11" r="F41"/>
  <c i="1" r="BD109"/>
  <c i="11" r="F40"/>
  <c i="1" r="BC109"/>
  <c i="12" r="F39"/>
  <c i="1" r="BB110"/>
  <c i="13" r="F39"/>
  <c i="1" r="BB111"/>
  <c i="14" r="F39"/>
  <c i="1" r="BB112"/>
  <c i="16" r="F38"/>
  <c i="1" r="BA115"/>
  <c i="18" r="J38"/>
  <c i="1" r="AW118"/>
  <c i="19" r="F41"/>
  <c i="1" r="BD119"/>
  <c i="21" r="F41"/>
  <c i="1" r="BD122"/>
  <c i="23" r="J38"/>
  <c i="1" r="AW125"/>
  <c i="24" r="J38"/>
  <c i="1" r="AW126"/>
  <c i="25" r="F41"/>
  <c i="1" r="BD128"/>
  <c i="26" r="F38"/>
  <c i="1" r="BA129"/>
  <c i="27" r="F39"/>
  <c i="1" r="BB130"/>
  <c i="29" r="F38"/>
  <c i="1" r="BA133"/>
  <c i="31" r="F34"/>
  <c i="1" r="BA135"/>
  <c i="31" r="F35"/>
  <c i="1" r="BB135"/>
  <c i="2" r="F36"/>
  <c i="1" r="BC95"/>
  <c i="13" r="J38"/>
  <c i="1" r="AW111"/>
  <c i="14" r="F41"/>
  <c i="1" r="BD112"/>
  <c i="16" r="J38"/>
  <c i="1" r="AW115"/>
  <c i="18" r="F38"/>
  <c i="1" r="BA118"/>
  <c i="19" r="F39"/>
  <c i="1" r="BB119"/>
  <c i="20" r="F39"/>
  <c i="1" r="BB121"/>
  <c i="22" r="J38"/>
  <c i="1" r="AW123"/>
  <c i="24" r="F38"/>
  <c i="1" r="BA126"/>
  <c i="25" r="J38"/>
  <c i="1" r="AW128"/>
  <c i="26" r="F39"/>
  <c i="1" r="BB129"/>
  <c i="28" r="F41"/>
  <c i="1" r="BD132"/>
  <c i="28" r="F38"/>
  <c i="1" r="BA132"/>
  <c i="29" r="F41"/>
  <c i="1" r="BD133"/>
  <c i="31" r="F36"/>
  <c i="1" r="BC135"/>
  <c i="31" r="J34"/>
  <c i="1" r="AW135"/>
  <c i="2" r="F35"/>
  <c i="1" r="BB95"/>
  <c i="12" r="J34"/>
  <c i="13" r="F38"/>
  <c i="1" r="BA111"/>
  <c i="14" r="F40"/>
  <c i="1" r="BC112"/>
  <c i="16" r="F40"/>
  <c i="1" r="BC115"/>
  <c i="17" r="J38"/>
  <c i="1" r="AW116"/>
  <c i="18" r="F40"/>
  <c i="1" r="BC118"/>
  <c i="20" r="F38"/>
  <c i="1" r="BA121"/>
  <c i="21" r="F40"/>
  <c i="1" r="BC122"/>
  <c i="22" r="F41"/>
  <c i="1" r="BD123"/>
  <c i="24" r="F41"/>
  <c i="1" r="BD126"/>
  <c i="26" r="F40"/>
  <c i="1" r="BC129"/>
  <c i="28" r="F39"/>
  <c i="1" r="BB132"/>
  <c i="28" r="F40"/>
  <c i="1" r="BC132"/>
  <c i="30" r="F40"/>
  <c i="1" r="BC134"/>
  <c i="2" r="F37"/>
  <c i="1" r="BD95"/>
  <c i="13" r="F41"/>
  <c i="1" r="BD111"/>
  <c i="15" r="F39"/>
  <c i="1" r="BB114"/>
  <c i="17" r="F39"/>
  <c i="1" r="BB116"/>
  <c i="19" r="F38"/>
  <c i="1" r="BA119"/>
  <c i="21" r="F39"/>
  <c i="1" r="BB122"/>
  <c i="23" r="F40"/>
  <c i="1" r="BC125"/>
  <c i="24" r="F40"/>
  <c i="1" r="BC126"/>
  <c i="26" r="J38"/>
  <c i="1" r="AW129"/>
  <c i="28" r="J38"/>
  <c i="1" r="AW132"/>
  <c i="29" r="F39"/>
  <c i="1" r="BB133"/>
  <c i="30" r="F41"/>
  <c i="1" r="BD134"/>
  <c i="2" r="J34"/>
  <c i="1" r="AW95"/>
  <c i="13" r="F40"/>
  <c i="1" r="BC111"/>
  <c i="15" r="F41"/>
  <c i="1" r="BD114"/>
  <c i="16" r="F41"/>
  <c i="1" r="BD115"/>
  <c i="18" r="F39"/>
  <c i="1" r="BB118"/>
  <c i="20" r="J38"/>
  <c i="1" r="AW121"/>
  <c i="22" r="F38"/>
  <c i="1" r="BA123"/>
  <c i="23" r="F39"/>
  <c i="1" r="BB125"/>
  <c i="25" r="F40"/>
  <c i="1" r="BC128"/>
  <c i="27" r="F38"/>
  <c i="1" r="BA130"/>
  <c i="30" r="F38"/>
  <c i="1" r="BA134"/>
  <c i="3" r="F38"/>
  <c i="1" r="BC97"/>
  <c i="4" r="J36"/>
  <c i="1" r="AW98"/>
  <c i="4" r="F39"/>
  <c i="1" r="BD98"/>
  <c i="5" r="F38"/>
  <c i="1" r="BC99"/>
  <c i="6" r="F41"/>
  <c i="1" r="BD102"/>
  <c i="6" r="F40"/>
  <c i="1" r="BC102"/>
  <c i="7" r="F39"/>
  <c i="1" r="BB103"/>
  <c i="7" r="F40"/>
  <c i="1" r="BC103"/>
  <c i="8" r="J38"/>
  <c i="1" r="AW105"/>
  <c i="8" r="F41"/>
  <c i="1" r="BD105"/>
  <c i="9" r="J38"/>
  <c i="1" r="AW106"/>
  <c i="9" r="F41"/>
  <c i="1" r="BD106"/>
  <c i="10" r="F38"/>
  <c i="1" r="BA108"/>
  <c i="11" r="F39"/>
  <c i="1" r="BB109"/>
  <c i="11" r="J38"/>
  <c i="1" r="AW109"/>
  <c i="12" r="F38"/>
  <c i="1" r="BA110"/>
  <c i="12" r="J38"/>
  <c i="1" r="AW110"/>
  <c i="14" r="J38"/>
  <c i="1" r="AW112"/>
  <c i="15" r="J38"/>
  <c i="1" r="AW114"/>
  <c i="16" r="F39"/>
  <c i="1" r="BB115"/>
  <c i="17" r="F38"/>
  <c i="1" r="BA116"/>
  <c i="18" r="F41"/>
  <c i="1" r="BD118"/>
  <c i="20" r="F40"/>
  <c i="1" r="BC121"/>
  <c i="21" r="J38"/>
  <c i="1" r="AW122"/>
  <c i="22" r="F39"/>
  <c i="1" r="BB123"/>
  <c i="24" r="F39"/>
  <c i="1" r="BB126"/>
  <c i="26" r="F41"/>
  <c i="1" r="BD129"/>
  <c i="27" r="J38"/>
  <c i="1" r="AW130"/>
  <c i="29" r="F40"/>
  <c i="1" r="BC133"/>
  <c i="30" r="J38"/>
  <c i="1" r="AW134"/>
  <c i="2" r="F34"/>
  <c i="1" r="BA95"/>
  <c i="14" r="F38"/>
  <c i="1" r="BA112"/>
  <c i="15" r="F40"/>
  <c i="1" r="BC114"/>
  <c i="17" r="F40"/>
  <c i="1" r="BC116"/>
  <c i="19" r="F40"/>
  <c i="1" r="BC119"/>
  <c i="20" r="F41"/>
  <c i="1" r="BD121"/>
  <c i="22" r="F40"/>
  <c i="1" r="BC123"/>
  <c i="23" r="F41"/>
  <c i="1" r="BD125"/>
  <c i="25" r="F38"/>
  <c i="1" r="BA128"/>
  <c i="27" r="F40"/>
  <c i="1" r="BC130"/>
  <c i="29" r="J38"/>
  <c i="1" r="AW133"/>
  <c i="31" r="F37"/>
  <c i="1" r="BD135"/>
  <c r="AS100"/>
  <c i="3" r="F37"/>
  <c i="1" r="BB97"/>
  <c i="4" r="F38"/>
  <c i="1" r="BC98"/>
  <c i="5" r="F36"/>
  <c i="1" r="BA99"/>
  <c i="5" r="F37"/>
  <c i="1" r="BB99"/>
  <c i="6" r="F38"/>
  <c i="1" r="BA102"/>
  <c i="7" r="F38"/>
  <c i="1" r="BA103"/>
  <c i="8" r="F38"/>
  <c i="1" r="BA105"/>
  <c i="8" r="F40"/>
  <c i="1" r="BC105"/>
  <c i="9" r="F40"/>
  <c i="1" r="BC106"/>
  <c i="10" r="F40"/>
  <c i="1" r="BC108"/>
  <c i="10" r="F41"/>
  <c i="1" r="BD108"/>
  <c i="11" r="F38"/>
  <c i="1" r="BA109"/>
  <c i="12" r="F41"/>
  <c i="1" r="BD110"/>
  <c i="12" r="F40"/>
  <c i="1" r="BC110"/>
  <c i="15" r="F38"/>
  <c i="1" r="BA114"/>
  <c i="17" r="F41"/>
  <c i="1" r="BD116"/>
  <c i="19" r="J38"/>
  <c i="1" r="AW119"/>
  <c i="21" r="F38"/>
  <c i="1" r="BA122"/>
  <c i="23" r="F38"/>
  <c i="1" r="BA125"/>
  <c i="25" r="F39"/>
  <c i="1" r="BB128"/>
  <c i="27" r="F41"/>
  <c i="1" r="BD130"/>
  <c i="30" r="F39"/>
  <c i="1" r="BB134"/>
  <c i="23" l="1" r="R136"/>
  <c i="28" r="R154"/>
  <c r="R140"/>
  <c i="20" r="T154"/>
  <c r="T140"/>
  <c i="7" r="P130"/>
  <c i="1" r="AU103"/>
  <c i="14" r="T136"/>
  <c i="11" r="P145"/>
  <c r="P133"/>
  <c i="1" r="AU109"/>
  <c i="7" r="R196"/>
  <c r="R130"/>
  <c i="21" r="T131"/>
  <c i="4" r="BK162"/>
  <c r="J162"/>
  <c r="J101"/>
  <c i="24" r="P131"/>
  <c i="12" r="P202"/>
  <c r="P130"/>
  <c i="1" r="AU110"/>
  <c i="23" r="T136"/>
  <c i="18" r="BK149"/>
  <c i="26" r="T148"/>
  <c r="T136"/>
  <c i="25" r="T152"/>
  <c r="T138"/>
  <c i="21" r="T199"/>
  <c i="17" r="R196"/>
  <c r="R130"/>
  <c i="20" r="P154"/>
  <c r="P140"/>
  <c i="1" r="AU121"/>
  <c i="12" r="T131"/>
  <c i="10" r="P152"/>
  <c r="P138"/>
  <c i="1" r="AU108"/>
  <c i="6" r="P140"/>
  <c i="11" r="R133"/>
  <c i="30" r="R200"/>
  <c r="R130"/>
  <c i="26" r="P148"/>
  <c r="P136"/>
  <c i="1" r="AU129"/>
  <c i="22" r="R188"/>
  <c r="R135"/>
  <c i="9" r="P131"/>
  <c i="8" r="P154"/>
  <c r="P140"/>
  <c i="1" r="AU105"/>
  <c i="2" r="R666"/>
  <c i="22" r="T136"/>
  <c i="7" r="T196"/>
  <c r="T130"/>
  <c i="27" r="P200"/>
  <c r="P130"/>
  <c i="1" r="AU130"/>
  <c i="13" r="P131"/>
  <c i="9" r="R202"/>
  <c i="29" r="P151"/>
  <c r="P139"/>
  <c i="1" r="AU133"/>
  <c i="18" r="T138"/>
  <c i="15" r="P154"/>
  <c r="P140"/>
  <c i="1" r="AU114"/>
  <c i="16" r="R139"/>
  <c i="30" r="P130"/>
  <c i="1" r="AU134"/>
  <c i="16" r="P151"/>
  <c i="2" r="T666"/>
  <c i="21" r="BK130"/>
  <c r="J130"/>
  <c i="29" r="R151"/>
  <c r="R139"/>
  <c i="16" r="P139"/>
  <c i="1" r="AU115"/>
  <c i="6" r="P157"/>
  <c i="5" r="R160"/>
  <c r="R125"/>
  <c i="19" r="P131"/>
  <c i="15" r="T154"/>
  <c r="T140"/>
  <c i="13" r="BK167"/>
  <c r="J167"/>
  <c r="J104"/>
  <c i="11" r="T145"/>
  <c r="T133"/>
  <c i="10" r="R152"/>
  <c r="R138"/>
  <c i="6" r="R157"/>
  <c r="R139"/>
  <c i="28" r="P154"/>
  <c r="P140"/>
  <c i="1" r="AU132"/>
  <c i="22" r="P136"/>
  <c i="24" r="P168"/>
  <c i="20" r="R154"/>
  <c r="R140"/>
  <c i="18" r="R149"/>
  <c r="R137"/>
  <c i="26" r="R148"/>
  <c r="R136"/>
  <c i="15" r="R154"/>
  <c r="R140"/>
  <c i="28" r="T154"/>
  <c r="T140"/>
  <c i="3" r="R126"/>
  <c i="2" r="T142"/>
  <c r="T141"/>
  <c i="22" r="T188"/>
  <c i="19" r="P170"/>
  <c i="25" r="R152"/>
  <c r="R138"/>
  <c i="13" r="R167"/>
  <c r="R130"/>
  <c i="27" r="T130"/>
  <c i="30" r="T200"/>
  <c r="T130"/>
  <c i="16" r="T139"/>
  <c i="2" r="P142"/>
  <c r="P141"/>
  <c i="1" r="AU95"/>
  <c i="29" r="BK151"/>
  <c i="25" r="P152"/>
  <c r="P138"/>
  <c i="1" r="AU128"/>
  <c i="27" r="R200"/>
  <c r="R130"/>
  <c i="24" r="T168"/>
  <c r="T130"/>
  <c i="13" r="P167"/>
  <c i="9" r="T131"/>
  <c i="3" r="T176"/>
  <c r="T126"/>
  <c i="29" r="T151"/>
  <c r="T139"/>
  <c i="8" r="T154"/>
  <c r="T140"/>
  <c i="5" r="T125"/>
  <c i="2" r="R142"/>
  <c r="R141"/>
  <c i="18" r="T149"/>
  <c i="12" r="T202"/>
  <c i="10" r="BK152"/>
  <c r="J152"/>
  <c r="J105"/>
  <c i="24" r="R168"/>
  <c r="R130"/>
  <c i="19" r="T131"/>
  <c r="T130"/>
  <c i="14" r="T188"/>
  <c i="9" r="T202"/>
  <c i="4" r="P125"/>
  <c i="1" r="AU98"/>
  <c i="8" r="R140"/>
  <c i="14" r="P188"/>
  <c r="P135"/>
  <c i="1" r="AU112"/>
  <c i="9" r="P202"/>
  <c i="18" r="P149"/>
  <c r="P137"/>
  <c i="1" r="AU118"/>
  <c i="14" r="R188"/>
  <c r="R135"/>
  <c i="8" r="BK154"/>
  <c i="4" r="T162"/>
  <c r="T125"/>
  <c i="12" r="R131"/>
  <c r="R130"/>
  <c i="24" r="BK131"/>
  <c r="J131"/>
  <c r="J101"/>
  <c i="9" r="R131"/>
  <c r="R130"/>
  <c i="24" r="BK168"/>
  <c r="J168"/>
  <c r="J104"/>
  <c i="22" r="P188"/>
  <c i="6" r="T157"/>
  <c r="T139"/>
  <c i="3" r="P127"/>
  <c r="P126"/>
  <c i="1" r="AU97"/>
  <c i="2" r="BK666"/>
  <c r="J666"/>
  <c r="J105"/>
  <c i="5" r="BK160"/>
  <c r="J160"/>
  <c r="J101"/>
  <c i="8" r="BK141"/>
  <c r="J141"/>
  <c r="J101"/>
  <c r="BK308"/>
  <c r="J308"/>
  <c r="J115"/>
  <c i="16" r="BK151"/>
  <c r="J151"/>
  <c r="J105"/>
  <c i="25" r="BK152"/>
  <c r="J152"/>
  <c r="J105"/>
  <c i="15" r="BK210"/>
  <c r="J210"/>
  <c r="J115"/>
  <c i="22" r="BK136"/>
  <c r="J136"/>
  <c r="J101"/>
  <c i="28" r="BK141"/>
  <c r="J141"/>
  <c r="J101"/>
  <c i="3" r="BK176"/>
  <c r="J176"/>
  <c r="J102"/>
  <c i="11" r="BK134"/>
  <c r="J134"/>
  <c r="J101"/>
  <c i="15" r="BK154"/>
  <c r="J154"/>
  <c r="J105"/>
  <c i="23" r="BK148"/>
  <c r="J148"/>
  <c r="J105"/>
  <c i="29" r="BK213"/>
  <c r="J213"/>
  <c r="J114"/>
  <c i="6" r="BK140"/>
  <c r="J140"/>
  <c r="J101"/>
  <c i="15" r="BK141"/>
  <c r="J141"/>
  <c r="J101"/>
  <c i="29" r="BK140"/>
  <c r="J140"/>
  <c r="J101"/>
  <c i="31" r="BK122"/>
  <c r="J122"/>
  <c r="J97"/>
  <c i="16" r="BK140"/>
  <c r="J140"/>
  <c r="J101"/>
  <c i="23" r="BK137"/>
  <c r="J137"/>
  <c r="J101"/>
  <c i="28" r="BK154"/>
  <c r="J154"/>
  <c r="J105"/>
  <c r="BK211"/>
  <c r="J211"/>
  <c r="J115"/>
  <c i="30" r="BK200"/>
  <c r="J200"/>
  <c r="J104"/>
  <c i="25" r="BK139"/>
  <c r="J139"/>
  <c r="J101"/>
  <c i="10" r="BK139"/>
  <c r="J139"/>
  <c r="J101"/>
  <c i="18" r="BK138"/>
  <c r="J138"/>
  <c r="J101"/>
  <c i="26" r="BK137"/>
  <c r="J137"/>
  <c r="J101"/>
  <c i="30" r="J131"/>
  <c r="J101"/>
  <c i="27" r="BK130"/>
  <c r="J130"/>
  <c r="J100"/>
  <c r="J131"/>
  <c r="J101"/>
  <c i="26" r="BK136"/>
  <c r="J136"/>
  <c r="J100"/>
  <c i="22" r="BK135"/>
  <c r="J135"/>
  <c i="20" r="BK140"/>
  <c r="J140"/>
  <c r="J141"/>
  <c r="J101"/>
  <c i="19" r="BK130"/>
  <c r="J130"/>
  <c i="14" r="J136"/>
  <c r="J101"/>
  <c i="13" r="J131"/>
  <c r="J101"/>
  <c i="1" r="AG110"/>
  <c i="12" r="J100"/>
  <c r="J131"/>
  <c r="J101"/>
  <c i="11" r="BK133"/>
  <c r="J133"/>
  <c r="J100"/>
  <c i="9" r="BK130"/>
  <c r="J130"/>
  <c r="J100"/>
  <c i="6" r="BK139"/>
  <c r="J139"/>
  <c i="3" r="J127"/>
  <c r="J99"/>
  <c i="2" r="BK141"/>
  <c r="J141"/>
  <c r="J96"/>
  <c i="7" r="F37"/>
  <c i="1" r="AZ103"/>
  <c i="10" r="F37"/>
  <c i="1" r="AZ108"/>
  <c i="12" r="F37"/>
  <c i="1" r="AZ110"/>
  <c i="16" r="F37"/>
  <c i="1" r="AZ115"/>
  <c i="18" r="J37"/>
  <c i="1" r="AV118"/>
  <c r="AT118"/>
  <c i="22" r="F37"/>
  <c i="1" r="AZ123"/>
  <c r="BA124"/>
  <c r="AW124"/>
  <c r="BD124"/>
  <c i="25" r="F37"/>
  <c i="1" r="AZ128"/>
  <c r="BB127"/>
  <c r="AX127"/>
  <c i="29" r="F37"/>
  <c i="1" r="AZ133"/>
  <c i="31" r="F33"/>
  <c i="1" r="AZ135"/>
  <c i="21" r="J34"/>
  <c i="1" r="AG122"/>
  <c i="4" r="J35"/>
  <c i="1" r="AV98"/>
  <c r="AT98"/>
  <c i="5" r="J35"/>
  <c i="1" r="AV99"/>
  <c r="AT99"/>
  <c r="BC101"/>
  <c r="AY101"/>
  <c i="7" r="J34"/>
  <c i="1" r="AG103"/>
  <c i="8" r="J37"/>
  <c i="1" r="AV105"/>
  <c r="AT105"/>
  <c i="11" r="F37"/>
  <c i="1" r="AZ109"/>
  <c r="BD107"/>
  <c r="BA107"/>
  <c r="AW107"/>
  <c r="BB107"/>
  <c r="AX107"/>
  <c r="BC107"/>
  <c r="AY107"/>
  <c i="14" r="J37"/>
  <c i="1" r="AV112"/>
  <c r="AT112"/>
  <c i="17" r="F37"/>
  <c i="1" r="AZ116"/>
  <c i="19" r="J34"/>
  <c i="1" r="AG119"/>
  <c i="20" r="F37"/>
  <c i="1" r="AZ121"/>
  <c r="BC120"/>
  <c r="AY120"/>
  <c r="BD120"/>
  <c i="23" r="F37"/>
  <c i="1" r="AZ125"/>
  <c i="26" r="F37"/>
  <c i="1" r="AZ129"/>
  <c i="30" r="J37"/>
  <c i="1" r="AV134"/>
  <c r="AT134"/>
  <c i="2" r="F33"/>
  <c i="1" r="AZ95"/>
  <c r="BA127"/>
  <c r="AW127"/>
  <c i="28" r="J37"/>
  <c i="1" r="AV132"/>
  <c r="AT132"/>
  <c i="3" r="J35"/>
  <c i="1" r="AV97"/>
  <c r="AT97"/>
  <c r="BB101"/>
  <c r="AX101"/>
  <c r="BD101"/>
  <c i="8" r="F37"/>
  <c i="1" r="AZ105"/>
  <c i="11" r="J37"/>
  <c i="1" r="AV109"/>
  <c r="AT109"/>
  <c i="14" r="F37"/>
  <c i="1" r="AZ112"/>
  <c r="BA113"/>
  <c r="AW113"/>
  <c r="BC113"/>
  <c r="AY113"/>
  <c i="17" r="J37"/>
  <c i="1" r="AV116"/>
  <c r="AT116"/>
  <c i="20" r="J37"/>
  <c i="1" r="AV121"/>
  <c r="AT121"/>
  <c r="BA120"/>
  <c r="AW120"/>
  <c i="22" r="J34"/>
  <c i="1" r="AG123"/>
  <c i="23" r="J37"/>
  <c i="1" r="AV125"/>
  <c r="AT125"/>
  <c i="26" r="J37"/>
  <c i="1" r="AV129"/>
  <c r="AT129"/>
  <c r="BA131"/>
  <c r="AW131"/>
  <c r="BC131"/>
  <c r="AY131"/>
  <c i="30" r="F37"/>
  <c i="1" r="AZ134"/>
  <c i="4" r="F35"/>
  <c i="1" r="AZ98"/>
  <c r="BD96"/>
  <c r="BC96"/>
  <c r="AY96"/>
  <c r="BA101"/>
  <c i="6" r="J34"/>
  <c i="1" r="AG102"/>
  <c i="7" r="J37"/>
  <c i="1" r="AV103"/>
  <c r="AT103"/>
  <c i="10" r="J37"/>
  <c i="1" r="AV108"/>
  <c r="AT108"/>
  <c i="12" r="J37"/>
  <c i="1" r="AV110"/>
  <c r="AT110"/>
  <c r="AN110"/>
  <c i="16" r="J37"/>
  <c i="1" r="AV115"/>
  <c r="AT115"/>
  <c r="BC117"/>
  <c r="AY117"/>
  <c r="BB117"/>
  <c r="AX117"/>
  <c r="BA117"/>
  <c r="AW117"/>
  <c i="19" r="J37"/>
  <c i="1" r="AV119"/>
  <c r="AT119"/>
  <c i="21" r="F37"/>
  <c i="1" r="AZ122"/>
  <c i="24" r="F37"/>
  <c i="1" r="AZ126"/>
  <c i="27" r="F37"/>
  <c i="1" r="AZ130"/>
  <c i="31" r="J33"/>
  <c i="1" r="AV135"/>
  <c r="AT135"/>
  <c i="2" r="J33"/>
  <c i="1" r="AV95"/>
  <c r="AT95"/>
  <c r="BD127"/>
  <c i="28" r="F37"/>
  <c i="1" r="AZ132"/>
  <c r="BB131"/>
  <c r="AX131"/>
  <c i="3" r="F35"/>
  <c i="1" r="AZ97"/>
  <c i="6" r="F37"/>
  <c i="1" r="AZ102"/>
  <c r="BC104"/>
  <c r="AY104"/>
  <c r="BA104"/>
  <c r="AW104"/>
  <c i="9" r="J37"/>
  <c i="1" r="AV106"/>
  <c r="AT106"/>
  <c i="13" r="F37"/>
  <c i="1" r="AZ111"/>
  <c i="14" r="J34"/>
  <c i="1" r="AG112"/>
  <c i="15" r="J37"/>
  <c i="1" r="AV114"/>
  <c r="AT114"/>
  <c r="BB113"/>
  <c r="AX113"/>
  <c i="18" r="F37"/>
  <c i="1" r="AZ118"/>
  <c i="20" r="J34"/>
  <c i="1" r="AG121"/>
  <c r="BB120"/>
  <c r="AX120"/>
  <c i="22" r="J37"/>
  <c i="1" r="AV123"/>
  <c r="AT123"/>
  <c r="BB124"/>
  <c r="AX124"/>
  <c i="24" r="J37"/>
  <c i="1" r="AV126"/>
  <c r="AT126"/>
  <c r="BC127"/>
  <c r="AY127"/>
  <c i="27" r="J37"/>
  <c i="1" r="AV130"/>
  <c r="AT130"/>
  <c r="BD131"/>
  <c r="AS94"/>
  <c r="BA96"/>
  <c i="5" r="F35"/>
  <c i="1" r="AZ99"/>
  <c r="BB96"/>
  <c r="AX96"/>
  <c i="6" r="J37"/>
  <c i="1" r="AV102"/>
  <c r="AT102"/>
  <c r="BB104"/>
  <c r="AX104"/>
  <c r="BD104"/>
  <c i="9" r="F37"/>
  <c i="1" r="AZ106"/>
  <c i="13" r="J37"/>
  <c i="1" r="AV111"/>
  <c r="AT111"/>
  <c i="15" r="F37"/>
  <c i="1" r="AZ114"/>
  <c r="BD113"/>
  <c i="17" r="J34"/>
  <c i="1" r="AG116"/>
  <c r="BD117"/>
  <c i="19" r="F37"/>
  <c i="1" r="AZ119"/>
  <c i="21" r="J37"/>
  <c i="1" r="AV122"/>
  <c r="AT122"/>
  <c r="AN122"/>
  <c r="BC124"/>
  <c r="AY124"/>
  <c i="25" r="J37"/>
  <c i="1" r="AV128"/>
  <c r="AT128"/>
  <c i="29" r="J37"/>
  <c i="1" r="AV133"/>
  <c r="AT133"/>
  <c i="29" l="1" r="BK139"/>
  <c r="J139"/>
  <c r="J100"/>
  <c i="13" r="P130"/>
  <c i="1" r="AU111"/>
  <c i="9" r="T130"/>
  <c i="22" r="T135"/>
  <c i="18" r="T137"/>
  <c i="24" r="P130"/>
  <c i="1" r="AU126"/>
  <c i="6" r="P139"/>
  <c i="1" r="AU102"/>
  <c i="12" r="T130"/>
  <c i="21" r="T130"/>
  <c i="14" r="T135"/>
  <c i="8" r="BK140"/>
  <c r="J140"/>
  <c r="J100"/>
  <c i="22" r="P135"/>
  <c i="1" r="AU123"/>
  <c i="19" r="P130"/>
  <c i="1" r="AU119"/>
  <c i="9" r="P130"/>
  <c i="1" r="AU106"/>
  <c i="18" r="BK137"/>
  <c r="J137"/>
  <c r="J100"/>
  <c i="10" r="BK138"/>
  <c r="J138"/>
  <c i="24" r="BK130"/>
  <c r="J130"/>
  <c i="21" r="J100"/>
  <c i="25" r="BK138"/>
  <c r="J138"/>
  <c r="J100"/>
  <c i="8" r="J154"/>
  <c r="J105"/>
  <c i="29" r="J151"/>
  <c r="J105"/>
  <c i="5" r="BK125"/>
  <c r="J125"/>
  <c i="3" r="BK126"/>
  <c r="J126"/>
  <c r="J98"/>
  <c i="31" r="BK121"/>
  <c r="J121"/>
  <c r="J96"/>
  <c i="30" r="BK130"/>
  <c r="J130"/>
  <c r="J100"/>
  <c i="23" r="BK136"/>
  <c r="J136"/>
  <c i="15" r="BK140"/>
  <c r="J140"/>
  <c i="18" r="J149"/>
  <c r="J105"/>
  <c i="16" r="BK139"/>
  <c r="J139"/>
  <c i="28" r="BK140"/>
  <c r="J140"/>
  <c r="J100"/>
  <c i="13" r="BK130"/>
  <c r="J130"/>
  <c r="J100"/>
  <c i="4" r="BK125"/>
  <c r="J125"/>
  <c r="J98"/>
  <c i="1" r="AN123"/>
  <c i="22" r="J100"/>
  <c r="J43"/>
  <c i="1" r="AN121"/>
  <c i="21" r="J43"/>
  <c i="20" r="J100"/>
  <c i="1" r="AN119"/>
  <c i="19" r="J100"/>
  <c i="20" r="J43"/>
  <c i="19" r="J43"/>
  <c i="1" r="AN116"/>
  <c i="17" r="J43"/>
  <c i="1" r="AN112"/>
  <c i="14" r="J43"/>
  <c i="12" r="J43"/>
  <c i="1" r="AN103"/>
  <c r="AN102"/>
  <c i="7" r="J43"/>
  <c i="6" r="J100"/>
  <c r="J43"/>
  <c i="1" r="AG120"/>
  <c r="AU107"/>
  <c r="AU101"/>
  <c r="AU131"/>
  <c i="24" r="J34"/>
  <c i="1" r="AG126"/>
  <c i="23" r="J34"/>
  <c i="1" r="AG125"/>
  <c r="AZ96"/>
  <c r="AV96"/>
  <c r="AZ131"/>
  <c r="AV131"/>
  <c r="AT131"/>
  <c r="AU127"/>
  <c r="AZ104"/>
  <c r="AV104"/>
  <c r="AT104"/>
  <c i="27" r="J34"/>
  <c i="1" r="AG130"/>
  <c r="AN130"/>
  <c r="BD100"/>
  <c r="AU120"/>
  <c i="16" r="J34"/>
  <c i="1" r="AG115"/>
  <c r="AZ120"/>
  <c r="AV120"/>
  <c r="AT120"/>
  <c r="AN120"/>
  <c r="AU124"/>
  <c r="AU96"/>
  <c r="AU113"/>
  <c i="10" r="J34"/>
  <c i="1" r="AG108"/>
  <c i="5" r="J32"/>
  <c i="1" r="AG99"/>
  <c r="AZ101"/>
  <c r="AZ107"/>
  <c r="AV107"/>
  <c r="AT107"/>
  <c r="AZ127"/>
  <c r="AV127"/>
  <c r="AT127"/>
  <c r="AU117"/>
  <c r="AW96"/>
  <c i="11" r="J34"/>
  <c i="1" r="AG109"/>
  <c i="26" r="J34"/>
  <c i="1" r="AG129"/>
  <c r="BC100"/>
  <c r="AY100"/>
  <c r="AU104"/>
  <c i="9" r="J34"/>
  <c i="1" r="AG106"/>
  <c r="AZ124"/>
  <c r="AV124"/>
  <c r="AT124"/>
  <c i="15" r="J34"/>
  <c i="1" r="AG114"/>
  <c i="2" r="J30"/>
  <c i="1" r="AG95"/>
  <c r="AG101"/>
  <c r="AZ113"/>
  <c r="AV113"/>
  <c r="AT113"/>
  <c r="BA100"/>
  <c r="AW100"/>
  <c r="AW101"/>
  <c r="AZ117"/>
  <c r="AV117"/>
  <c r="AT117"/>
  <c r="BB100"/>
  <c r="AX100"/>
  <c i="24" l="1" r="J43"/>
  <c i="15" r="J43"/>
  <c i="5" r="J41"/>
  <c i="23" r="J43"/>
  <c i="16" r="J43"/>
  <c i="10" r="J43"/>
  <c i="23" r="J100"/>
  <c i="16" r="J100"/>
  <c i="15" r="J100"/>
  <c i="24" r="J100"/>
  <c i="10" r="J100"/>
  <c i="5" r="J98"/>
  <c i="27" r="J43"/>
  <c i="26" r="J43"/>
  <c i="1" r="AN129"/>
  <c i="11" r="J43"/>
  <c i="1" r="AN109"/>
  <c i="9" r="J43"/>
  <c i="1" r="AN106"/>
  <c i="2" r="J39"/>
  <c i="1" r="AN95"/>
  <c r="AN99"/>
  <c r="AN125"/>
  <c r="AN108"/>
  <c r="AN115"/>
  <c r="AN114"/>
  <c r="AN126"/>
  <c r="AG113"/>
  <c r="AU100"/>
  <c r="AT96"/>
  <c r="AN113"/>
  <c i="28" r="J34"/>
  <c i="1" r="AG132"/>
  <c i="3" r="J32"/>
  <c i="1" r="AG97"/>
  <c r="AN97"/>
  <c i="4" r="J32"/>
  <c i="1" r="AG98"/>
  <c r="AG124"/>
  <c r="BB94"/>
  <c r="AX94"/>
  <c i="30" r="J34"/>
  <c i="1" r="AG134"/>
  <c r="BD94"/>
  <c r="W33"/>
  <c i="8" r="J34"/>
  <c i="1" r="AG105"/>
  <c i="18" r="J34"/>
  <c i="1" r="AG118"/>
  <c r="BA94"/>
  <c r="W30"/>
  <c i="29" r="J34"/>
  <c i="1" r="AG133"/>
  <c i="13" r="J34"/>
  <c i="1" r="AG111"/>
  <c r="AN111"/>
  <c i="31" r="J30"/>
  <c i="1" r="AG135"/>
  <c i="25" r="J34"/>
  <c i="1" r="AG128"/>
  <c r="AG127"/>
  <c r="BC94"/>
  <c r="W32"/>
  <c r="AZ100"/>
  <c r="AV100"/>
  <c r="AT100"/>
  <c r="AV101"/>
  <c r="AT101"/>
  <c r="AN101"/>
  <c i="28" l="1" r="J43"/>
  <c i="25" r="J43"/>
  <c i="29" r="J43"/>
  <c i="8" r="J43"/>
  <c i="1" r="AN134"/>
  <c i="31" r="J39"/>
  <c i="13" r="J43"/>
  <c i="18" r="J43"/>
  <c i="30" r="J43"/>
  <c i="4" r="J41"/>
  <c i="3" r="J41"/>
  <c i="1" r="AN127"/>
  <c r="AN118"/>
  <c r="AN98"/>
  <c r="AN105"/>
  <c r="AG117"/>
  <c r="AN132"/>
  <c r="AN135"/>
  <c r="AN128"/>
  <c r="AN133"/>
  <c r="AG104"/>
  <c r="AN124"/>
  <c r="AN117"/>
  <c r="AG131"/>
  <c r="AG96"/>
  <c r="AW94"/>
  <c r="AK30"/>
  <c r="AY94"/>
  <c r="AU94"/>
  <c r="AG107"/>
  <c r="AN107"/>
  <c r="AZ94"/>
  <c r="AV94"/>
  <c r="AK29"/>
  <c r="W31"/>
  <c l="1" r="AN104"/>
  <c r="AN96"/>
  <c r="AN131"/>
  <c r="AG100"/>
  <c r="AG94"/>
  <c r="AK26"/>
  <c r="AK35"/>
  <c r="AT94"/>
  <c r="AN94"/>
  <c r="W29"/>
  <c l="1" r="AN100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<sst xmlns="http://schemas.openxmlformats.org/spreadsheetml/2006/main">
  <si>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</si>
  <si>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</si>
  <si>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</si>
  <si>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</si>
  <si>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</si>
  <si>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{edde44b3-3bdc-43ac-b054-39a7bb3739ba}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</si>
  <si>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</si>
  <si>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</si>
  <si>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</si>
  <si>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</si>
  <si>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</si>
  <si>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</si>
  <si>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</si>
  <si>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</si>
  <si>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2300100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</si>
  <si>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</si>
  <si>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</si>
  <si>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silno a slaboproudé instalace, WC pro imobilní - ZŠ Ivanovice na Hané</t>
  </si>
  <si>
    <t>KSO:</t>
  </si>
  <si>
    <t>CC-CZ:</t>
  </si>
  <si>
    <t>Místo:</t>
  </si>
  <si>
    <t xml:space="preserve">Ivanovice na Hané, ul. Tyršova  218/4</t>
  </si>
  <si>
    <t>Datum:</t>
  </si>
  <si>
    <t>6. 12. 2023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</si>
  <si>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</si>
  <si>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</si>
  <si>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</si>
  <si>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</si>
  <si>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</si>
  <si>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</si>
  <si>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</si>
  <si>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27831132</t>
  </si>
  <si>
    <t>SPZ Design, s.r.o.</t>
  </si>
  <si>
    <t>CZ27831132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</si>
  <si>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</si>
  <si>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</si>
  <si>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</si>
  <si>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</si>
  <si>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</si>
  <si>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</si>
  <si>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</si>
  <si>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</si>
  <si>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</si>
  <si>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</si>
  <si>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</si>
  <si>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</si>
  <si>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</si>
  <si>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</si>
  <si>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</si>
  <si>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</si>
  <si>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</si>
  <si>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</si>
  <si>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</si>
  <si>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</si>
  <si>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</si>
  <si>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</si>
  <si>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</si>
  <si>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</si>
  <si>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</si>
  <si>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</si>
  <si>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</si>
  <si>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</si>
  <si>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</si>
  <si>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</si>
  <si>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</si>
  <si>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</si>
  <si>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</si>
  <si>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</si>
  <si>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</si>
  <si>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</si>
  <si>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</si>
  <si>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</si>
  <si>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</si>
  <si>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</si>
  <si>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</si>
  <si>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</si>
  <si>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</si>
  <si>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</si>
  <si>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</si>
  <si>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</si>
  <si>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</si>
  <si>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</si>
  <si>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2300101</t>
  </si>
  <si>
    <t>Rekonstrukce a modernizace sociálek v 1.PP,1.NP a 2.NP</t>
  </si>
  <si>
    <t>STA</t>
  </si>
  <si>
    <t>1</t>
  </si>
  <si>
    <t>{bf4c0855-b2ea-4a71-859e-c4ff9b296634}</t>
  </si>
  <si>
    <t>2</t>
  </si>
  <si>
    <t>2300102</t>
  </si>
  <si>
    <t>Elektroinstalace - 1.PP, 1.NP, 2.NP</t>
  </si>
  <si>
    <t>{00f900f0-4990-49b9-812b-bd8d4d5a4065}</t>
  </si>
  <si>
    <t>2300102-01</t>
  </si>
  <si>
    <t>Elektro 1.PP</t>
  </si>
  <si>
    <t>Soupis</t>
  </si>
  <si>
    <t>{b717f6d2-ce92-4b53-a585-27ff02172035}</t>
  </si>
  <si>
    <t>2300102-02</t>
  </si>
  <si>
    <t>Elektro 1.NP</t>
  </si>
  <si>
    <t>{6b2a1c3f-c127-4f61-a05d-36a1ae997109}</t>
  </si>
  <si>
    <t>2300102-03</t>
  </si>
  <si>
    <t>Elektro 2.NP</t>
  </si>
  <si>
    <t>{cb7fbae9-77da-45f6-8bd6-b548924034e5}</t>
  </si>
  <si>
    <t>2300103</t>
  </si>
  <si>
    <t>Stavební úpravy, rekonstrukce silno a slaboproudé instalace</t>
  </si>
  <si>
    <t>{6588dc43-89e1-46da-9fa8-8ece86b23f7a}</t>
  </si>
  <si>
    <t>2300103-01</t>
  </si>
  <si>
    <t>Učebna informatiky m.č.027a</t>
  </si>
  <si>
    <t>{6f40e0eb-775b-4cc5-b73a-c25213a2fd6f}</t>
  </si>
  <si>
    <t>2300103-011</t>
  </si>
  <si>
    <t>Stavební část</t>
  </si>
  <si>
    <t>3</t>
  </si>
  <si>
    <t>{15624b02-1158-409a-8d92-7d9b0ca6aec7}</t>
  </si>
  <si>
    <t>2300103-012</t>
  </si>
  <si>
    <t>Elektro</t>
  </si>
  <si>
    <t>{a96b039d-0c3a-4142-b68b-883b0ba6a07f}</t>
  </si>
  <si>
    <t>2300103-02</t>
  </si>
  <si>
    <t>Cvičná kuchyň m.č.0.36</t>
  </si>
  <si>
    <t>{bda1c57c-0a48-4d76-a20f-568e88e806b7}</t>
  </si>
  <si>
    <t>2300103-021</t>
  </si>
  <si>
    <t>{96a42348-94d9-4b5f-87ea-73428868647c}</t>
  </si>
  <si>
    <t>2300103-022</t>
  </si>
  <si>
    <t>{860d511e-9b3d-49df-a56f-4ee7dde34795}</t>
  </si>
  <si>
    <t>2300103-03</t>
  </si>
  <si>
    <t>Učebna jazyků m.č.0.39 a kabinet m.č.0.42</t>
  </si>
  <si>
    <t>{1d905377-e34b-4d17-b7e3-fe1042e1c47f}</t>
  </si>
  <si>
    <t>2300103-031</t>
  </si>
  <si>
    <t>Stavební část - učebna jazyků m.č.0.39</t>
  </si>
  <si>
    <t>{e8c1b725-b038-4cbb-9cf7-5af9b586a754}</t>
  </si>
  <si>
    <t>2300103-032</t>
  </si>
  <si>
    <t xml:space="preserve">Stavební část - kabinet  m.č.0.42</t>
  </si>
  <si>
    <t>{863ae15f-81f2-4ad1-bcd0-4c8d23a8f189}</t>
  </si>
  <si>
    <t>2300103-033</t>
  </si>
  <si>
    <t>Elektro - učebna jazyků m.č.0.39</t>
  </si>
  <si>
    <t>{ff200a9a-d9ed-4140-a3c8-1651a5df261b}</t>
  </si>
  <si>
    <t>2300103-034</t>
  </si>
  <si>
    <t>Elektro - kabinet jazyků m.č.0.42</t>
  </si>
  <si>
    <t>{4ac2d7e4-bf37-4b4b-b96f-76185cf80c7a}</t>
  </si>
  <si>
    <t>2300103-035</t>
  </si>
  <si>
    <t>Klima - učebna jazyků m.č.0.39</t>
  </si>
  <si>
    <t>{09ab0a21-3f96-4a53-89cd-9193cca7cba8}</t>
  </si>
  <si>
    <t>2300103-04</t>
  </si>
  <si>
    <t>Učebna přírodopisu m.č.1.10 a kabinet přírodopisu m.č.1.11</t>
  </si>
  <si>
    <t>{74d30fde-9b76-49cf-93bf-df54768d5342}</t>
  </si>
  <si>
    <t>2300103-041</t>
  </si>
  <si>
    <t>Stavební část - učebna přírodopisu m.č.1.10</t>
  </si>
  <si>
    <t>{cceef89a-15d9-4792-b56d-3a47cb4fb65c}</t>
  </si>
  <si>
    <t>2300103-042</t>
  </si>
  <si>
    <t xml:space="preserve">Stavební část - kabinet  přírodopisu m.č.1.11</t>
  </si>
  <si>
    <t>{66b8b025-2673-473d-853e-e4c53521da80}</t>
  </si>
  <si>
    <t>2300103-043</t>
  </si>
  <si>
    <t>Elektro - učebna přírodopisu m.č.1.10 a kabinet přírodopisu m.č.1.11</t>
  </si>
  <si>
    <t>{c5bb8d08-4f95-42f1-9ed7-d8540185487c}</t>
  </si>
  <si>
    <t>2300103-05</t>
  </si>
  <si>
    <t>Kabinet cizích jazyků m.č.1.12</t>
  </si>
  <si>
    <t>{054e01f7-d7ee-43ee-bfcb-55deac276c85}</t>
  </si>
  <si>
    <t>2300103-051</t>
  </si>
  <si>
    <t>Stavební část - kabinet cizích jazyků m.č.1.12</t>
  </si>
  <si>
    <t>{6f7b1eea-b6a6-455b-855f-4d7d042c0fb1}</t>
  </si>
  <si>
    <t>2300103-052</t>
  </si>
  <si>
    <t>Elektro - kabinet cizích jazyků m.č.1.12</t>
  </si>
  <si>
    <t>{29bb9b00-ecda-4409-b449-0e737349ed3c}</t>
  </si>
  <si>
    <t>2300103-06</t>
  </si>
  <si>
    <t>Učebna jazyků m.č.1.14</t>
  </si>
  <si>
    <t>{2b85a9ac-e79e-41c9-a03f-6416dc69c44e}</t>
  </si>
  <si>
    <t>2300103-061</t>
  </si>
  <si>
    <t>Stavební část - učebna jazyků m.č.1.14</t>
  </si>
  <si>
    <t>{d2995996-f2e1-4163-a3b5-017e242671b1}</t>
  </si>
  <si>
    <t>2300103-062</t>
  </si>
  <si>
    <t>Elektro - učebna jazyků m.č.1.14</t>
  </si>
  <si>
    <t>{b18c36f3-549e-413a-b065-c8344aa62a63}</t>
  </si>
  <si>
    <t>2300103-063</t>
  </si>
  <si>
    <t>Klima - učebna jazyků m.č.1.14</t>
  </si>
  <si>
    <t>{38203a04-d100-44a2-8e9b-864622193eb0}</t>
  </si>
  <si>
    <t>2300103-07</t>
  </si>
  <si>
    <t>Kabinet informatiky m.č.1.16</t>
  </si>
  <si>
    <t>{cdc7692a-bfd7-475a-8c21-2463979fdea2}</t>
  </si>
  <si>
    <t>2300103-071</t>
  </si>
  <si>
    <t>Stavební část - kabinet informatiky m.č.1.16</t>
  </si>
  <si>
    <t>{37c84385-43bc-4760-a8c4-1013d26b6c0d}</t>
  </si>
  <si>
    <t>2300103-072</t>
  </si>
  <si>
    <t>Elektro - kabinet informatiky m.č.1.16</t>
  </si>
  <si>
    <t>{a6e3cf89-2ffb-4d5e-9eef-a52de8934f03}</t>
  </si>
  <si>
    <t>2300103-08</t>
  </si>
  <si>
    <t>Učebna fyziky m.č.2.6 a kabinet fyziky m.č.2.07</t>
  </si>
  <si>
    <t>{d3923d78-0128-43db-aeb1-74398d567d74}</t>
  </si>
  <si>
    <t>2300103-081</t>
  </si>
  <si>
    <t>Stavební část - učebna fyziky m.č.2.06</t>
  </si>
  <si>
    <t>{2a491851-7e65-4a35-bac3-96f593021ff4}</t>
  </si>
  <si>
    <t>2300103-082</t>
  </si>
  <si>
    <t>Stavební část - kabinet fyziky m.č.2.07</t>
  </si>
  <si>
    <t>{37cf17f5-7e82-4f0e-9943-2073496602b8}</t>
  </si>
  <si>
    <t>2300103-083</t>
  </si>
  <si>
    <t xml:space="preserve">Elektro - učebna fyziky 2.06 a  kabinet fyziky m.č.2.07</t>
  </si>
  <si>
    <t>{39de65ad-7a7c-4761-8baf-c1d57fc2961b}</t>
  </si>
  <si>
    <t>2300103-09</t>
  </si>
  <si>
    <t>Učebna chemie m.č.2.10 a kabinet chemie m.č.2.11</t>
  </si>
  <si>
    <t>{a706cea1-176d-435b-bced-77a0ea32e366}</t>
  </si>
  <si>
    <t>2300103-091</t>
  </si>
  <si>
    <t>Stavební část - učebna chemie m.č.2.10</t>
  </si>
  <si>
    <t>{411c8a30-2184-4dce-b767-8c1e244d5474}</t>
  </si>
  <si>
    <t>2300103-092</t>
  </si>
  <si>
    <t>Stavební část - kabinet chemie m.č.2.11</t>
  </si>
  <si>
    <t>{6a5a6abb-8848-465d-9833-4fca6ce9685b}</t>
  </si>
  <si>
    <t>2300103-093</t>
  </si>
  <si>
    <t>Elektro - učebna chemie m.č.2.10 a kabinet chemie m.č.2.11</t>
  </si>
  <si>
    <t>{e566449e-bc37-45f6-98d8-df94a1b90cef}</t>
  </si>
  <si>
    <t>2300104</t>
  </si>
  <si>
    <t>VRN</t>
  </si>
  <si>
    <t>{a5079921-f8ec-441c-8a25-582dd024f8e9}</t>
  </si>
  <si>
    <t>KRYCÍ LIST SOUPISU PRACÍ</t>
  </si>
  <si>
    <t>Objekt:</t>
  </si>
  <si>
    <t>2300101 - Rekonstrukce a modernizace sociálek v 1.PP,1.NP a 2.NP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</si>
  <si>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</si>
  <si>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</si>
  <si>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</si>
  <si>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</si>
  <si>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</si>
  <si>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</si>
  <si>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</si>
  <si>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</si>
  <si>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</si>
  <si>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</si>
  <si>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</si>
  <si>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</si>
  <si>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</si>
  <si>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</si>
  <si>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720 - Zdravotechnika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</si>
  <si>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</si>
  <si>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</si>
  <si>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</si>
  <si>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</si>
  <si>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</si>
  <si>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</si>
  <si>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</si>
  <si>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 xml:space="preserve">    766 - 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</si>
  <si>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</si>
  <si>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</si>
  <si>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</si>
  <si>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</si>
  <si>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</si>
  <si>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</si>
  <si>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</si>
  <si>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</si>
  <si>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</si>
  <si>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</si>
  <si>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</si>
  <si>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</si>
  <si>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</si>
  <si>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</si>
  <si>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</si>
  <si>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</si>
  <si>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</si>
  <si>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</si>
  <si>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</si>
  <si>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</si>
  <si>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</si>
  <si>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</si>
  <si>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</si>
  <si>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</si>
  <si>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</si>
  <si>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139711111</t>
  </si>
  <si>
    <t>Vykopávky v uzavřených prostorech v hornině třídy těžitelnosti I skupiny 1 až 3 ručně</t>
  </si>
  <si>
    <t>m3</t>
  </si>
  <si>
    <t>4</t>
  </si>
  <si>
    <t>-1247045633</t>
  </si>
  <si>
    <t>Online PSC</t>
  </si>
  <si>
    <t>https://podminky.urs.cz/item/CS_URS_2023_02/139711111</t>
  </si>
  <si>
    <t>VV</t>
  </si>
  <si>
    <t>"podkladní beton pro ležatou kanalizaci a napojení na stávající řad"</t>
  </si>
  <si>
    <t>"1.PP"</t>
  </si>
  <si>
    <t>(2,8+2,0)*0,6*0,7</t>
  </si>
  <si>
    <t>Součet</t>
  </si>
  <si>
    <t>162211311</t>
  </si>
  <si>
    <t>Vodorovné přemístění výkopku z horniny třídy těžitelnosti I skupiny 1 až 3 stavebním kolečkem do 10 m</t>
  </si>
  <si>
    <t>-1115026420</t>
  </si>
  <si>
    <t>https://podminky.urs.cz/item/CS_URS_2023_02/162211311</t>
  </si>
  <si>
    <t>162211319</t>
  </si>
  <si>
    <t>Příplatek k vodorovnému přemístění výkopku z horniny třídy těžitelnosti I skupiny 1 až 3 stavebním kolečkem za každých dalších 10 m</t>
  </si>
  <si>
    <t>128325626</t>
  </si>
  <si>
    <t>https://podminky.urs.cz/item/CS_URS_2023_02/162211319</t>
  </si>
  <si>
    <t>2,016*3 "Přepočtené koeficientem množství</t>
  </si>
  <si>
    <t>162751117</t>
  </si>
  <si>
    <t>Vodorovné přemístění přes 9 000 do 10000 m výkopku/sypaniny z horniny třídy těžitelnosti I skupiny 1 až 3</t>
  </si>
  <si>
    <t>-1923420883</t>
  </si>
  <si>
    <t>https://podminky.urs.cz/item/CS_URS_2023_02/162751117</t>
  </si>
  <si>
    <t>5</t>
  </si>
  <si>
    <t>171251201</t>
  </si>
  <si>
    <t>Uložení sypaniny na skládky nebo meziskládky</t>
  </si>
  <si>
    <t>-154644084</t>
  </si>
  <si>
    <t>https://podminky.urs.cz/item/CS_URS_2023_02/171251201</t>
  </si>
  <si>
    <t>6</t>
  </si>
  <si>
    <t>171201221</t>
  </si>
  <si>
    <t>Poplatek za uložení na skládce (skládkovné) zeminy a kamení kód odpadu 17 05 04</t>
  </si>
  <si>
    <t>t</t>
  </si>
  <si>
    <t>1158608964</t>
  </si>
  <si>
    <t>https://podminky.urs.cz/item/CS_URS_2023_02/171201221</t>
  </si>
  <si>
    <t>2,016*1,85</t>
  </si>
  <si>
    <t>7</t>
  </si>
  <si>
    <t>175111101</t>
  </si>
  <si>
    <t>Obsypání potrubí ručně sypaninou bez prohození sítem, uloženou do 3 m</t>
  </si>
  <si>
    <t>-1050988268</t>
  </si>
  <si>
    <t>"ležaté kanalizaci a napojení na stávající řad"</t>
  </si>
  <si>
    <t>(2,8+2,0)*0,6*0,6</t>
  </si>
  <si>
    <t>8</t>
  </si>
  <si>
    <t>M</t>
  </si>
  <si>
    <t>58337310</t>
  </si>
  <si>
    <t>štěrkopísek frakce 0/4</t>
  </si>
  <si>
    <t>-764738864</t>
  </si>
  <si>
    <t>1,728*2,0</t>
  </si>
  <si>
    <t>Zakládání</t>
  </si>
  <si>
    <t>9</t>
  </si>
  <si>
    <t>271572211</t>
  </si>
  <si>
    <t>Podsyp pod základové konstrukce se zhutněním z netříděného štěrkopísku</t>
  </si>
  <si>
    <t>-132038074</t>
  </si>
  <si>
    <t>"ležatou kanalizaci a napojení na stávající řad"</t>
  </si>
  <si>
    <t>(2,8+2,0)*0,6*0,1</t>
  </si>
  <si>
    <t>Svislé a kompletní konstrukce</t>
  </si>
  <si>
    <t>10</t>
  </si>
  <si>
    <t>317168022</t>
  </si>
  <si>
    <t>Překlad keramický plochý š 145 mm dl 1250 mm</t>
  </si>
  <si>
    <t>kus</t>
  </si>
  <si>
    <t>-374818201</t>
  </si>
  <si>
    <t>"1.PP" 3</t>
  </si>
  <si>
    <t>11</t>
  </si>
  <si>
    <t>317941121</t>
  </si>
  <si>
    <t>Osazování ocelových válcovaných nosníků na zdivu I, IE, U, UE nebo L do č 12</t>
  </si>
  <si>
    <t>-1616568151</t>
  </si>
  <si>
    <t>"1,PP"</t>
  </si>
  <si>
    <t>"nad otvor průchodu v příčce tl.80mm - 2xL40x40x5, l=1,3m" 1,3*2*0,00297</t>
  </si>
  <si>
    <t>"nad otvor dveří 70 v příčce tl.80mm - 2xL40x40x5, l=1,0m" 1,0*2*0,00297</t>
  </si>
  <si>
    <t>13010416</t>
  </si>
  <si>
    <t>úhelník ocelový rovnostranný jakost 11 375 40x40x5mm</t>
  </si>
  <si>
    <t>1592789210</t>
  </si>
  <si>
    <t>"nad otvor průchodu v příčce tl.80mm - 2xL40x40x5, l=1,3m" 1,3*2*0,00297*1,1</t>
  </si>
  <si>
    <t>"nad otvor dveří 70 v příčce tl.80mm - 2xL40x40x5, l=1,0m" 1,0*2*0,00297*1,1</t>
  </si>
  <si>
    <t>13</t>
  </si>
  <si>
    <t>342244101</t>
  </si>
  <si>
    <t>Příčka z cihel děrovaných do P10 na maltu M5 tloušťky 80 mm</t>
  </si>
  <si>
    <t>m2</t>
  </si>
  <si>
    <t>262313106</t>
  </si>
  <si>
    <t>(3,25+1,185)*2,3</t>
  </si>
  <si>
    <t>-0,7*2,0</t>
  </si>
  <si>
    <t>1,88*3,3</t>
  </si>
  <si>
    <t>-1,0*2,0</t>
  </si>
  <si>
    <t>14</t>
  </si>
  <si>
    <t>342244111</t>
  </si>
  <si>
    <t>Příčka z cihel děrovaných do P10 na maltu M5 tloušťky 115 mm</t>
  </si>
  <si>
    <t>1366226155</t>
  </si>
  <si>
    <t>2,42*3,4*2</t>
  </si>
  <si>
    <t>15</t>
  </si>
  <si>
    <t>342244121</t>
  </si>
  <si>
    <t>Příčka z cihel děrovaných do P10 na maltu M5 tloušťky 140 mm</t>
  </si>
  <si>
    <t>893806696</t>
  </si>
  <si>
    <t>5,61*3,4</t>
  </si>
  <si>
    <t>-0,8*2,0*2</t>
  </si>
  <si>
    <t>-0,9*2,0</t>
  </si>
  <si>
    <t>16</t>
  </si>
  <si>
    <t>342291111</t>
  </si>
  <si>
    <t>Ukotvení příček montážní polyuretanovou pěnou tl příčky do 100 mm</t>
  </si>
  <si>
    <t>m</t>
  </si>
  <si>
    <t>1500160020</t>
  </si>
  <si>
    <t>"tl.80mm"</t>
  </si>
  <si>
    <t xml:space="preserve">"1.PP" </t>
  </si>
  <si>
    <t>2,3*2</t>
  </si>
  <si>
    <t>3,4</t>
  </si>
  <si>
    <t>"tl.115mm"</t>
  </si>
  <si>
    <t>3,4*4</t>
  </si>
  <si>
    <t>"tl.140mmů</t>
  </si>
  <si>
    <t>3,4*2</t>
  </si>
  <si>
    <t>17</t>
  </si>
  <si>
    <t>346272256</t>
  </si>
  <si>
    <t>Přizdívka z pórobetonových tvárnic tl 150 mm</t>
  </si>
  <si>
    <t>-1809022647</t>
  </si>
  <si>
    <t>"přizdívka závěsné kce WC"</t>
  </si>
  <si>
    <t>1,93*1,35</t>
  </si>
  <si>
    <t>2,47*1,35</t>
  </si>
  <si>
    <t>1,77*1,35</t>
  </si>
  <si>
    <t>"1.NP"</t>
  </si>
  <si>
    <t>1,0*1,25</t>
  </si>
  <si>
    <t>1,45*1,55</t>
  </si>
  <si>
    <t>0,9*1,25*2</t>
  </si>
  <si>
    <t>"2.NP"</t>
  </si>
  <si>
    <t>Úpravy povrchů, podlahy a osazování výplní</t>
  </si>
  <si>
    <t>18</t>
  </si>
  <si>
    <t>612321341</t>
  </si>
  <si>
    <t>Vápenocementová omítka štuková dvouvrstvá vnitřních stěn nanášená strojně</t>
  </si>
  <si>
    <t>2135232984</t>
  </si>
  <si>
    <t>"032" (6,235*2+3,115*2)*1,3-2,36*0,87+(2,36+0,87*2)*0,25</t>
  </si>
  <si>
    <t>"032a" (3,25*2+1,085*2)*0,1</t>
  </si>
  <si>
    <t>"033" (3,25*2+2,47*2)*1,3-2,03*0,87+(2,03+0,87*2)*0,25</t>
  </si>
  <si>
    <t>(2,985*2+1,88*2)*1,3</t>
  </si>
  <si>
    <t>"033b" (1,77*2+2,42*2)*1,3</t>
  </si>
  <si>
    <t>"043" 5,61*3,3-0,8*2,0*2-0,9*2,0</t>
  </si>
  <si>
    <t>"1.8"</t>
  </si>
  <si>
    <t>(1,45*2+1,0*2)*0,12</t>
  </si>
  <si>
    <t>(2,89*2+3,35*2)*1,25-2,36*0,87+(2,36+0,87*2)*0,25</t>
  </si>
  <si>
    <t>(2,69*2+2,03*2+0,15*2)*1,25</t>
  </si>
  <si>
    <t>(1,4*2+0,77*2)*1,25</t>
  </si>
  <si>
    <t>"1.9"</t>
  </si>
  <si>
    <t>(1,45*2+3,35*2)*1,25-2,03*0,87+(2,03+0,87*2)*0,25</t>
  </si>
  <si>
    <t>(1,45*2+1,29*2)*1,25</t>
  </si>
  <si>
    <t>(0,8*2+1,29*2)*1,25</t>
  </si>
  <si>
    <t>(1,85*2+2,69*2)*1,25</t>
  </si>
  <si>
    <t>(0,9*2+1,4*2)*1,25</t>
  </si>
  <si>
    <t>(1,665*2+0,795*2)*1,25</t>
  </si>
  <si>
    <t>"2.8"</t>
  </si>
  <si>
    <t>"2.9"</t>
  </si>
  <si>
    <t>19</t>
  </si>
  <si>
    <t>612321391</t>
  </si>
  <si>
    <t>Příplatek k vápenocementové omítce vnitřních stěn za každých dalších 5 mm tloušťky strojně</t>
  </si>
  <si>
    <t>1033074598</t>
  </si>
  <si>
    <t>244,225*3</t>
  </si>
  <si>
    <t>20</t>
  </si>
  <si>
    <t>612331311</t>
  </si>
  <si>
    <t>Cementová omítka hrubá jednovrstvá zatřená vnitřních stěn nanášená strojně</t>
  </si>
  <si>
    <t>340438197</t>
  </si>
  <si>
    <t>"pod keramický obklad"</t>
  </si>
  <si>
    <t>"032" (6,235*2+3,115*2)*2,2-0,7*2,0-0,8*2,0</t>
  </si>
  <si>
    <t>"032a" (3,25*2+1,085*2)*2,2-0,7*2,0</t>
  </si>
  <si>
    <t>"033" (3,25*2+2,47*2)*2,2-1,0*2</t>
  </si>
  <si>
    <t>(2,985*2+1,88*2)*2,2-1,0*2-0,8*2,0</t>
  </si>
  <si>
    <t>"033b" (1,77*2+2,42*2)*2,2-0,9*2,0</t>
  </si>
  <si>
    <t>(1,45*2+1,0*2)*2,0-0,6*2,0</t>
  </si>
  <si>
    <t>(2,89*2+3,35*2)*2,0-0,6*2,0-0,78*2,0+(0,78+2,0*2)*0,1</t>
  </si>
  <si>
    <t>(2,69*2+2,03*2+0,15*2)*2,0-0,6*2,0-0,78*2,0-0,8*2,0</t>
  </si>
  <si>
    <t>(1,4*2+0,77*2)*2,0-0,6*2,0</t>
  </si>
  <si>
    <t>(1,45*2+3,35*2)*2,0-0,6*2,0*3-0,78*2,0+(0,78+2,0*2)*0,1</t>
  </si>
  <si>
    <t>(1,45*2+1,29*2)*2,0-0,6*2,0</t>
  </si>
  <si>
    <t>(0,8*2+1,29*2)*2,0-0,6*2,0</t>
  </si>
  <si>
    <t>(1,85*2+2,69*2)*2,0-0,6*2,0*2-0,78*2,0-0,8*2,0</t>
  </si>
  <si>
    <t>(0,9*2+1,4*2)*2,0-0,6*2,0</t>
  </si>
  <si>
    <t>(1,665*2+0,795*2)*2,0-0,6*2,0</t>
  </si>
  <si>
    <t>612331391</t>
  </si>
  <si>
    <t>Příplatek k cementové omítce vnitřních stěn za každých dalších 5 mm tloušťky strojně</t>
  </si>
  <si>
    <t>592729449</t>
  </si>
  <si>
    <t>356,856*3</t>
  </si>
  <si>
    <t>22</t>
  </si>
  <si>
    <t>619991011</t>
  </si>
  <si>
    <t>Obalení konstrukcí a prvků fólií přilepenou lepící páskou</t>
  </si>
  <si>
    <t>-469023423</t>
  </si>
  <si>
    <t>"2,36x0,87 - 1ks" 2,36*0,87</t>
  </si>
  <si>
    <t>"2,03x0,87 - 1ks" 2,03*0,87</t>
  </si>
  <si>
    <t>23</t>
  </si>
  <si>
    <t>619995001</t>
  </si>
  <si>
    <t>Začištění omítek kolem oken, dveří, podlah nebo obkladů</t>
  </si>
  <si>
    <t>726669589</t>
  </si>
  <si>
    <t>"nad soklem keramické dlažby"</t>
  </si>
  <si>
    <t>"043" (0,35+6,365+1,25+2,1+1,25+0,65+0,5+0,5+0,4+1,25+9,05+1,75+0,9+2,0)-1,45-0,8*2-0,9-0,8</t>
  </si>
  <si>
    <t>"1.13" (8,2*2+4,6*2+0,6+0,65+0,6+1,25+1,2)-0,8*3-0,795-1,5-1,5</t>
  </si>
  <si>
    <t>"1.13a" (2,55+12,9+0,1+0,95+4,65+2,2+17,6)-1,5-0,795*2-0,8*2+0,3*2-0,79-0,9</t>
  </si>
  <si>
    <t>"nad obklady"</t>
  </si>
  <si>
    <t>"032" (6,235*2+3,115*2)-0,7-0,8</t>
  </si>
  <si>
    <t>"032a" (3,25*2+1,085*2)-0,7</t>
  </si>
  <si>
    <t>"033" (3,25*2+2,47*2)-1,0</t>
  </si>
  <si>
    <t>(2,985*2+1,88*2)-1,0-0,8</t>
  </si>
  <si>
    <t>"033b" (1,77*2+2,42*2)-0,9</t>
  </si>
  <si>
    <t>(1,45*2+1,0*2)-0,6</t>
  </si>
  <si>
    <t>(2,89*2+3,35*2)-0,6-0,78</t>
  </si>
  <si>
    <t>(2,69*2+2,03*2+0,15*2)-0,6-0,78-0,8</t>
  </si>
  <si>
    <t>(1,4*2+0,77*2)-0,6</t>
  </si>
  <si>
    <t>(1,45*2+3,35*2)-0,6*3-0,78</t>
  </si>
  <si>
    <t>(1,45*2+1,29*2)-0,6</t>
  </si>
  <si>
    <t>(0,8*2+1,29*2)-0,6</t>
  </si>
  <si>
    <t>(1,85*2+2,69*2)-0,6*2-0,78-0,8</t>
  </si>
  <si>
    <t>(0,9*2+1,4*2)-0,6</t>
  </si>
  <si>
    <t>(1,665*2+0,795*2)-0,6</t>
  </si>
  <si>
    <t>24</t>
  </si>
  <si>
    <t>631312141</t>
  </si>
  <si>
    <t>Doplnění rýh v dosavadních mazaninách betonem prostým</t>
  </si>
  <si>
    <t>1077934452</t>
  </si>
  <si>
    <t>"po ležaté kanalizaci a napojení na stávající řad"</t>
  </si>
  <si>
    <t>(2,8+2,0)*0,6*0,15</t>
  </si>
  <si>
    <t>25</t>
  </si>
  <si>
    <t>631362021</t>
  </si>
  <si>
    <t>Výztuž mazanin svařovanými sítěmi Kari</t>
  </si>
  <si>
    <t>894318031</t>
  </si>
  <si>
    <t>"o6-100/100"</t>
  </si>
  <si>
    <t>(2,8+2,0)*0,6*0,007</t>
  </si>
  <si>
    <t>26</t>
  </si>
  <si>
    <t>632451214</t>
  </si>
  <si>
    <t>Potěr cementový samonivelační litý C20 tl do 50 mm</t>
  </si>
  <si>
    <t>-1892146217</t>
  </si>
  <si>
    <t>"032" 15,2</t>
  </si>
  <si>
    <t>"032a" 3,3</t>
  </si>
  <si>
    <t>"033" 13,6</t>
  </si>
  <si>
    <t>"033b" 4,24</t>
  </si>
  <si>
    <t>27</t>
  </si>
  <si>
    <t>632481213</t>
  </si>
  <si>
    <t>Separační vrstva z PE fólie</t>
  </si>
  <si>
    <t>102332318</t>
  </si>
  <si>
    <t>28</t>
  </si>
  <si>
    <t>634112123</t>
  </si>
  <si>
    <t>Obvodová dilatace podlahovým páskem z pěnového PE s fólií mezi stěnou a mazaninou nebo potěrem v 80 mm</t>
  </si>
  <si>
    <t>-1792775548</t>
  </si>
  <si>
    <t>"032" (6,235*2+3,115*2)</t>
  </si>
  <si>
    <t>"032a" (3,25*2+1,085*2)</t>
  </si>
  <si>
    <t>"033" (3,25*2+2,47*2)</t>
  </si>
  <si>
    <t>(2,985*2+1,88*2)</t>
  </si>
  <si>
    <t>"033b" (1,77*2+2,42*2)</t>
  </si>
  <si>
    <t>29</t>
  </si>
  <si>
    <t>642942111</t>
  </si>
  <si>
    <t>Osazování zárubní nebo rámů dveřních kovových do 2,5 m2 na MC</t>
  </si>
  <si>
    <t>1381257631</t>
  </si>
  <si>
    <t>"Z1 - 70/125 - 1ks" 1</t>
  </si>
  <si>
    <t>"Z2 - 80/175 - 2ks" 2</t>
  </si>
  <si>
    <t>"Z3 - 90/175 - 1ks" 1</t>
  </si>
  <si>
    <t>30</t>
  </si>
  <si>
    <t>55331486</t>
  </si>
  <si>
    <t>zárubeň jednokřídlá ocelová pro zdění tl stěny 110-150mm rozměru 700/1970, 2100mm</t>
  </si>
  <si>
    <t>1017684031</t>
  </si>
  <si>
    <t>31</t>
  </si>
  <si>
    <t>55331487</t>
  </si>
  <si>
    <t>zárubeň jednokřídlá ocelová pro zdění tl stěny 110-150mm rozměru 800/1970, 2100mm</t>
  </si>
  <si>
    <t>-855924519</t>
  </si>
  <si>
    <t>32</t>
  </si>
  <si>
    <t>55331493</t>
  </si>
  <si>
    <t>zárubeň jednokřídlá ocelová pro zdění tl stěny 160-200mm rozměru 900/1970, 2100mm</t>
  </si>
  <si>
    <t>678291761</t>
  </si>
  <si>
    <t>Ostatní konstrukce a práce, bourání</t>
  </si>
  <si>
    <t>33</t>
  </si>
  <si>
    <t>919735123</t>
  </si>
  <si>
    <t>Řezání stávajícího betonového krytu hl do 150 mm</t>
  </si>
  <si>
    <t>940163116</t>
  </si>
  <si>
    <t>2,8+2,0+0,6*2</t>
  </si>
  <si>
    <t>34</t>
  </si>
  <si>
    <t>949101111</t>
  </si>
  <si>
    <t>Lešení pomocné pro objekty pozemních staveb s lešeňovou podlahou v do 1,9 m zatížení do 150 kg/m2</t>
  </si>
  <si>
    <t>1977599580</t>
  </si>
  <si>
    <t>"043" 5,61*1,5</t>
  </si>
  <si>
    <t>"1.8" 16,54</t>
  </si>
  <si>
    <t>"1.9" 18,0</t>
  </si>
  <si>
    <t>"2.8" 16,54</t>
  </si>
  <si>
    <t>"2.9" 18,0</t>
  </si>
  <si>
    <t>35</t>
  </si>
  <si>
    <t>952901111</t>
  </si>
  <si>
    <t>Vyčištění budov bytové a občanské výstavby při výšce podlaží do 4 m</t>
  </si>
  <si>
    <t>-1442561468</t>
  </si>
  <si>
    <t>"043" 33,68</t>
  </si>
  <si>
    <t>"východ z budovy"</t>
  </si>
  <si>
    <t>1,77*1,0</t>
  </si>
  <si>
    <t>1,77*6,45</t>
  </si>
  <si>
    <t>"1.13" 42,38</t>
  </si>
  <si>
    <t>"1.13a" 29,14</t>
  </si>
  <si>
    <t>" východ z budovy" 25,0</t>
  </si>
  <si>
    <t>"2.13a" 29,71</t>
  </si>
  <si>
    <t>36</t>
  </si>
  <si>
    <t>962031132</t>
  </si>
  <si>
    <t>Bourání příček z cihel pálených na MVC tl do 100 mm</t>
  </si>
  <si>
    <t>-605138062</t>
  </si>
  <si>
    <t>2,345*3,4-0,8*2,0</t>
  </si>
  <si>
    <t>1,945*3,3-0,8*2,0</t>
  </si>
  <si>
    <t>0,6*3,4*2-0,6*2,0</t>
  </si>
  <si>
    <t>1,4*3,4*2-0,6*2,0</t>
  </si>
  <si>
    <t>1,5*3,4-0,6*2,0</t>
  </si>
  <si>
    <t>37</t>
  </si>
  <si>
    <t>962031133</t>
  </si>
  <si>
    <t>Bourání příček z cihel pálených na MVC tl do 150 mm</t>
  </si>
  <si>
    <t>1200380289</t>
  </si>
  <si>
    <t>(0,575+0,1)*3,4</t>
  </si>
  <si>
    <t>38</t>
  </si>
  <si>
    <t>962032231</t>
  </si>
  <si>
    <t>Bourání zdiva z cihel pálených nebo vápenopískových na MV nebo MVC přes 1 m3</t>
  </si>
  <si>
    <t>1699983962</t>
  </si>
  <si>
    <t>(5,61*3,4-0,8*2,0*2)*0,4</t>
  </si>
  <si>
    <t>0,15*0,15*3,4</t>
  </si>
  <si>
    <t>39</t>
  </si>
  <si>
    <t>965042141</t>
  </si>
  <si>
    <t>Bourání podkladů pod dlažby nebo mazanin betonových nebo z litého asfaltu tl do 100 mm pl přes 4 m2</t>
  </si>
  <si>
    <t>-1026185830</t>
  </si>
  <si>
    <t>"032" 19,61*0,1</t>
  </si>
  <si>
    <t>"033" 16,33*0,1</t>
  </si>
  <si>
    <t>40</t>
  </si>
  <si>
    <t>965042231</t>
  </si>
  <si>
    <t>Bourání podkladů pod dlažby nebo mazanin betonových nebo z litého asfaltu tl přes 100 mm pl do 4 m2</t>
  </si>
  <si>
    <t>652552509</t>
  </si>
  <si>
    <t>41</t>
  </si>
  <si>
    <t>965046111</t>
  </si>
  <si>
    <t>Broušení stávajících betonových podlah úběr do 3 mm</t>
  </si>
  <si>
    <t>-1632869832</t>
  </si>
  <si>
    <t>"1.8" 16,43</t>
  </si>
  <si>
    <t>"1.9" 17,54</t>
  </si>
  <si>
    <t>"1.13a" 28,75</t>
  </si>
  <si>
    <t>"2.8" 16,43</t>
  </si>
  <si>
    <t>"2.9" 17,54</t>
  </si>
  <si>
    <t>42</t>
  </si>
  <si>
    <t>965046119</t>
  </si>
  <si>
    <t>Příplatek k broušení stávajících betonových podlah za každý další 1 mm úběru</t>
  </si>
  <si>
    <t>1087737714</t>
  </si>
  <si>
    <t>172,75*2</t>
  </si>
  <si>
    <t>43</t>
  </si>
  <si>
    <t>965049112</t>
  </si>
  <si>
    <t>Příplatek k bourání betonových mazanin za bourání mazanin se svařovanou sítí tl přes 100 mm</t>
  </si>
  <si>
    <t>-318275566</t>
  </si>
  <si>
    <t>44</t>
  </si>
  <si>
    <t>965081213</t>
  </si>
  <si>
    <t>Bourání podlah z dlaždic keramických nebo xylolitových tl do 10 mm plochy přes 1 m2</t>
  </si>
  <si>
    <t>-1265542351</t>
  </si>
  <si>
    <t>"032" 19,61</t>
  </si>
  <si>
    <t>"033" 16,33</t>
  </si>
  <si>
    <t>45</t>
  </si>
  <si>
    <t>965081611</t>
  </si>
  <si>
    <t>Odsekání soklíků rovných</t>
  </si>
  <si>
    <t>-952807157</t>
  </si>
  <si>
    <t>46</t>
  </si>
  <si>
    <t>968072455</t>
  </si>
  <si>
    <t>Vybourání kovových dveřních zárubní pl do 2 m2</t>
  </si>
  <si>
    <t>444432592</t>
  </si>
  <si>
    <t>"60" 2</t>
  </si>
  <si>
    <t>"80" 2</t>
  </si>
  <si>
    <t>47</t>
  </si>
  <si>
    <t>969031111</t>
  </si>
  <si>
    <t>Vybourání vnitřního ocelového potrubí do DN 50</t>
  </si>
  <si>
    <t>-1909678112</t>
  </si>
  <si>
    <t>https://podminky.urs.cz/item/CS_URS_2023_02/969031111</t>
  </si>
  <si>
    <t>"stávající rozvod vody" 24,0</t>
  </si>
  <si>
    <t>48</t>
  </si>
  <si>
    <t>969041112</t>
  </si>
  <si>
    <t>Vybourání vnitřního plastového potrubí přes DN 50 do DN 100</t>
  </si>
  <si>
    <t>2001593151</t>
  </si>
  <si>
    <t>https://podminky.urs.cz/item/CS_URS_2023_02/969041112</t>
  </si>
  <si>
    <t>"stávajíci splašková kanalizace" 20,5</t>
  </si>
  <si>
    <t>49</t>
  </si>
  <si>
    <t>971042261</t>
  </si>
  <si>
    <t>Vybourání otvorů v betonových příčkách a zdech pl do 0,0225 m2 tl do 600 mm</t>
  </si>
  <si>
    <t>-1982111178</t>
  </si>
  <si>
    <t>"prostup pro ležatou kanalizaci DN110 - m.č.32 a m.č.33" 1</t>
  </si>
  <si>
    <t>50</t>
  </si>
  <si>
    <t>973031324</t>
  </si>
  <si>
    <t>Vysekání kapes ve zdivu cihelném na MV nebo MVC pl do 0,10 m2 hl do 150 mm</t>
  </si>
  <si>
    <t>1425373357</t>
  </si>
  <si>
    <t>"hlava pro překlad 2xL540x40x5 nad otvor průchodu v příčce tl.80mm" 1</t>
  </si>
  <si>
    <t>51</t>
  </si>
  <si>
    <t>978013191</t>
  </si>
  <si>
    <t>Otlučení (osekání) vnitřní vápenné nebo vápenocementové omítky stěn v rozsahu do 100 %</t>
  </si>
  <si>
    <t>2059110525</t>
  </si>
  <si>
    <t>"032"</t>
  </si>
  <si>
    <t>(2,12*2+2,2*2)*1,3</t>
  </si>
  <si>
    <t>(0,78*2+1,4*2)*1,3</t>
  </si>
  <si>
    <t>(3,115*2+3,77*2)*1,3-2,36*0,87+(2,36+0,87*2)*0,25</t>
  </si>
  <si>
    <t>"033"</t>
  </si>
  <si>
    <t>(1,73*2+0,6*2)*1,3</t>
  </si>
  <si>
    <t>(1,94*2+2,125*2)*1,3</t>
  </si>
  <si>
    <t>(0,785*2+1,5*2)*1,3</t>
  </si>
  <si>
    <t>(3,75*2+2,47*2)*1,3-2,03*0,87+(1,3+0,87*2)*0,25</t>
  </si>
  <si>
    <t>52</t>
  </si>
  <si>
    <t>978059541</t>
  </si>
  <si>
    <t>Odsekání a odebrání obkladů stěn z vnitřních obkládaček plochy přes 1 m2</t>
  </si>
  <si>
    <t>334261311</t>
  </si>
  <si>
    <t>(2,12*2+2,2*2)*2,0-0,8*2,0*2-0,6*2,0</t>
  </si>
  <si>
    <t>(0,78*2+1,4*2)*2,0-0,6*2,0</t>
  </si>
  <si>
    <t>(3,115*2+3,77*2)*2,0-0,8*2,0</t>
  </si>
  <si>
    <t>(1,73*2+0,6)*2,0</t>
  </si>
  <si>
    <t>(1,94*2+2,125*2)*2,0-0,8*2,0-0,78*2,0-0,6*2,0</t>
  </si>
  <si>
    <t>(0,785*2+1,5*2)*2,0-0,78*2,0</t>
  </si>
  <si>
    <t>(3,75*2+2,47*2)*2,0-0,78*2,0</t>
  </si>
  <si>
    <t>(2,69*2+2,03*2+0,15*2)*2,0-0,6*2,0-0,8*2,0-0,8*2,0</t>
  </si>
  <si>
    <t>997</t>
  </si>
  <si>
    <t>Přesun sutě</t>
  </si>
  <si>
    <t>53</t>
  </si>
  <si>
    <t>997013216</t>
  </si>
  <si>
    <t>Vnitrostaveništní doprava suti a vybouraných hmot pro budovy v do 21 m ručně</t>
  </si>
  <si>
    <t>-717321656</t>
  </si>
  <si>
    <t>54</t>
  </si>
  <si>
    <t>997013501</t>
  </si>
  <si>
    <t>Odvoz suti a vybouraných hmot na skládku nebo meziskládku do 1 km se složením</t>
  </si>
  <si>
    <t>1637294844</t>
  </si>
  <si>
    <t>55</t>
  </si>
  <si>
    <t>997013509</t>
  </si>
  <si>
    <t>Příplatek k odvozu suti a vybouraných hmot na skládku ZKD 1 km přes 1 km</t>
  </si>
  <si>
    <t>1200712046</t>
  </si>
  <si>
    <t>69,841*11 "Přepočtené koeficientem množství</t>
  </si>
  <si>
    <t>56</t>
  </si>
  <si>
    <t>997013861</t>
  </si>
  <si>
    <t>Poplatek za uložení stavebního odpadu na recyklační skládce (skládkovné) z prostého betonu kód odpadu 17 01 01</t>
  </si>
  <si>
    <t>-271764222</t>
  </si>
  <si>
    <t>https://podminky.urs.cz/item/CS_URS_2023_02/997013861</t>
  </si>
  <si>
    <t>7,907+0,95+0,013+0,06+11,062</t>
  </si>
  <si>
    <t>57</t>
  </si>
  <si>
    <t>997013863</t>
  </si>
  <si>
    <t>Poplatek za uložení stavebního odpadu na recyklační skládce (skládkovné) cihelného kód odpadu 17 01 02</t>
  </si>
  <si>
    <t>-1828426429</t>
  </si>
  <si>
    <t>https://podminky.urs.cz/item/CS_URS_2023_02/997013863</t>
  </si>
  <si>
    <t>15,973</t>
  </si>
  <si>
    <t>58</t>
  </si>
  <si>
    <t>997013867</t>
  </si>
  <si>
    <t>Poplatek za uložení stavebního odpadu na recyklační skládce (skládkovné) z tašek a keramických výrobků kód odpadu 17 01 03</t>
  </si>
  <si>
    <t>1338981824</t>
  </si>
  <si>
    <t>https://podminky.urs.cz/item/CS_URS_2023_02/997013867</t>
  </si>
  <si>
    <t>7,304+0,742+23,162+1,096</t>
  </si>
  <si>
    <t>59</t>
  </si>
  <si>
    <t>997013811</t>
  </si>
  <si>
    <t>Poplatek za uložení na skládce (skládkovné) stavebního odpadu dřevěného kód odpadu 170 201</t>
  </si>
  <si>
    <t>-456549159</t>
  </si>
  <si>
    <t>0,472</t>
  </si>
  <si>
    <t>60</t>
  </si>
  <si>
    <t>997013813</t>
  </si>
  <si>
    <t>Poplatek za uložení na skládce (skládkovné) stavebního odpadu z plastických hmot kód odpadu 170 203</t>
  </si>
  <si>
    <t>1272676137</t>
  </si>
  <si>
    <t>0,312+0,759+0,015</t>
  </si>
  <si>
    <t>61</t>
  </si>
  <si>
    <t>997013814</t>
  </si>
  <si>
    <t>Poplatek za uložení na skládce (skládkovné) stavebního odpadu izolací kód odpadu 170 604</t>
  </si>
  <si>
    <t>-471273680</t>
  </si>
  <si>
    <t>0,005</t>
  </si>
  <si>
    <t>62</t>
  </si>
  <si>
    <t>997013645</t>
  </si>
  <si>
    <t>Poplatek za uložení na skládce (skládkovné) odpadu asfaltového bez dehtu kód odpadu 17 03 02</t>
  </si>
  <si>
    <t>202594843</t>
  </si>
  <si>
    <t>https://podminky.urs.cz/item/CS_URS_2023_02/997013645</t>
  </si>
  <si>
    <t>0,009</t>
  </si>
  <si>
    <t>998</t>
  </si>
  <si>
    <t>Přesun hmot</t>
  </si>
  <si>
    <t>63</t>
  </si>
  <si>
    <t>998018003</t>
  </si>
  <si>
    <t>Přesun hmot ruční pro budovy v do 24 m</t>
  </si>
  <si>
    <t>1141442842</t>
  </si>
  <si>
    <t>PSV</t>
  </si>
  <si>
    <t>Práce a dodávky PSV</t>
  </si>
  <si>
    <t>720</t>
  </si>
  <si>
    <t>Zdravotechnika</t>
  </si>
  <si>
    <t>64</t>
  </si>
  <si>
    <t>720-01</t>
  </si>
  <si>
    <t>Zednické přípomoce - sekání drážek, bourání prostupů, zapravení prostupů, drážek vč.dodávky materiálu</t>
  </si>
  <si>
    <t>hod</t>
  </si>
  <si>
    <t>1665080905</t>
  </si>
  <si>
    <t>711</t>
  </si>
  <si>
    <t>Izolace proti vodě, vlhkosti a plynům</t>
  </si>
  <si>
    <t>65</t>
  </si>
  <si>
    <t>711111001</t>
  </si>
  <si>
    <t>Provedení izolace proti zemní vlhkosti vodorovné za studena nátěrem penetračním</t>
  </si>
  <si>
    <t>-61789124</t>
  </si>
  <si>
    <t xml:space="preserve">"po příčkách tl.100mm" </t>
  </si>
  <si>
    <t>2,345*0,1</t>
  </si>
  <si>
    <t>1,945*0,1</t>
  </si>
  <si>
    <t>0,6*0,1*2</t>
  </si>
  <si>
    <t>1,4*0,1</t>
  </si>
  <si>
    <t>1,5*0,1</t>
  </si>
  <si>
    <t>"po příčkách tl.150mm"</t>
  </si>
  <si>
    <t>(0,575+0,1)*0,15</t>
  </si>
  <si>
    <t>"po zdivu"</t>
  </si>
  <si>
    <t>5,61*0,4</t>
  </si>
  <si>
    <t>0,15*0,15</t>
  </si>
  <si>
    <t>66</t>
  </si>
  <si>
    <t>11163150</t>
  </si>
  <si>
    <t>lak penetrační asfaltový</t>
  </si>
  <si>
    <t>411362358</t>
  </si>
  <si>
    <t>39,148*0,0003</t>
  </si>
  <si>
    <t>67</t>
  </si>
  <si>
    <t>711131811</t>
  </si>
  <si>
    <t>Odstranění izolace proti zemní vlhkosti vodorovné</t>
  </si>
  <si>
    <t>-590203496</t>
  </si>
  <si>
    <t>"pro ležatou kanalizaci a napojení na stávající řad"</t>
  </si>
  <si>
    <t>(2,8+2,0)*0,45</t>
  </si>
  <si>
    <t>68</t>
  </si>
  <si>
    <t>711141559</t>
  </si>
  <si>
    <t>Provedení izolace proti zemní vlhkosti pásy přitavením vodorovné NAIP</t>
  </si>
  <si>
    <t>-691733010</t>
  </si>
  <si>
    <t>69</t>
  </si>
  <si>
    <t>62836110</t>
  </si>
  <si>
    <t>pás asfaltový natavitelný oxidovaný s vložkou z hliníkové fólie / hliníkové fólie s textilií, se spalitelnou PE folií nebo jemnozrnným minerálním posypem tl 4,0mm</t>
  </si>
  <si>
    <t>-1483009709</t>
  </si>
  <si>
    <t>39,148*1,15</t>
  </si>
  <si>
    <t>70</t>
  </si>
  <si>
    <t>998711103</t>
  </si>
  <si>
    <t>Přesun hmot tonážní pro izolace proti vodě, vlhkosti a plynům v objektech výšky do 60 m</t>
  </si>
  <si>
    <t>-2017787786</t>
  </si>
  <si>
    <t>713</t>
  </si>
  <si>
    <t>Izolace tepelné</t>
  </si>
  <si>
    <t>71</t>
  </si>
  <si>
    <t>713120821</t>
  </si>
  <si>
    <t>Odstranění tepelné izolace podlah volně kladené z polystyrenu tl do 100 mm</t>
  </si>
  <si>
    <t>624221979</t>
  </si>
  <si>
    <t>72</t>
  </si>
  <si>
    <t>713121121</t>
  </si>
  <si>
    <t>Montáž izolace tepelné podlah volně kladenými rohožemi, pásy, dílci, deskami 2 vrstvy</t>
  </si>
  <si>
    <t>1717026489</t>
  </si>
  <si>
    <t>73</t>
  </si>
  <si>
    <t>28372306</t>
  </si>
  <si>
    <t>deska EPS 100 pro trvalé zatížení v tlaku (max. 2000 kg/m2) tl 60mm</t>
  </si>
  <si>
    <t>-2020862887</t>
  </si>
  <si>
    <t>36,34*2,04</t>
  </si>
  <si>
    <t>74</t>
  </si>
  <si>
    <t>998713203</t>
  </si>
  <si>
    <t>Přesun hmot procentní pro izolace tepelné v objektech v do 24 m</t>
  </si>
  <si>
    <t>%</t>
  </si>
  <si>
    <t>-1771162583</t>
  </si>
  <si>
    <t>721</t>
  </si>
  <si>
    <t>Zdravotechnika - vnitřní kanalizace</t>
  </si>
  <si>
    <t>75</t>
  </si>
  <si>
    <t>721-001</t>
  </si>
  <si>
    <t>Úpravy a drobné opravy odpadního potrubí a výůstek při napojování nových zařizovacích předmětů na stávající rozvod kanalizace sociálek v 1.NP m.č.1.8 a 1.9</t>
  </si>
  <si>
    <t>924108328</t>
  </si>
  <si>
    <t>"umývadlo" 4</t>
  </si>
  <si>
    <t>"WC" 6</t>
  </si>
  <si>
    <t>"pisoár" 4</t>
  </si>
  <si>
    <t>"výlevka" 1</t>
  </si>
  <si>
    <t>76</t>
  </si>
  <si>
    <t>721-002</t>
  </si>
  <si>
    <t>Úpravy a drobné opravy odpadního potrubí a výústek při napojování nových zařizovacích předmětů na stávající rozvod kanalizace sociálek v 1.NP m.č.2.8 a 2.9</t>
  </si>
  <si>
    <t>-535392959</t>
  </si>
  <si>
    <t>77</t>
  </si>
  <si>
    <t>721171905</t>
  </si>
  <si>
    <t>Potrubí z PP vsazení odbočky do hrdla DN 110</t>
  </si>
  <si>
    <t>976682985</t>
  </si>
  <si>
    <t>"DN50" 3</t>
  </si>
  <si>
    <t>"DN110" 3</t>
  </si>
  <si>
    <t>78</t>
  </si>
  <si>
    <t>721173401</t>
  </si>
  <si>
    <t>Potrubí kanalizační z PVC SN 4 svodné DN 110</t>
  </si>
  <si>
    <t>343428037</t>
  </si>
  <si>
    <t>4,8+1,0*5</t>
  </si>
  <si>
    <t>79</t>
  </si>
  <si>
    <t>721174042</t>
  </si>
  <si>
    <t>Potrubí kanalizační z PP připojovací DN 40</t>
  </si>
  <si>
    <t>-506440033</t>
  </si>
  <si>
    <t>1,0+0,8+1,4+0,15*2</t>
  </si>
  <si>
    <t>"umývadlo" 0,4*4</t>
  </si>
  <si>
    <t>"umývadlo invalidní" 0,4</t>
  </si>
  <si>
    <t>"pisoár" 0,15*2</t>
  </si>
  <si>
    <t>80</t>
  </si>
  <si>
    <t>721174043</t>
  </si>
  <si>
    <t>Potrubí kanalizační z PP připojovací DN 50</t>
  </si>
  <si>
    <t>-211728465</t>
  </si>
  <si>
    <t>2,6+2,1</t>
  </si>
  <si>
    <t>81</t>
  </si>
  <si>
    <t>721174045</t>
  </si>
  <si>
    <t>Potrubí kanalizační z PP připojovací DN 110</t>
  </si>
  <si>
    <t>-60473648</t>
  </si>
  <si>
    <t>0,8+0,5</t>
  </si>
  <si>
    <t>"WC" 0,4*4</t>
  </si>
  <si>
    <t>"WC invalidní" 0,4</t>
  </si>
  <si>
    <t>"výlevka" 0,4</t>
  </si>
  <si>
    <t>82</t>
  </si>
  <si>
    <t>721194104</t>
  </si>
  <si>
    <t>Vyvedení a upevnění odpadních výpustek DN 40</t>
  </si>
  <si>
    <t>2018688580</t>
  </si>
  <si>
    <t>"umývadlo invalidní" 1</t>
  </si>
  <si>
    <t>"pisoár" 2</t>
  </si>
  <si>
    <t>83</t>
  </si>
  <si>
    <t>721194109</t>
  </si>
  <si>
    <t>Vyvedení a upevnění odpadních výpustek DN 100</t>
  </si>
  <si>
    <t>-438923322</t>
  </si>
  <si>
    <t>"WC" 4</t>
  </si>
  <si>
    <t>"WC invalidní" 1</t>
  </si>
  <si>
    <t>84</t>
  </si>
  <si>
    <t>721220801</t>
  </si>
  <si>
    <t>Demontáž uzávěrek zápachových DN 70</t>
  </si>
  <si>
    <t>275952219</t>
  </si>
  <si>
    <t>"1.PP" 8</t>
  </si>
  <si>
    <t>"1.NP" 8</t>
  </si>
  <si>
    <t>85</t>
  </si>
  <si>
    <t>721290111</t>
  </si>
  <si>
    <t>Zkouška těsnosti potrubí kanalizace vodou do DN 125</t>
  </si>
  <si>
    <t>-673782040</t>
  </si>
  <si>
    <t>9,8</t>
  </si>
  <si>
    <t>5,8+4,7+3,7</t>
  </si>
  <si>
    <t>86</t>
  </si>
  <si>
    <t>998721203</t>
  </si>
  <si>
    <t>Přesun hmot procentní pro vnitřní kanalizace v objektech v do 24 m</t>
  </si>
  <si>
    <t>1046948599</t>
  </si>
  <si>
    <t>722</t>
  </si>
  <si>
    <t>Zdravotechnika - vnitřní vodovod</t>
  </si>
  <si>
    <t>87</t>
  </si>
  <si>
    <t>722171933</t>
  </si>
  <si>
    <t>Potrubí plastové výměna trub nebo tvarovek D do 25 mm</t>
  </si>
  <si>
    <t>-70655086</t>
  </si>
  <si>
    <t>"S" 2</t>
  </si>
  <si>
    <t>"T" 2</t>
  </si>
  <si>
    <t>88</t>
  </si>
  <si>
    <t>28654102</t>
  </si>
  <si>
    <t>T-kus redukovaný PPR D 25x20x25mm</t>
  </si>
  <si>
    <t>1303880476</t>
  </si>
  <si>
    <t>89</t>
  </si>
  <si>
    <t>722174021</t>
  </si>
  <si>
    <t>Potrubí vodovodní plastové PPR svar polyfuze PN 20 D 16 x 2,7 mm</t>
  </si>
  <si>
    <t>-1503277632</t>
  </si>
  <si>
    <t>"S" 1,0+2,2+0,3+2,5+0,15*2+0,6</t>
  </si>
  <si>
    <t>"T" 1,0*2,2</t>
  </si>
  <si>
    <t>90</t>
  </si>
  <si>
    <t>722174022</t>
  </si>
  <si>
    <t>Potrubí vodovodní plastové PPR svar polyfuze PN 20 D 20 x 3,4 mm</t>
  </si>
  <si>
    <t>1556439260</t>
  </si>
  <si>
    <t>"S" 2,9+2,7+0,2*2+0,3</t>
  </si>
  <si>
    <t>"T" 2,9+2,7+0,3</t>
  </si>
  <si>
    <t>91</t>
  </si>
  <si>
    <t>722174023</t>
  </si>
  <si>
    <t>Potrubí vodovodní plastové PPR svar polyfuze PN 20 D 25 x 4,2 mm</t>
  </si>
  <si>
    <t>-53984038</t>
  </si>
  <si>
    <t>"S" 4,0</t>
  </si>
  <si>
    <t>"T" 4,0</t>
  </si>
  <si>
    <t>92</t>
  </si>
  <si>
    <t>722181231</t>
  </si>
  <si>
    <t>Ochrana vodovodního potrubí přilepenými termoizolačními trubicemi z PE tl do 13 mm DN do 22 mm</t>
  </si>
  <si>
    <t>-1225159070</t>
  </si>
  <si>
    <t>9,1+12,2</t>
  </si>
  <si>
    <t>93</t>
  </si>
  <si>
    <t>722181232</t>
  </si>
  <si>
    <t>Ochrana vodovodního potrubí přilepenými termoizolačními trubicemi z PE tl do 13 mm DN do 45 mm</t>
  </si>
  <si>
    <t>1786381678</t>
  </si>
  <si>
    <t>8,0</t>
  </si>
  <si>
    <t>94</t>
  </si>
  <si>
    <t>722190401</t>
  </si>
  <si>
    <t>Vyvedení a upevnění výpustku do DN 25</t>
  </si>
  <si>
    <t>-1200314717</t>
  </si>
  <si>
    <t>"umývadlo" 2*4</t>
  </si>
  <si>
    <t>"umývadlo invalidní" 2*1</t>
  </si>
  <si>
    <t>"pisoár" 1*2</t>
  </si>
  <si>
    <t>"WC" 1*4</t>
  </si>
  <si>
    <t>"výlevka" 1*2</t>
  </si>
  <si>
    <t>95</t>
  </si>
  <si>
    <t>722290226</t>
  </si>
  <si>
    <t>Zkouška těsnosti vodovodního potrubí závitového do DN 50</t>
  </si>
  <si>
    <t>-1298543737</t>
  </si>
  <si>
    <t>9,1+12,2+8,0</t>
  </si>
  <si>
    <t>96</t>
  </si>
  <si>
    <t>722290234</t>
  </si>
  <si>
    <t>Proplach a dezinfekce vodovodního potrubí do DN 80</t>
  </si>
  <si>
    <t>113285530</t>
  </si>
  <si>
    <t>97</t>
  </si>
  <si>
    <t>722-001</t>
  </si>
  <si>
    <t>Drobný instalační materiál (příchytky, objímky, konzoly atd.)</t>
  </si>
  <si>
    <t>soub.</t>
  </si>
  <si>
    <t>1119284461</t>
  </si>
  <si>
    <t>98</t>
  </si>
  <si>
    <t>722-002</t>
  </si>
  <si>
    <t>Úpravy a drobné opravy vodovodního potrubí a výůstek při napojování nových zařizovacích předmětů na stávající rozvod vodoinstalace sociálek v 1.NP m.č.1.8 a 1.9</t>
  </si>
  <si>
    <t>848104663</t>
  </si>
  <si>
    <t>"výlevka" 2*1</t>
  </si>
  <si>
    <t>99</t>
  </si>
  <si>
    <t>722-003</t>
  </si>
  <si>
    <t>Úpravy a drobné opravy vodovodního potrubí a výůstek při napojování nových zařizovacích předmětů na stávající rozvod vodoinstalace sociálek v 1.NP m.č.2.8 a 2.9</t>
  </si>
  <si>
    <t>1716584590</t>
  </si>
  <si>
    <t>100</t>
  </si>
  <si>
    <t>998722203</t>
  </si>
  <si>
    <t>Přesun hmot procentní pro vnitřní vodovod v objektech v do 24 m</t>
  </si>
  <si>
    <t>-903096508</t>
  </si>
  <si>
    <t>725</t>
  </si>
  <si>
    <t>Zdravotechnika - zařizovací předměty</t>
  </si>
  <si>
    <t>101</t>
  </si>
  <si>
    <t>725110811</t>
  </si>
  <si>
    <t>Demontáž klozetů splachovací s nádrží</t>
  </si>
  <si>
    <t>soubor</t>
  </si>
  <si>
    <t>1144851795</t>
  </si>
  <si>
    <t>"1.PP" 2</t>
  </si>
  <si>
    <t>"1.NP" 6</t>
  </si>
  <si>
    <t>"2.NP" 6</t>
  </si>
  <si>
    <t>102</t>
  </si>
  <si>
    <t>725112022</t>
  </si>
  <si>
    <t>Klozet keramický závěsný na nosné stěny s hlubokým splachováním odpad vodorovný komplet s ovládácí klapkou vč.sedátka</t>
  </si>
  <si>
    <t>-1729599292</t>
  </si>
  <si>
    <t>"1.PP" 4</t>
  </si>
  <si>
    <t>103</t>
  </si>
  <si>
    <t>725112022a</t>
  </si>
  <si>
    <t>Klozet keramický závěsný invalidní na nosné stěny s hlubokým splachováním odpad vodorovný komplet s ovládácí klapkou vč.sedátka invalidního</t>
  </si>
  <si>
    <t>1046823121</t>
  </si>
  <si>
    <t>"1.PP" 1</t>
  </si>
  <si>
    <t>104</t>
  </si>
  <si>
    <t>725121527</t>
  </si>
  <si>
    <t>Pisoárový záchodek automatický s integrovaným napájecím zdrojem</t>
  </si>
  <si>
    <t>527272978</t>
  </si>
  <si>
    <t>"1.NP" 4</t>
  </si>
  <si>
    <t>"2.NP" 4</t>
  </si>
  <si>
    <t>105</t>
  </si>
  <si>
    <t>725122816</t>
  </si>
  <si>
    <t>Demontáž pisoárových stání s nádrží a čtyřmi záchodky</t>
  </si>
  <si>
    <t>-1076465651</t>
  </si>
  <si>
    <t>106</t>
  </si>
  <si>
    <t>725210821</t>
  </si>
  <si>
    <t>Demontáž umyvadel bez výtokových armatur</t>
  </si>
  <si>
    <t>-1729783135</t>
  </si>
  <si>
    <t>107</t>
  </si>
  <si>
    <t>725219102</t>
  </si>
  <si>
    <t>Montáž umyvadla připevněného na šrouby do zdiva</t>
  </si>
  <si>
    <t>-1091636841</t>
  </si>
  <si>
    <t>"umývadlo" 4+4+4</t>
  </si>
  <si>
    <t>108</t>
  </si>
  <si>
    <t>64211056</t>
  </si>
  <si>
    <t>umyvadlo keramické závěsné bílé 650x490mm</t>
  </si>
  <si>
    <t>1300980079</t>
  </si>
  <si>
    <t>109</t>
  </si>
  <si>
    <t>642110541</t>
  </si>
  <si>
    <t>umyvadlo invalidní keramické závěsné s otvorem bílé š 600mm</t>
  </si>
  <si>
    <t>991105328</t>
  </si>
  <si>
    <t>110</t>
  </si>
  <si>
    <t>725330820</t>
  </si>
  <si>
    <t>Demontáž výlevka diturvitová</t>
  </si>
  <si>
    <t>-364106367</t>
  </si>
  <si>
    <t>"1.NP" 1</t>
  </si>
  <si>
    <t>"2.NP" 1</t>
  </si>
  <si>
    <t>111</t>
  </si>
  <si>
    <t>725331111</t>
  </si>
  <si>
    <t>Výlevka bez výtokových armatur keramická se sklopnou plastovou mřížkou 500 mm</t>
  </si>
  <si>
    <t>1870729938</t>
  </si>
  <si>
    <t>112</t>
  </si>
  <si>
    <t>725811160</t>
  </si>
  <si>
    <t>Ventil rohový nástěnný s filtrem G 1/2"+3/4" k WC vč.dopojovací pancéřové hadičky 20cm</t>
  </si>
  <si>
    <t>1366744271</t>
  </si>
  <si>
    <t>"WC" 4+6+6</t>
  </si>
  <si>
    <t>113</t>
  </si>
  <si>
    <t>725813111</t>
  </si>
  <si>
    <t>Ventil rohový G 1/2"+3/4"</t>
  </si>
  <si>
    <t>-1170111989</t>
  </si>
  <si>
    <t>"umývadlo" 2*(4+4+4)</t>
  </si>
  <si>
    <t>"pisoár" 1*(2+4+4)</t>
  </si>
  <si>
    <t>"výlevka" 2*(1+1+1)</t>
  </si>
  <si>
    <t>114</t>
  </si>
  <si>
    <t>725820801</t>
  </si>
  <si>
    <t>Demontáž baterie nástěnné do G 3 / 4</t>
  </si>
  <si>
    <t>-2051861843</t>
  </si>
  <si>
    <t>"výlevka"</t>
  </si>
  <si>
    <t>115</t>
  </si>
  <si>
    <t>725820802</t>
  </si>
  <si>
    <t>Demontáž baterie stojánkové do jednoho otvoru</t>
  </si>
  <si>
    <t>1092907747</t>
  </si>
  <si>
    <t>116</t>
  </si>
  <si>
    <t>725821329</t>
  </si>
  <si>
    <t>Baterie výlevková nástěnná páková s otáčivým kulatým ústím a délkou ramínka 350 mm</t>
  </si>
  <si>
    <t>1952771513</t>
  </si>
  <si>
    <t>117</t>
  </si>
  <si>
    <t>725829131</t>
  </si>
  <si>
    <t>Montáž baterie umyvadlové stojánkové G 1/2" ostatní typ</t>
  </si>
  <si>
    <t>-661838097</t>
  </si>
  <si>
    <t>https://podminky.urs.cz/item/CS_URS_2023_02/725829131</t>
  </si>
  <si>
    <t>118</t>
  </si>
  <si>
    <t>55143991</t>
  </si>
  <si>
    <t>baterie umyvadlová stojánková klasická bez výpusti pevné ústí</t>
  </si>
  <si>
    <t>198980749</t>
  </si>
  <si>
    <t>119</t>
  </si>
  <si>
    <t>551439915</t>
  </si>
  <si>
    <t>baterie umyvadlová nástěnná páková - invalidní</t>
  </si>
  <si>
    <t>121081565</t>
  </si>
  <si>
    <t>120</t>
  </si>
  <si>
    <t>725861102</t>
  </si>
  <si>
    <t>Zápachová uzávěrka pro umyvadla DN 40</t>
  </si>
  <si>
    <t>-931674001</t>
  </si>
  <si>
    <t>121</t>
  </si>
  <si>
    <t>725865411</t>
  </si>
  <si>
    <t>Zápachová uzávěrka pisoárová DN 32/40</t>
  </si>
  <si>
    <t>1233792450</t>
  </si>
  <si>
    <t>122</t>
  </si>
  <si>
    <t>725-001</t>
  </si>
  <si>
    <t>Dvířka 30/30 vč.dodávky revizních dvířek s magnetem pro obložení keramickým obkladem</t>
  </si>
  <si>
    <t>284480228</t>
  </si>
  <si>
    <t>"vodoinstalace" 1</t>
  </si>
  <si>
    <t>"kanalizace" 1</t>
  </si>
  <si>
    <t>123</t>
  </si>
  <si>
    <t>998725203</t>
  </si>
  <si>
    <t>Přesun hmot procentní pro zařizovací předměty v objektech v do 24 m</t>
  </si>
  <si>
    <t>-736259511</t>
  </si>
  <si>
    <t>726</t>
  </si>
  <si>
    <t>Zdravotechnika - předstěnové instalace</t>
  </si>
  <si>
    <t>124</t>
  </si>
  <si>
    <t>726111031</t>
  </si>
  <si>
    <t>Instalační předstěna - klozet s ovládáním zepředu v 1080 mm závěsný do masivní zděné kce</t>
  </si>
  <si>
    <t>1033605954</t>
  </si>
  <si>
    <t>"WC"</t>
  </si>
  <si>
    <t>"WC invalidní"</t>
  </si>
  <si>
    <t>125</t>
  </si>
  <si>
    <t>726191001</t>
  </si>
  <si>
    <t>Zvukoizolační souprava pro klozet a bidet</t>
  </si>
  <si>
    <t>958926073</t>
  </si>
  <si>
    <t>126</t>
  </si>
  <si>
    <t>998726213</t>
  </si>
  <si>
    <t>Přesun hmot procentní pro instalační prefabrikáty v objektech v do 24 m</t>
  </si>
  <si>
    <t>-1827824108</t>
  </si>
  <si>
    <t>763</t>
  </si>
  <si>
    <t>Konstrukce suché výstavby</t>
  </si>
  <si>
    <t>127</t>
  </si>
  <si>
    <t>763135101</t>
  </si>
  <si>
    <t>Montáž SDK kazetového podhledu z kazet 600x600 mm na zavěšenou viditelnou nosnou konstrukci</t>
  </si>
  <si>
    <t>1209774653</t>
  </si>
  <si>
    <t>"032+32a" 15,2+3,3+(3,25+1,185)*0,1</t>
  </si>
  <si>
    <t>128</t>
  </si>
  <si>
    <t>59030570</t>
  </si>
  <si>
    <t>podhled kazetový bez děrování viditelný rastr tl 10mm 600x600mm</t>
  </si>
  <si>
    <t>-1738524228</t>
  </si>
  <si>
    <t>105,864*1,05</t>
  </si>
  <si>
    <t>129</t>
  </si>
  <si>
    <t>998763403</t>
  </si>
  <si>
    <t>Přesun hmot procentní pro sádrokartonové konstrukce v objektech v do 24 m</t>
  </si>
  <si>
    <t>-1481388898</t>
  </si>
  <si>
    <t>766</t>
  </si>
  <si>
    <t xml:space="preserve"> Konstrukce truhlářské</t>
  </si>
  <si>
    <t>130</t>
  </si>
  <si>
    <t>766660001</t>
  </si>
  <si>
    <t>Montáž dveřních křídel otvíravých jednokřídlových š do 0,8 m do ocelové zárubně</t>
  </si>
  <si>
    <t>-1220696035</t>
  </si>
  <si>
    <t>"70" 1</t>
  </si>
  <si>
    <t>"1.NP - stávající demontované dveře vč. kování zpět"</t>
  </si>
  <si>
    <t>"60" 7</t>
  </si>
  <si>
    <t>"2.NP - stávající demontované dveře vč. kování zpět"</t>
  </si>
  <si>
    <t>131</t>
  </si>
  <si>
    <t>61162073</t>
  </si>
  <si>
    <t>dveře jednokřídlé voštinové povrch laminátový plné 700x1970-2100mm</t>
  </si>
  <si>
    <t>455932331</t>
  </si>
  <si>
    <t>132</t>
  </si>
  <si>
    <t>61162074</t>
  </si>
  <si>
    <t>dveře jednokřídlé voštinové povrch laminátový plné 800x1970-2100mm</t>
  </si>
  <si>
    <t>49402621</t>
  </si>
  <si>
    <t>133</t>
  </si>
  <si>
    <t>766660002</t>
  </si>
  <si>
    <t>Montáž dveřních křídel otvíravých jednokřídlových š přes 0,8 m do ocelové zárubně</t>
  </si>
  <si>
    <t>1581497520</t>
  </si>
  <si>
    <t>"90" 1</t>
  </si>
  <si>
    <t>134</t>
  </si>
  <si>
    <t>61162075</t>
  </si>
  <si>
    <t>dveře jednokřídlé voštinové povrch laminátový plné 900x1970-2100mm</t>
  </si>
  <si>
    <t>221743887</t>
  </si>
  <si>
    <t>135</t>
  </si>
  <si>
    <t>766660720</t>
  </si>
  <si>
    <t>Osazení větrací mřížky s vyříznutím otvoru vč. dodávky páru provětávacích dveřních mřížek 600x80mm nerez</t>
  </si>
  <si>
    <t>1647018652</t>
  </si>
  <si>
    <t>136</t>
  </si>
  <si>
    <t>766660729</t>
  </si>
  <si>
    <t>Montáž dveřního interiérového kování - štítku s klikou</t>
  </si>
  <si>
    <t>211557975</t>
  </si>
  <si>
    <t>137</t>
  </si>
  <si>
    <t>766662811</t>
  </si>
  <si>
    <t>Demontáž dveřních prahů u dveří jednokřídlových</t>
  </si>
  <si>
    <t>1939418680</t>
  </si>
  <si>
    <t>138</t>
  </si>
  <si>
    <t>766691914</t>
  </si>
  <si>
    <t>Vyvěšení nebo zavěšení dřevěných křídel dveří pl do 2 m2</t>
  </si>
  <si>
    <t>970423871</t>
  </si>
  <si>
    <t>"1.NP - stávající dveře vč. kování pro zpětné osazení"</t>
  </si>
  <si>
    <t>139</t>
  </si>
  <si>
    <t>766695212</t>
  </si>
  <si>
    <t>Montáž truhlářských prahů dveří jednokřídlových šířky do 10 cm</t>
  </si>
  <si>
    <t>-1902423042</t>
  </si>
  <si>
    <t>140</t>
  </si>
  <si>
    <t>61187116</t>
  </si>
  <si>
    <t>práh dveřní dřevěný dubový tl 20mm dl 620mm š 100mm</t>
  </si>
  <si>
    <t>-1725747048</t>
  </si>
  <si>
    <t>141</t>
  </si>
  <si>
    <t>61187136</t>
  </si>
  <si>
    <t>práh dveřní dřevěný dubový tl 20mm dl 720mm š 100mm</t>
  </si>
  <si>
    <t>864889474</t>
  </si>
  <si>
    <t>142</t>
  </si>
  <si>
    <t>766695213</t>
  </si>
  <si>
    <t>Montáž truhlářských prahů dveří jednokřídlových šířky přes 10 cm</t>
  </si>
  <si>
    <t>-1813470333</t>
  </si>
  <si>
    <t>143</t>
  </si>
  <si>
    <t>61187161</t>
  </si>
  <si>
    <t>práh dveřní dřevěný dubový tl 20mm dl 820mm š 150mm</t>
  </si>
  <si>
    <t>1156485811</t>
  </si>
  <si>
    <t>144</t>
  </si>
  <si>
    <t>61187181</t>
  </si>
  <si>
    <t>práh dveřní dřevěný dubový tl 20mm dl 920mm š 150mm</t>
  </si>
  <si>
    <t>2086994354</t>
  </si>
  <si>
    <t>145</t>
  </si>
  <si>
    <t>766-001b</t>
  </si>
  <si>
    <t>dodávka kování dveří klika/klika nerez - FAB</t>
  </si>
  <si>
    <t>ks</t>
  </si>
  <si>
    <t>-872424777</t>
  </si>
  <si>
    <t>146</t>
  </si>
  <si>
    <t>766-002</t>
  </si>
  <si>
    <t>D+MTŽ invalidního madla nerez na křídlo dveří</t>
  </si>
  <si>
    <t>1723258581</t>
  </si>
  <si>
    <t>"dveře 90" 1</t>
  </si>
  <si>
    <t>147</t>
  </si>
  <si>
    <t>766-003</t>
  </si>
  <si>
    <t>D+MTŽ invalidní madlo vodorovné sklopné nerez, l=800mm - N1</t>
  </si>
  <si>
    <t>-975209867</t>
  </si>
  <si>
    <t>148</t>
  </si>
  <si>
    <t>766-004</t>
  </si>
  <si>
    <t>D+MTŽ invalidní madlo vodorovné se svislou částí pevné, nerez, l=600mm - N2</t>
  </si>
  <si>
    <t>728082627</t>
  </si>
  <si>
    <t>149</t>
  </si>
  <si>
    <t>766-005</t>
  </si>
  <si>
    <t>D+MTŽ dávkovač mýdla, nerez - N3</t>
  </si>
  <si>
    <t>-257398725</t>
  </si>
  <si>
    <t>150</t>
  </si>
  <si>
    <t>766-006</t>
  </si>
  <si>
    <t>D+MTŽ zásobník toaletního papíru, návin 30cm, uzamykatelný, nerez - N4</t>
  </si>
  <si>
    <t>1018373330</t>
  </si>
  <si>
    <t>"1.PP" 5</t>
  </si>
  <si>
    <t>151</t>
  </si>
  <si>
    <t>766-007</t>
  </si>
  <si>
    <t>D+MTŽ zrcadlo nad umývadlo 600x650mm, broušené hrany - N5</t>
  </si>
  <si>
    <t>-1635760733</t>
  </si>
  <si>
    <t>152</t>
  </si>
  <si>
    <t>766-008</t>
  </si>
  <si>
    <t>D+MTŽ odkládací police 200x400mm - N6</t>
  </si>
  <si>
    <t>2024110162</t>
  </si>
  <si>
    <t>153</t>
  </si>
  <si>
    <t>766-009</t>
  </si>
  <si>
    <t>D+MTŽ zásobník na papírové ručníky, uzamykatelný, nerez - N7</t>
  </si>
  <si>
    <t>1996286199</t>
  </si>
  <si>
    <t>154</t>
  </si>
  <si>
    <t>766-010</t>
  </si>
  <si>
    <t>D+MTŽ háček na oděvy, nerez - N8</t>
  </si>
  <si>
    <t>-1636130438</t>
  </si>
  <si>
    <t>155</t>
  </si>
  <si>
    <t>766-011</t>
  </si>
  <si>
    <t xml:space="preserve">D+MTŽ boxů WC z vysokotlakého lamina  vč. dveří, nožky nerez, nerez kování, nerez panty, ukotvení do stěn</t>
  </si>
  <si>
    <t>250442320</t>
  </si>
  <si>
    <t>"m.č.0.32" (1,93+1,25)*2,12</t>
  </si>
  <si>
    <t>"m.č.0.33" (2,473+1,25)*2,12</t>
  </si>
  <si>
    <t>156</t>
  </si>
  <si>
    <t>998766203</t>
  </si>
  <si>
    <t>Přesun hmot procentní pro konstrukce truhlářské v objektech v do 24 m</t>
  </si>
  <si>
    <t>568547850</t>
  </si>
  <si>
    <t>771</t>
  </si>
  <si>
    <t>Podlahy z dlaždic</t>
  </si>
  <si>
    <t>157</t>
  </si>
  <si>
    <t>771111011</t>
  </si>
  <si>
    <t>Vysátí podkladu před pokládkou dlažby</t>
  </si>
  <si>
    <t>1725170500</t>
  </si>
  <si>
    <t>"043" 33,68+1,15*1,0</t>
  </si>
  <si>
    <t>158</t>
  </si>
  <si>
    <t>771121011</t>
  </si>
  <si>
    <t>Nátěr penetrační na podlahu</t>
  </si>
  <si>
    <t>-1462277224</t>
  </si>
  <si>
    <t>"soklík"</t>
  </si>
  <si>
    <t>83,21*0,09</t>
  </si>
  <si>
    <t>"plocha"</t>
  </si>
  <si>
    <t>159</t>
  </si>
  <si>
    <t>771473112</t>
  </si>
  <si>
    <t>Montáž soklů z dlaždic keramických lepených rovných v do 90 mm</t>
  </si>
  <si>
    <t>-348513724</t>
  </si>
  <si>
    <t>"043" (0,35+6,365+1,25+2,1+1,25+0,65+0,5+0,5+0,4+1,25+9,05+1,75+0,9+2,0+0,96*2)-1,45-0,8*2-0,9-0,8-1,15</t>
  </si>
  <si>
    <t>160</t>
  </si>
  <si>
    <t>59761184</t>
  </si>
  <si>
    <t>sokl keramický mrazuvzdorný povrch hladký/matný tl do 10mm výšky přes 65 do 90mm</t>
  </si>
  <si>
    <t>-677500133</t>
  </si>
  <si>
    <t>83,21*1,1</t>
  </si>
  <si>
    <t>161</t>
  </si>
  <si>
    <t>771573113</t>
  </si>
  <si>
    <t>Montáž podlah keramických hladkých lepených standardním lepidlem do 12 ks/ m2</t>
  </si>
  <si>
    <t>-796022073</t>
  </si>
  <si>
    <t>162</t>
  </si>
  <si>
    <t>59761160</t>
  </si>
  <si>
    <t>dlažba keramická slinutá mrazuvzdorná do interiéru i exteriéru povrch hladký/matný tl do 10mm přes 9 do 12ks/m2</t>
  </si>
  <si>
    <t>-730367719</t>
  </si>
  <si>
    <t>106,35*1,1</t>
  </si>
  <si>
    <t>163</t>
  </si>
  <si>
    <t>771574636</t>
  </si>
  <si>
    <t>Montáž podlah keramických reliéfních nebo z dekorů lepených cementovým standardním lepidlem přes 9 do 12 ks/m2</t>
  </si>
  <si>
    <t>-180817240</t>
  </si>
  <si>
    <t>https://podminky.urs.cz/item/CS_URS_2023_02/771574636</t>
  </si>
  <si>
    <t>164</t>
  </si>
  <si>
    <t>59761174</t>
  </si>
  <si>
    <t>dlažba keramická slinutá mrazuvzdorná do interiéru i exteriéru R11/B povrch reliéfní/matný tl do 10mm přes 9 do 12ks/m2</t>
  </si>
  <si>
    <t>-983194612</t>
  </si>
  <si>
    <t>105,42*1,1</t>
  </si>
  <si>
    <t>165</t>
  </si>
  <si>
    <t>771577131</t>
  </si>
  <si>
    <t>Příplatek k montáž podlah keramických za plochu do 5 m2</t>
  </si>
  <si>
    <t>-102378001</t>
  </si>
  <si>
    <t>166</t>
  </si>
  <si>
    <t>771591112</t>
  </si>
  <si>
    <t>Izolace pod dlažbu nátěrem nebo stěrkou ve dvou vrstvách</t>
  </si>
  <si>
    <t>1522889741</t>
  </si>
  <si>
    <t>167</t>
  </si>
  <si>
    <t>771591115</t>
  </si>
  <si>
    <t>Podlahy spárování silikonem</t>
  </si>
  <si>
    <t>194803027</t>
  </si>
  <si>
    <t>168</t>
  </si>
  <si>
    <t>998771203</t>
  </si>
  <si>
    <t>Přesun hmot procentní pro podlahy z dlaždic v objektech v do 24 m</t>
  </si>
  <si>
    <t>368712471</t>
  </si>
  <si>
    <t>781</t>
  </si>
  <si>
    <t>Dokončovací práce - obklady</t>
  </si>
  <si>
    <t>169</t>
  </si>
  <si>
    <t>781111011</t>
  </si>
  <si>
    <t>Ometení (oprášení) stěny při přípravě podkladu</t>
  </si>
  <si>
    <t>-1630753611</t>
  </si>
  <si>
    <t>170</t>
  </si>
  <si>
    <t>781121011</t>
  </si>
  <si>
    <t>Nátěr penetrační na stěnu</t>
  </si>
  <si>
    <t>1324139245</t>
  </si>
  <si>
    <t>171</t>
  </si>
  <si>
    <t>781131112</t>
  </si>
  <si>
    <t>Izolace pod obklad nátěrem nebo stěrkou ve dvou vrstvách</t>
  </si>
  <si>
    <t>1822591682</t>
  </si>
  <si>
    <t>"032" (6,235*2+3,115*2)*0,15-0,7*0,15-0,8*0,15</t>
  </si>
  <si>
    <t>"032a" (3,25*2+1,085*2)*0,15-0,7*0,15</t>
  </si>
  <si>
    <t>"033" (3,25*2+2,47*2)*0,15-1,0-0,15+0,1*0,15*2</t>
  </si>
  <si>
    <t>(2,985*2+1,88*2)*0,15-1,0*0,15-0,8*0,15</t>
  </si>
  <si>
    <t>"033b" (1,77*2+2,42*2)*0,15-0,9*0,15</t>
  </si>
  <si>
    <t>(1,45*2+1,0*2)*0,15-0,6*0,15</t>
  </si>
  <si>
    <t>(2,89*2+3,35*2)*0,15-0,6*0,15-0,78*0,15+0,1*0,15*2</t>
  </si>
  <si>
    <t>(2,69*2+2,03*2+0,15*2)*0,15-0,6*0,15-0,78*0,15-0,8*0,15</t>
  </si>
  <si>
    <t>(1,4*2+0,77*2)*0,15-0,6*0,15</t>
  </si>
  <si>
    <t>(1,45*2+3,35*2)*0,15-0,6*0,15*3-0,78*0,15+0,1*0,15*2</t>
  </si>
  <si>
    <t>(1,45*2+1,29*2)*0,15-0,6*0,15</t>
  </si>
  <si>
    <t>(0,8*2+1,29*2)*0,15-0,6*0,15</t>
  </si>
  <si>
    <t>(1,85*2+2,69*2)*0,15-0,6*0,15*2-0,78*0,15-0,8*0,15</t>
  </si>
  <si>
    <t>(0,9*2+1,4*2)*0,15-0,6*0,15</t>
  </si>
  <si>
    <t>(1,665*2+0,795*2)*0,15-0,6*0,15</t>
  </si>
  <si>
    <t>172</t>
  </si>
  <si>
    <t>781473112</t>
  </si>
  <si>
    <t>Montáž obkladů vnitřních keramických hladkých do 12 ks/m2 lepených standardním lepidlem</t>
  </si>
  <si>
    <t>-574648123</t>
  </si>
  <si>
    <t>"032" (6,235*2+3,115*2)*2,0-0,7*2,0-0,8*2,0</t>
  </si>
  <si>
    <t>"032a" (3,25*2+1,085*2)*2,0-0,7*2,0</t>
  </si>
  <si>
    <t>"033" (3,25*2+2,47*2)*2,0-1,0*2</t>
  </si>
  <si>
    <t>(2,985*2+1,88*2)*2,0-1,0*2-0,8*2,0</t>
  </si>
  <si>
    <t>"033b" (1,77*2+2,42*2)*2,0-0,9*2,0</t>
  </si>
  <si>
    <t>173</t>
  </si>
  <si>
    <t>59761026</t>
  </si>
  <si>
    <t>obklad keramický hladký do 12ks/m2</t>
  </si>
  <si>
    <t>254666163</t>
  </si>
  <si>
    <t>345,472*1,1</t>
  </si>
  <si>
    <t>174</t>
  </si>
  <si>
    <t>781492311</t>
  </si>
  <si>
    <t>Montáž profilů rohových lepených flexibilním cementovým rychletuhnoucím lepidlem</t>
  </si>
  <si>
    <t>-1656149767</t>
  </si>
  <si>
    <t>https://podminky.urs.cz/item/CS_URS_2023_02/781492311</t>
  </si>
  <si>
    <t>"032" 2,0*3+1,93</t>
  </si>
  <si>
    <t>"032a" 2,0</t>
  </si>
  <si>
    <t>"033" 2,0*4+2,47</t>
  </si>
  <si>
    <t>"33b" 1,77</t>
  </si>
  <si>
    <t>"1.8" 2,0*11+0,9</t>
  </si>
  <si>
    <t>"1.9" 2,0*8+1,45+0,9*2</t>
  </si>
  <si>
    <t>"2.8" 2,0*11+0,9</t>
  </si>
  <si>
    <t>"2.9" 2,0*8+1,45+0,9*2</t>
  </si>
  <si>
    <t>175</t>
  </si>
  <si>
    <t>781492451</t>
  </si>
  <si>
    <t>Montáž profilů ukončovacích lepených standardním cementovým lepidlem</t>
  </si>
  <si>
    <t>-1469078121</t>
  </si>
  <si>
    <t>https://podminky.urs.cz/item/CS_URS_2023_02/781492451</t>
  </si>
  <si>
    <t>176</t>
  </si>
  <si>
    <t>781495115</t>
  </si>
  <si>
    <t>Spárování vnitřních obkladů silikonem</t>
  </si>
  <si>
    <t>-531228085</t>
  </si>
  <si>
    <t>177</t>
  </si>
  <si>
    <t>998781203</t>
  </si>
  <si>
    <t>Přesun hmot procentní pro obklady keramické v objektech v do 24 m</t>
  </si>
  <si>
    <t>1008997317</t>
  </si>
  <si>
    <t>783</t>
  </si>
  <si>
    <t>Dokončovací práce - nátěry</t>
  </si>
  <si>
    <t>178</t>
  </si>
  <si>
    <t>783301311</t>
  </si>
  <si>
    <t>Odmaštění zámečnických konstrukcí vodou ředitelným odmašťovačem</t>
  </si>
  <si>
    <t>-2089760634</t>
  </si>
  <si>
    <t>"Z1 - 70/125 - 1ks" (0,7+2,1*2)*(0,06*2+0,125)</t>
  </si>
  <si>
    <t>"Z2 - 80/175 - 2ks" (0,8+2,1*2)*(0,06*2+0,185)*2</t>
  </si>
  <si>
    <t>"Z3 - 90/175 - 1ks" (0,9+2,1*2)*(0,06*2+0,175)</t>
  </si>
  <si>
    <t>"60" (0,6+2,1*2)*(0,06*2+0,11)*7</t>
  </si>
  <si>
    <t>"80" (0,8+2,0*2)*(0,06*2+0,15)*2</t>
  </si>
  <si>
    <t>179</t>
  </si>
  <si>
    <t>783314101</t>
  </si>
  <si>
    <t>Základní jednonásobný syntetický nátěr zámečnických konstrukcí</t>
  </si>
  <si>
    <t>-1448195386</t>
  </si>
  <si>
    <t>180</t>
  </si>
  <si>
    <t>783317101</t>
  </si>
  <si>
    <t>Krycí jednonásobný syntetický standardní nátěr zámečnických konstrukcí</t>
  </si>
  <si>
    <t>1078963115</t>
  </si>
  <si>
    <t>"2 vrstvy"</t>
  </si>
  <si>
    <t>26,396*2</t>
  </si>
  <si>
    <t>784</t>
  </si>
  <si>
    <t>Dokončovací práce - malby a tapety</t>
  </si>
  <si>
    <t>181</t>
  </si>
  <si>
    <t>784111001</t>
  </si>
  <si>
    <t>Oprášení (ometení ) podkladu v místnostech výšky do 3,80 m</t>
  </si>
  <si>
    <t>-2007786239</t>
  </si>
  <si>
    <t>"032" (6,235*2+3,115*2)*1,3</t>
  </si>
  <si>
    <t>"033" (3,25*2+2,47*2)*1,3</t>
  </si>
  <si>
    <t>"043" (0,35+6,365+1,25+2,1+1,25+0,65+0,5+0,5+0,4+1,25+9,05+1,75+0,9+2,0)*3,3</t>
  </si>
  <si>
    <t>(2,89*2+3,35*2)*1,25</t>
  </si>
  <si>
    <t>(1,45*2+3,35*2)*1,25</t>
  </si>
  <si>
    <t>"1.13" (8,2*2+4,6*2+0,6+0,65+0,6+1,25+1,2)*3,24</t>
  </si>
  <si>
    <t>"1.13a" (2,55+12,9+0,1+0,95+4,65+2,2+17,6)*3,24</t>
  </si>
  <si>
    <t>"2.13" (8,2*2+4,6*2+0,6+0,65+0,6+1,25+1,2)*3,24</t>
  </si>
  <si>
    <t>"2.13a" (2,55+12,9+0,1+0,95+4,65+2,2+17,6)*3,24</t>
  </si>
  <si>
    <t>182</t>
  </si>
  <si>
    <t>784181101</t>
  </si>
  <si>
    <t>Základní akrylátová jednonásobná penetrace podkladu v místnostech výšky do 3,80m</t>
  </si>
  <si>
    <t>-871364515</t>
  </si>
  <si>
    <t>183</t>
  </si>
  <si>
    <t>784221101</t>
  </si>
  <si>
    <t>Dvojnásobné bílé malby ze směsí za sucha dobře otěruvzdorných v místnostech do 3,80 m</t>
  </si>
  <si>
    <t>-1639702085</t>
  </si>
  <si>
    <t>Práce a dodávky M</t>
  </si>
  <si>
    <t>21-M</t>
  </si>
  <si>
    <t>Elektromontáže</t>
  </si>
  <si>
    <t>184</t>
  </si>
  <si>
    <t>210-146</t>
  </si>
  <si>
    <t>Zednické přípomoce - sekání drážek, bourání prostupů a jejich zapravení vč.materiálu</t>
  </si>
  <si>
    <t>1836352304</t>
  </si>
  <si>
    <t>24-M</t>
  </si>
  <si>
    <t>Montáže vzduchotechnických zařízení</t>
  </si>
  <si>
    <t>185</t>
  </si>
  <si>
    <t>240-001</t>
  </si>
  <si>
    <t>D+MTŽ malý radiální ventilátor, 100m3/h,29W/230V, zpětná klapka, doběhový spínač - přesná specifikace viz soupis materiálu VZT</t>
  </si>
  <si>
    <t>1481211001</t>
  </si>
  <si>
    <t>"033b" 1</t>
  </si>
  <si>
    <t>186</t>
  </si>
  <si>
    <t>240-002</t>
  </si>
  <si>
    <t>D+MTŽ talířový odvodní ventil kovový d100 vč. montážní zděře - přesná specifikace viz soupis materiálu VZT</t>
  </si>
  <si>
    <t>2113548578</t>
  </si>
  <si>
    <t>187</t>
  </si>
  <si>
    <t>240-003</t>
  </si>
  <si>
    <t>D+MTŽ potrubí spiro - oblouk spiro OL 100/90</t>
  </si>
  <si>
    <t>-947275033</t>
  </si>
  <si>
    <t>188</t>
  </si>
  <si>
    <t>240-004</t>
  </si>
  <si>
    <t>D+MTŽ spojka Spiro d100</t>
  </si>
  <si>
    <t>-1760640818</t>
  </si>
  <si>
    <t>"1.PP-na střechu""</t>
  </si>
  <si>
    <t>"033b" 9</t>
  </si>
  <si>
    <t>189</t>
  </si>
  <si>
    <t>240-005</t>
  </si>
  <si>
    <t>D+MTŽ potrubí spiro - trouba spiro d100</t>
  </si>
  <si>
    <t>1120117658</t>
  </si>
  <si>
    <t>"033b" 13,9</t>
  </si>
  <si>
    <t>190</t>
  </si>
  <si>
    <t>240-099</t>
  </si>
  <si>
    <t>doprava VZT zařízení</t>
  </si>
  <si>
    <t>kpl.</t>
  </si>
  <si>
    <t>882426899</t>
  </si>
  <si>
    <t>191</t>
  </si>
  <si>
    <t>240-100</t>
  </si>
  <si>
    <t>Funkční a provozní zkoušky VZT zařízení, seřízení</t>
  </si>
  <si>
    <t>742444703</t>
  </si>
  <si>
    <t>192</t>
  </si>
  <si>
    <t>240-110</t>
  </si>
  <si>
    <t>-612280938</t>
  </si>
  <si>
    <t>10,0</t>
  </si>
  <si>
    <t>193</t>
  </si>
  <si>
    <t>240-111</t>
  </si>
  <si>
    <t>Zapravení prostupu střešním pláštěm po instalaci VZT potrubí</t>
  </si>
  <si>
    <t>-884308951</t>
  </si>
  <si>
    <t>2300102 - Elektroinstalace - 1.PP, 1.NP, 2.NP</t>
  </si>
  <si>
    <t>Soupis:</t>
  </si>
  <si>
    <t>2300102-01 - Elektro 1.PP</t>
  </si>
  <si>
    <t xml:space="preserve">    741 - Elektroinstalace - silnoproud</t>
  </si>
  <si>
    <t xml:space="preserve">    742 - Elektroinstalace - slaboproud</t>
  </si>
  <si>
    <t xml:space="preserve">    46-M - Zemní práce při extr.mont.pracích</t>
  </si>
  <si>
    <t>741</t>
  </si>
  <si>
    <t>Elektroinstalace - silnoproud</t>
  </si>
  <si>
    <t>741112061</t>
  </si>
  <si>
    <t>Montáž krabic elektroinstalačních bez napojení na trubky a lišty, demontáže a montáže víčka a přístroje přístrojových zapuštěných plastových kruhových do zdiva</t>
  </si>
  <si>
    <t>-1726002668</t>
  </si>
  <si>
    <t>34571451</t>
  </si>
  <si>
    <t>krabice pod omítku PVC přístrojová kruhová D 70mm hluboká</t>
  </si>
  <si>
    <t>1689929549</t>
  </si>
  <si>
    <t>741310101</t>
  </si>
  <si>
    <t>Montáž spínačů jedno nebo dvoupólových polozapuštěných nebo zapuštěných se zapojením vodičů bezšroubové připojení spínačů, řazení 1-jednopólových</t>
  </si>
  <si>
    <t>1347856702</t>
  </si>
  <si>
    <t>34539015</t>
  </si>
  <si>
    <t>přístroj spínače jednopólového, řazení 1, 1So, 1S bezšroubové svorky</t>
  </si>
  <si>
    <t>-446542382</t>
  </si>
  <si>
    <t>741310113</t>
  </si>
  <si>
    <t>Montáž spínačů jedno nebo dvoupólových polozapuštěných nebo zapuštěných se zapojením vodičů bezšroubové připojení ovladačů, řazení 1/0S-tlačítkových zapínacích se signální doutnavkou</t>
  </si>
  <si>
    <t>-1547732066</t>
  </si>
  <si>
    <t>34539021</t>
  </si>
  <si>
    <t>přístroj ovládače zapínacího, řazení 1/0, 1/0S, 1/0So bezšroubové svorky</t>
  </si>
  <si>
    <t>-845589930</t>
  </si>
  <si>
    <t>741311072</t>
  </si>
  <si>
    <t>Montáž spínačů speciálních se zapojením vodičů tlačítka nouzového zastavení/vypnutí pod omítku</t>
  </si>
  <si>
    <t>1009921727</t>
  </si>
  <si>
    <t>34532002</t>
  </si>
  <si>
    <t>ovládač nouzového zastavení s aretací 1V+1Z 3A 240V AC</t>
  </si>
  <si>
    <t>-2019154181</t>
  </si>
  <si>
    <t>741312532</t>
  </si>
  <si>
    <t>Montáž odpínačů bez zapojení vodičů kompaktních do 750 V třípólových do 160 A</t>
  </si>
  <si>
    <t>-331787599</t>
  </si>
  <si>
    <t>35822630</t>
  </si>
  <si>
    <t>odpínač pojistkový 3-pól., Ie = 160A, třmen. svorky pro 2,5-95mm2</t>
  </si>
  <si>
    <t>1283363956</t>
  </si>
  <si>
    <t>741320024</t>
  </si>
  <si>
    <t>Montáž pojistek se zapojením vodičů pojistkových částí spodků do 500 V 350 A</t>
  </si>
  <si>
    <t>-545658083</t>
  </si>
  <si>
    <t>1030085389</t>
  </si>
  <si>
    <t>Pojistka válcová 125A gG</t>
  </si>
  <si>
    <t>562687982</t>
  </si>
  <si>
    <t>741320103</t>
  </si>
  <si>
    <t>Montáž jističů se zapojením vodičů jednopólových nn do 25 A s krytem</t>
  </si>
  <si>
    <t>-708542760</t>
  </si>
  <si>
    <t>35822114</t>
  </si>
  <si>
    <t>jistič 1-pólový 6 A vypínací charakteristika C vypínací schopnost 10 kA</t>
  </si>
  <si>
    <t>-650246901</t>
  </si>
  <si>
    <t>35822158</t>
  </si>
  <si>
    <t>jistič 3-pólový 10 A vypínací charakteristika B vypínací schopnost 10 kA</t>
  </si>
  <si>
    <t>1117152846</t>
  </si>
  <si>
    <t>741320163</t>
  </si>
  <si>
    <t>Montáž jističů se zapojením vodičů třípólových nn do 25 A s krytem</t>
  </si>
  <si>
    <t>520046042</t>
  </si>
  <si>
    <t>35822173</t>
  </si>
  <si>
    <t>jistič 3-pólový 25 A vypínací charakteristika C vypínací schopnost 10 kA</t>
  </si>
  <si>
    <t>2018747449</t>
  </si>
  <si>
    <t>741320173</t>
  </si>
  <si>
    <t>Montáž jističů se zapojením vodičů třípólových nn do 63 A s krytem</t>
  </si>
  <si>
    <t>1606258735</t>
  </si>
  <si>
    <t>35822186</t>
  </si>
  <si>
    <t>jistič 3-pólový 63 A vypínací charakteristika B vypínací schopnost 10 kA</t>
  </si>
  <si>
    <t>1898963845</t>
  </si>
  <si>
    <t>741320183</t>
  </si>
  <si>
    <t>Montáž jističů se zapojením vodičů třípólových nn do 125 A s krytem</t>
  </si>
  <si>
    <t>1223840022</t>
  </si>
  <si>
    <t>RMAT0001</t>
  </si>
  <si>
    <t>Hlavní vypínač třípólový 125A</t>
  </si>
  <si>
    <t>-657565644</t>
  </si>
  <si>
    <t>741321002</t>
  </si>
  <si>
    <t>Montáž proudových chráničů se zapojením vodičů dvoupólových nn do 25 A s krytem</t>
  </si>
  <si>
    <t>540374338</t>
  </si>
  <si>
    <t>35829020</t>
  </si>
  <si>
    <t>chránič proudový 1+N pólový 10A typ B</t>
  </si>
  <si>
    <t>-514293086</t>
  </si>
  <si>
    <t>741322021</t>
  </si>
  <si>
    <t>Montáž přepěťových ochran nn se zapojením vodičů svodiče bleskových proudů - typ 1 čtyřpólových, pro impulsní proud do 35 kA</t>
  </si>
  <si>
    <t>-1865946884</t>
  </si>
  <si>
    <t>10.877.442</t>
  </si>
  <si>
    <t>SALTEK Svodič I+II FLP-MAXI V/4 bleskových proudů, kombinovaný</t>
  </si>
  <si>
    <t>-2065221045</t>
  </si>
  <si>
    <t>741330763</t>
  </si>
  <si>
    <t>Montáž relé časových bez zapojení</t>
  </si>
  <si>
    <t>-461389971</t>
  </si>
  <si>
    <t>35826000</t>
  </si>
  <si>
    <t>multifunkční časové relé s 1c/o</t>
  </si>
  <si>
    <t>-1932673478</t>
  </si>
  <si>
    <t>741330805</t>
  </si>
  <si>
    <t>Montáž relé ostatních bez zapojení podpěťových</t>
  </si>
  <si>
    <t>672250348</t>
  </si>
  <si>
    <t>35822634</t>
  </si>
  <si>
    <t>spoušť vypínací (napěťová), AC/DC 230, 400V</t>
  </si>
  <si>
    <t>-811116949</t>
  </si>
  <si>
    <t>741372061</t>
  </si>
  <si>
    <t>Montáž svítidel s integrovaným zdrojem LED se zapojením vodičů interiérových přisazených stropních hranatých nebo kruhových, plochy do 0,09 m2</t>
  </si>
  <si>
    <t>-1116004357</t>
  </si>
  <si>
    <t>RMAT0007</t>
  </si>
  <si>
    <t>Svítidlo NS1 (LED nouzové svítidlo, přisazení univerzální optika, 3W, 360lm, Ra 80, 4000K, průměr 202mm)</t>
  </si>
  <si>
    <t>-1530853306</t>
  </si>
  <si>
    <t>741372062</t>
  </si>
  <si>
    <t>Montáž svítidel s integrovaným zdrojem LED se zapojením vodičů interiérových přisazených stropních hranatých nebo kruhových, plochy přes 0,09 do 0,36 m2</t>
  </si>
  <si>
    <t>-225073195</t>
  </si>
  <si>
    <t>RMAT0003</t>
  </si>
  <si>
    <t>-738344799</t>
  </si>
  <si>
    <t>RMAT0005</t>
  </si>
  <si>
    <t>Svítidlo Z (Vestavný čtvercový LED downlight, mikroprizmatický kryt, 23W, 2300lm, Ra 80, 4000K, rozměry 295x295x46mm)</t>
  </si>
  <si>
    <t>1220881554</t>
  </si>
  <si>
    <t>RMAT0006</t>
  </si>
  <si>
    <t>Svítidlo Z10 (LED panel, UGR&lt;19, hliníkový rámeček, mikroprizmatický kryt, 24W, 2650lm, Ra 90, 4000K, rozměry 595x595x15mm)</t>
  </si>
  <si>
    <t>-1896701389</t>
  </si>
  <si>
    <t>RMAT0009</t>
  </si>
  <si>
    <t>Svítidlo Z14 (LED panel, UGR&lt;19, hliníkový rámeček, mikroprozmatický kryt, 35W, 3950lm, Ra 90, 4000K, rozměry 595x595x15mm)</t>
  </si>
  <si>
    <t>-1688835522</t>
  </si>
  <si>
    <t>741810001</t>
  </si>
  <si>
    <t>Zkoušky a prohlídky elektrických rozvodů a zařízení celková prohlídka a vyhotovení revizní zprávy pro objem montážních prací do 100 tis. Kč</t>
  </si>
  <si>
    <t>-931058938</t>
  </si>
  <si>
    <t>998741112</t>
  </si>
  <si>
    <t>Přesun hmot pro silnoproud stanovený z hmotnosti přesunovaného materiálu vodorovná dopravní vzdálenost do 50 m s omezením mechanizace v objektech výšky přes 6 do 12 m</t>
  </si>
  <si>
    <t>-1695700303</t>
  </si>
  <si>
    <t>RMAT0008</t>
  </si>
  <si>
    <t>Demontáž</t>
  </si>
  <si>
    <t>1556380320</t>
  </si>
  <si>
    <t>742</t>
  </si>
  <si>
    <t>Elektroinstalace - slaboproud</t>
  </si>
  <si>
    <t>742121001</t>
  </si>
  <si>
    <t>Montáž kabelů sdělovacích pro vnitřní rozvody počtu žil do 15</t>
  </si>
  <si>
    <t>-294927340</t>
  </si>
  <si>
    <t>34121233</t>
  </si>
  <si>
    <t>kabel sdělovací stíněný laminovanou Al fólií s příložným Cu drátem jádro Cu plné izolace PVC plášť PVC 300V (J-Y(St)Y…Lg) 2x2x0,8mm2</t>
  </si>
  <si>
    <t>167466578</t>
  </si>
  <si>
    <t>5*1,2 "Přepočtené koeficientem množství</t>
  </si>
  <si>
    <t>742330005</t>
  </si>
  <si>
    <t>Montáž strukturované kabeláže rozvaděče stojanového přes 30U</t>
  </si>
  <si>
    <t>-477839279</t>
  </si>
  <si>
    <t>35712063</t>
  </si>
  <si>
    <t>rozvaděč stojanový 19" celoskleněné dveře 42U/800x1000mm</t>
  </si>
  <si>
    <t>-260601778</t>
  </si>
  <si>
    <t>742350001</t>
  </si>
  <si>
    <t>Montáž zařízení pro tělesně postižené signalizačního světla s akustickou signalizací</t>
  </si>
  <si>
    <t>1672536950</t>
  </si>
  <si>
    <t>34535107</t>
  </si>
  <si>
    <t>sada pro nouzovou signalizaci s modulem s opticko-akustickým alarmem tlačítko signální tahové resetovací tlačítko transformátor včetně rámečků 230V IP20</t>
  </si>
  <si>
    <t>-470005427</t>
  </si>
  <si>
    <t>210813001</t>
  </si>
  <si>
    <t>Montáž izolovaných kabelů měděných do 1 kV bez ukončení plných nebo laněných kulatých (např. CYKY, CHKE-R) uložených pevně počtu a průřezu žil 2x1,5 až 6 mm2</t>
  </si>
  <si>
    <t>-264209102</t>
  </si>
  <si>
    <t>34111116</t>
  </si>
  <si>
    <t>kabel silový oheň retardující bezhalogenový bez funkční schopnosti při požáru třída reakce na oheň B2cas1d1a1 jádro Cu 0,6/1kV (1-CXKH-R B2) 2x1,5mm2</t>
  </si>
  <si>
    <t>1684708481</t>
  </si>
  <si>
    <t>30*1,15 "Přepočtené koeficientem množství</t>
  </si>
  <si>
    <t>210813011</t>
  </si>
  <si>
    <t>Montáž izolovaných kabelů měděných do 1 kV bez ukončení plných nebo laněných kulatých (např. CYKY, CHKE-R) uložených pevně počtu a průřezu žil 3x1,5 až 6 mm2</t>
  </si>
  <si>
    <t>-2045365198</t>
  </si>
  <si>
    <t>34111258</t>
  </si>
  <si>
    <t>kabel silový oheň retardující bezhalogenový bez funkční schopnosti při požáru jádro Cu 0,6/1kV (N2XH) 3x1,5mm2</t>
  </si>
  <si>
    <t>-635167429</t>
  </si>
  <si>
    <t>550*1,15 "Přepočtené koeficientem množství</t>
  </si>
  <si>
    <t>210813065</t>
  </si>
  <si>
    <t>Montáž izolovaných kabelů měděných do 1 kV bez ukončení plných nebo laněných kulatých (např. CYKY, CHKE-R) uložených pevně počtu a průřezu žil 5x10 až 16 mm2</t>
  </si>
  <si>
    <t>-2122090276</t>
  </si>
  <si>
    <t>34111300</t>
  </si>
  <si>
    <t>kabel silový oheň retardující bezhalogenový bez funkční schopnosti při požáru jádro Cu 0,6/1kV (N2XH) 5x16mm2</t>
  </si>
  <si>
    <t>256</t>
  </si>
  <si>
    <t>-754674146</t>
  </si>
  <si>
    <t>15*1,15 "Přepočtené koeficientem množství</t>
  </si>
  <si>
    <t>46-M</t>
  </si>
  <si>
    <t>Zemní práce při extr.mont.pracích</t>
  </si>
  <si>
    <t>460941212</t>
  </si>
  <si>
    <t>Vyplnění rýh vyplnění a omítnutí rýh ve stěnách hloubky do 3 cm a šířky přes 3 do 5 cm</t>
  </si>
  <si>
    <t>68950303</t>
  </si>
  <si>
    <t>468094112</t>
  </si>
  <si>
    <t>Vyvrtání otvorů pro elektroinstalační krabice ve stěnách z cihel, hloubky přes 6 do 9 cm</t>
  </si>
  <si>
    <t>-969336078</t>
  </si>
  <si>
    <t>468101412</t>
  </si>
  <si>
    <t>Vysekání rýh pro montáž trubek a kabelů v cihelných zdech hloubky do 3 cm a šířky přes 3 do 5 cm</t>
  </si>
  <si>
    <t>1761943436</t>
  </si>
  <si>
    <t>469972111</t>
  </si>
  <si>
    <t>Odvoz suti a vybouraných hmot odvoz suti a vybouraných hmot do 1 km</t>
  </si>
  <si>
    <t>864032632</t>
  </si>
  <si>
    <t>469972121</t>
  </si>
  <si>
    <t>Odvoz suti a vybouraných hmot odvoz suti a vybouraných hmot Příplatek k ceně za každý další i započatý 1 km</t>
  </si>
  <si>
    <t>1588748846</t>
  </si>
  <si>
    <t>0,122*19 "Přepočtené koeficientem množství</t>
  </si>
  <si>
    <t>469973113</t>
  </si>
  <si>
    <t>Poplatek za uložení stavebního odpadu (skládkovné) na skládce cihelného zatříděného do Katalogu odpadů pod kódem 17 01 02</t>
  </si>
  <si>
    <t>821642044</t>
  </si>
  <si>
    <t>469981111</t>
  </si>
  <si>
    <t>Přesun hmot pro pomocné stavební práce při elektromontážích dopravní vzdálenost do 1 000 m</t>
  </si>
  <si>
    <t>-1440749558</t>
  </si>
  <si>
    <t>2300102-02 - Elektro 1.NP</t>
  </si>
  <si>
    <t>-1030493835</t>
  </si>
  <si>
    <t>-28296427</t>
  </si>
  <si>
    <t>741210101</t>
  </si>
  <si>
    <t>Montáž rozváděčů litinových, hliníkových nebo plastových bez zapojení vodičů sestavy hmotnosti do 50 kg</t>
  </si>
  <si>
    <t>425321412</t>
  </si>
  <si>
    <t>RMAT0002</t>
  </si>
  <si>
    <t>Rozvaděč protipožární E60 DP1, 44 modulů</t>
  </si>
  <si>
    <t>1942785540</t>
  </si>
  <si>
    <t>-513402080</t>
  </si>
  <si>
    <t>1756550214</t>
  </si>
  <si>
    <t>-11420451</t>
  </si>
  <si>
    <t>-720582150</t>
  </si>
  <si>
    <t>1039481865</t>
  </si>
  <si>
    <t>-1707387806</t>
  </si>
  <si>
    <t>-1500393533</t>
  </si>
  <si>
    <t>-307676729</t>
  </si>
  <si>
    <t>-15026780</t>
  </si>
  <si>
    <t>-1505647619</t>
  </si>
  <si>
    <t>490116524</t>
  </si>
  <si>
    <t>84360927</t>
  </si>
  <si>
    <t>1496744545</t>
  </si>
  <si>
    <t>3540416</t>
  </si>
  <si>
    <t>-596640271</t>
  </si>
  <si>
    <t>1695445156</t>
  </si>
  <si>
    <t>-383407718</t>
  </si>
  <si>
    <t>389053410</t>
  </si>
  <si>
    <t>-1071519950</t>
  </si>
  <si>
    <t>1890175248</t>
  </si>
  <si>
    <t>-1501807153</t>
  </si>
  <si>
    <t>1549023865</t>
  </si>
  <si>
    <t>2134069247</t>
  </si>
  <si>
    <t>-1513896324</t>
  </si>
  <si>
    <t>RMAT0004</t>
  </si>
  <si>
    <t>Svítidlo Y (Vestavný čtvercový LED downlight, mikroprizmatický kryt, 17W, 1800lm, Ra 80, 4000K, rozměry 295x295x46mm)</t>
  </si>
  <si>
    <t>1113696053</t>
  </si>
  <si>
    <t>-1101555454</t>
  </si>
  <si>
    <t>541769567</t>
  </si>
  <si>
    <t>1208208871</t>
  </si>
  <si>
    <t>-1955548125</t>
  </si>
  <si>
    <t>180940353</t>
  </si>
  <si>
    <t>-470132885</t>
  </si>
  <si>
    <t>-721520023</t>
  </si>
  <si>
    <t>500*1,15 "Přepočtené koeficientem množství</t>
  </si>
  <si>
    <t>-1743426835</t>
  </si>
  <si>
    <t>1460375253</t>
  </si>
  <si>
    <t>-116730290</t>
  </si>
  <si>
    <t>468081332</t>
  </si>
  <si>
    <t>Vybourání otvorů ve zdivu cihelném plochy přes 0,09 do 0,25 m2 a tloušťky přes 15 do 30 cm</t>
  </si>
  <si>
    <t>1614210671</t>
  </si>
  <si>
    <t>444736151</t>
  </si>
  <si>
    <t>1440738616</t>
  </si>
  <si>
    <t>-895987464</t>
  </si>
  <si>
    <t>-968021824</t>
  </si>
  <si>
    <t>0,413*19 "Přepočtené koeficientem množství</t>
  </si>
  <si>
    <t>-488098269</t>
  </si>
  <si>
    <t>-1161207438</t>
  </si>
  <si>
    <t>2300102-03 - Elektro 2.NP</t>
  </si>
  <si>
    <t>-2144860597</t>
  </si>
  <si>
    <t>-122943081</t>
  </si>
  <si>
    <t>-2078394020</t>
  </si>
  <si>
    <t>844465942</t>
  </si>
  <si>
    <t>-201412271</t>
  </si>
  <si>
    <t>-1632040340</t>
  </si>
  <si>
    <t>1451960573</t>
  </si>
  <si>
    <t>1744928587</t>
  </si>
  <si>
    <t>502300447</t>
  </si>
  <si>
    <t>293165411</t>
  </si>
  <si>
    <t>-855508373</t>
  </si>
  <si>
    <t>-1742882099</t>
  </si>
  <si>
    <t>1519219822</t>
  </si>
  <si>
    <t>1583859890</t>
  </si>
  <si>
    <t>-1050962883</t>
  </si>
  <si>
    <t>1210921360</t>
  </si>
  <si>
    <t>-1051759447</t>
  </si>
  <si>
    <t>769851753</t>
  </si>
  <si>
    <t>40605600</t>
  </si>
  <si>
    <t>-421936333</t>
  </si>
  <si>
    <t>-1710657291</t>
  </si>
  <si>
    <t>-1985687687</t>
  </si>
  <si>
    <t>1884320800</t>
  </si>
  <si>
    <t>1712707437</t>
  </si>
  <si>
    <t>1823280265</t>
  </si>
  <si>
    <t>-1546693698</t>
  </si>
  <si>
    <t>2057591722</t>
  </si>
  <si>
    <t>1499356034</t>
  </si>
  <si>
    <t>-1318899234</t>
  </si>
  <si>
    <t>-1114816062</t>
  </si>
  <si>
    <t>998741113</t>
  </si>
  <si>
    <t>Přesun hmot pro silnoproud stanovený z hmotnosti přesunovaného materiálu vodorovná dopravní vzdálenost do 50 m s omezením mechanizace v objektech výšky přes 12 do 24 m</t>
  </si>
  <si>
    <t>1575995704</t>
  </si>
  <si>
    <t>-1552501173</t>
  </si>
  <si>
    <t>934457545</t>
  </si>
  <si>
    <t>-537079578</t>
  </si>
  <si>
    <t>1045024749</t>
  </si>
  <si>
    <t>1179956687</t>
  </si>
  <si>
    <t>111177046</t>
  </si>
  <si>
    <t>869032493</t>
  </si>
  <si>
    <t>546229452</t>
  </si>
  <si>
    <t>-1234083834</t>
  </si>
  <si>
    <t>1454740840</t>
  </si>
  <si>
    <t>-260655226</t>
  </si>
  <si>
    <t>2300103 - Stavební úpravy, rekonstrukce silno a slaboproudé instalace</t>
  </si>
  <si>
    <t>2300103-01 - Učebna informatiky m.č.027a</t>
  </si>
  <si>
    <t>Úroveň 3:</t>
  </si>
  <si>
    <t>2300103-011 - Stavební část</t>
  </si>
  <si>
    <t xml:space="preserve">    762 - Konstrukce tesařské</t>
  </si>
  <si>
    <t xml:space="preserve">    766 - Konstrukce truhlářské</t>
  </si>
  <si>
    <t xml:space="preserve">    776 - Podlahy povlakové</t>
  </si>
  <si>
    <t xml:space="preserve">    786 - Dokončovací práce - čalounické úpravy</t>
  </si>
  <si>
    <t>342272225</t>
  </si>
  <si>
    <t>Příčka z pórobetonových hladkých tvárnic na tenkovrstvou maltu tl 100 mm</t>
  </si>
  <si>
    <t>1343553430</t>
  </si>
  <si>
    <t>612142001</t>
  </si>
  <si>
    <t>Potažení vnitřních stěn sklovláknitým pletivem vtlačeným do tenkovrstvé hmoty</t>
  </si>
  <si>
    <t>-1034782048</t>
  </si>
  <si>
    <t>612321141</t>
  </si>
  <si>
    <t>Vápenocementová omítka štuková dvouvrstvá vnitřních stěn nanášená ručně</t>
  </si>
  <si>
    <t>-1075318235</t>
  </si>
  <si>
    <t>vlastní 1</t>
  </si>
  <si>
    <t>Hrubý úklid - průběžný a konečný</t>
  </si>
  <si>
    <t>kpl</t>
  </si>
  <si>
    <t>512</t>
  </si>
  <si>
    <t>457609773</t>
  </si>
  <si>
    <t>bourací práce</t>
  </si>
  <si>
    <t>Bourací práce</t>
  </si>
  <si>
    <t>-590896070</t>
  </si>
  <si>
    <t>vlastní 3</t>
  </si>
  <si>
    <t>Zapravení po bouracích pracích</t>
  </si>
  <si>
    <t>-1039637039</t>
  </si>
  <si>
    <t>vlastní 5</t>
  </si>
  <si>
    <t>Demontáž stávajícího vybavení</t>
  </si>
  <si>
    <t>1152677300</t>
  </si>
  <si>
    <t>vlastní 6</t>
  </si>
  <si>
    <t>Zapravení po rozvodech elektra</t>
  </si>
  <si>
    <t>655639674</t>
  </si>
  <si>
    <t>997013213</t>
  </si>
  <si>
    <t>Vnitrostaveništní doprava suti a vybouraných hmot pro budovy v do 12 m ručně</t>
  </si>
  <si>
    <t>-1886083984</t>
  </si>
  <si>
    <t>1093352821</t>
  </si>
  <si>
    <t>997241622</t>
  </si>
  <si>
    <t>Naložení a složení suti</t>
  </si>
  <si>
    <t>-1371515359</t>
  </si>
  <si>
    <t>946202500</t>
  </si>
  <si>
    <t>uložení odpadu směsné stavební a demoliční, včetně kontejneru</t>
  </si>
  <si>
    <t>387995502</t>
  </si>
  <si>
    <t>1568025207</t>
  </si>
  <si>
    <t>-188670802</t>
  </si>
  <si>
    <t>Umyvadlo</t>
  </si>
  <si>
    <t>Keramické umyvadlo včetně nerezové baterie. Dodávka a montáž</t>
  </si>
  <si>
    <t>1554701694</t>
  </si>
  <si>
    <t>vlastní 14</t>
  </si>
  <si>
    <t xml:space="preserve">Vodoinstalační práce </t>
  </si>
  <si>
    <t>-1535892291</t>
  </si>
  <si>
    <t>762</t>
  </si>
  <si>
    <t>Konstrukce tesařské</t>
  </si>
  <si>
    <t>762621120</t>
  </si>
  <si>
    <t>Osazení dveří tesařských jednokřídlových</t>
  </si>
  <si>
    <t>-1995099536</t>
  </si>
  <si>
    <t>dveře 2</t>
  </si>
  <si>
    <t xml:space="preserve">Dveře vnitřní hladké plné jednokřídlé </t>
  </si>
  <si>
    <t>1621158074</t>
  </si>
  <si>
    <t>vlastní 18</t>
  </si>
  <si>
    <t>Dodávka a montáž kování</t>
  </si>
  <si>
    <t>276821648</t>
  </si>
  <si>
    <t>763-001</t>
  </si>
  <si>
    <t>D+MTŽ akustického lkazetového SDK podhledu 600x600</t>
  </si>
  <si>
    <t>-2099563625</t>
  </si>
  <si>
    <t>55,33</t>
  </si>
  <si>
    <t>Konstrukce truhlářské</t>
  </si>
  <si>
    <t>766-001</t>
  </si>
  <si>
    <t>D+MTŽ krytu radiátoru, lamely z desky MDF uchycené na kci z ocelového úhelníku ukotvené ke zdivu, vne rozmšr 1520x190x815mm, barva hnědá - přesná specifikace viz výpis prvků ostatní N14</t>
  </si>
  <si>
    <t>-833557093</t>
  </si>
  <si>
    <t>776</t>
  </si>
  <si>
    <t>Podlahy povlakové</t>
  </si>
  <si>
    <t>776111116</t>
  </si>
  <si>
    <t>Odstranění zbytků lepidla z podkladu povlakových podlah broušením</t>
  </si>
  <si>
    <t>1931740644</t>
  </si>
  <si>
    <t>776111311</t>
  </si>
  <si>
    <t>Vysátí podkladu povlakových podlah</t>
  </si>
  <si>
    <t>-1877013724</t>
  </si>
  <si>
    <t>776121321</t>
  </si>
  <si>
    <t>Vodou ředitelná penetrace savého podkladu povlakových podlah neředěná</t>
  </si>
  <si>
    <t>-142779048</t>
  </si>
  <si>
    <t>776141114</t>
  </si>
  <si>
    <t xml:space="preserve">Vyrovnání podkladu povlakových podlah stěrkou </t>
  </si>
  <si>
    <t>-1615273638</t>
  </si>
  <si>
    <t>776201811</t>
  </si>
  <si>
    <t>Demontáž lepených povlakových podlah bez podložky ručně</t>
  </si>
  <si>
    <t>1530747885</t>
  </si>
  <si>
    <t>776221111</t>
  </si>
  <si>
    <t>Lepení pásů z PVC standardním lepidlem</t>
  </si>
  <si>
    <t>-361952799</t>
  </si>
  <si>
    <t>284110030</t>
  </si>
  <si>
    <t>lišta soklová , 30 x 30 mm</t>
  </si>
  <si>
    <t>-1913536687</t>
  </si>
  <si>
    <t>27,2727272727273*1,1 "Přepočtené koeficientem množství</t>
  </si>
  <si>
    <t>776223112</t>
  </si>
  <si>
    <t>Spoj povlakových podlahovin z PVC svařováním za studena</t>
  </si>
  <si>
    <t>-1033980475</t>
  </si>
  <si>
    <t>776410811</t>
  </si>
  <si>
    <t>Odstranění soklíků a lišt pryžových nebo plastových</t>
  </si>
  <si>
    <t>594448527</t>
  </si>
  <si>
    <t>materiál 3</t>
  </si>
  <si>
    <t>Lino-nášlapná vrstva s dekorem, podkladní probarvená, podkladní vrstva). Tloušťka 2 mm. Nášlapná vrstvya ze 100% čistého PVC 0,7mm. St. zátěže 34, 43. 10 dekorů. Reakce na oheň Bfl-s1. Trv. def. 0,1mm. Stálobarevnost min./6. Vyhovuje EN 846</t>
  </si>
  <si>
    <t>-1392383074</t>
  </si>
  <si>
    <t>776421111</t>
  </si>
  <si>
    <t>Montáž obvodových lišt lepením</t>
  </si>
  <si>
    <t>-624705009</t>
  </si>
  <si>
    <t>776991121</t>
  </si>
  <si>
    <t>Základní čištění nově položených podlahovin vysátím a setřením vlhkým mopem</t>
  </si>
  <si>
    <t>1661325236</t>
  </si>
  <si>
    <t>-1503492944</t>
  </si>
  <si>
    <t>781471810</t>
  </si>
  <si>
    <t>Demontáž obkladů z obkladaček keramických kladených do malty</t>
  </si>
  <si>
    <t>-11213283</t>
  </si>
  <si>
    <t>781474116</t>
  </si>
  <si>
    <t>Montáž obkladů vnitřních keramických hladkých do 35 ks/m2 lepených flexibilním lepidlem</t>
  </si>
  <si>
    <t>-1014108175</t>
  </si>
  <si>
    <t>1012278451</t>
  </si>
  <si>
    <t>781477111</t>
  </si>
  <si>
    <t>Příplatek k montáži obkladů vnitřních keramických hladkých za plochu do 10 m2</t>
  </si>
  <si>
    <t>1170014034</t>
  </si>
  <si>
    <t>zapravení stěn</t>
  </si>
  <si>
    <t>Zapravení stěn po demontáži obkladů</t>
  </si>
  <si>
    <t>1108959320</t>
  </si>
  <si>
    <t>783601325</t>
  </si>
  <si>
    <t>Odmaštění článkových otopných těles vodou ředitelným odmašťovačem před provedením nátěru</t>
  </si>
  <si>
    <t>1613512592</t>
  </si>
  <si>
    <t>783601421</t>
  </si>
  <si>
    <t>Ometení článkových otopných těles před provedením nátěru</t>
  </si>
  <si>
    <t>343221541</t>
  </si>
  <si>
    <t>783601713</t>
  </si>
  <si>
    <t>Odmaštění vodou ředitelným odmašťovačem potrubí DN do 50 mm</t>
  </si>
  <si>
    <t>1430166931</t>
  </si>
  <si>
    <t>783617117</t>
  </si>
  <si>
    <t>Krycí dvojnásobný syntetický nátěr článkových otopných těles</t>
  </si>
  <si>
    <t>1221390148</t>
  </si>
  <si>
    <t>783664111</t>
  </si>
  <si>
    <t>Základní jednonásobný olejový nátěr článkových otopných těles</t>
  </si>
  <si>
    <t>1369140143</t>
  </si>
  <si>
    <t>783664551</t>
  </si>
  <si>
    <t>Základní jednonásobný olejový nátěr potrubí DN do 50 mm</t>
  </si>
  <si>
    <t>688905993</t>
  </si>
  <si>
    <t>783667611</t>
  </si>
  <si>
    <t>Krycí dvojnásobný olejový nátěr potrubí DN do 50 mm</t>
  </si>
  <si>
    <t>910223288</t>
  </si>
  <si>
    <t>nátěr</t>
  </si>
  <si>
    <t>Nátěr zárubní</t>
  </si>
  <si>
    <t>-1802136120</t>
  </si>
  <si>
    <t>-1698958844</t>
  </si>
  <si>
    <t>784111031</t>
  </si>
  <si>
    <t>Omytí podkladu v místnostech výšky do 3,80 m</t>
  </si>
  <si>
    <t>1377967677</t>
  </si>
  <si>
    <t>784121001</t>
  </si>
  <si>
    <t>Oškrabání malby v mísnostech výšky do 3,80 m</t>
  </si>
  <si>
    <t>-132409872</t>
  </si>
  <si>
    <t>784181121</t>
  </si>
  <si>
    <t>Hloubková jednonásobná penetrace podkladu v místnostech výšky do 3,80 m</t>
  </si>
  <si>
    <t>-1661409064</t>
  </si>
  <si>
    <t>1783912843</t>
  </si>
  <si>
    <t>malba bílá</t>
  </si>
  <si>
    <t xml:space="preserve">Dvojnásobné bílé malby  ze směsí za sucha dobře otěruvzdorných v místnostech do 3,80 m</t>
  </si>
  <si>
    <t>1645710344</t>
  </si>
  <si>
    <t>vlastní 16</t>
  </si>
  <si>
    <t>Celoplošná stěrka</t>
  </si>
  <si>
    <t>-1719640988</t>
  </si>
  <si>
    <t>vlastní 17</t>
  </si>
  <si>
    <t>Lokální oprava stěn</t>
  </si>
  <si>
    <t>-1155329002</t>
  </si>
  <si>
    <t>786</t>
  </si>
  <si>
    <t>Dokončovací práce - čalounické úpravy</t>
  </si>
  <si>
    <t>786-001</t>
  </si>
  <si>
    <t>D+MTŽ vnitřní zastemňovací rolety, transparentní látka, propustnost 10%, usazení do ostění oken, kovové držáíky s plastovou krytkou, el.motorický pohon na dálkové ovládání, rozměr 1375x2350mm - přesná specifikace viz výpis prvků ostatní N9</t>
  </si>
  <si>
    <t>-1204879229</t>
  </si>
  <si>
    <t>2300103-012 - Elektro</t>
  </si>
  <si>
    <t>EL - Slaboproudé, silnoproudé rozvody</t>
  </si>
  <si>
    <t>EL</t>
  </si>
  <si>
    <t>Slaboproudé, silnoproudé rozvody</t>
  </si>
  <si>
    <t>741110042</t>
  </si>
  <si>
    <t>Montáž trubek elektroinstalačních s nasunutím nebo našroubováním do krabic plastových ohebných, uložených pevně, vnější Ø přes 23 do 35 mm</t>
  </si>
  <si>
    <t>698205070</t>
  </si>
  <si>
    <t>34571156</t>
  </si>
  <si>
    <t>trubka elektroinstalační ohebná z PH, D 28,4/34,5mm</t>
  </si>
  <si>
    <t>-1047190405</t>
  </si>
  <si>
    <t>57*1,05 "Přepočtené koeficientem množství</t>
  </si>
  <si>
    <t>741110043</t>
  </si>
  <si>
    <t>Montáž trubek elektroinstalačních s nasunutím nebo našroubováním do krabic plastových ohebných, uložených pevně, vnější Ø přes 35 mm</t>
  </si>
  <si>
    <t>-381346965</t>
  </si>
  <si>
    <t>34571157</t>
  </si>
  <si>
    <t>trubka elektroinstalační ohebná z PH, D 35,9/42,2mm</t>
  </si>
  <si>
    <t>-2087881592</t>
  </si>
  <si>
    <t>80*1,05 "Přepočtené koeficientem množství</t>
  </si>
  <si>
    <t>741110513</t>
  </si>
  <si>
    <t>Montáž lišt a kanálků elektroinstalačních se spojkami, ohyby a rohy a s nasunutím do krabic vkládacích s víčkem, šířky do přes 120 do 180 mm</t>
  </si>
  <si>
    <t>-1437236905</t>
  </si>
  <si>
    <t>34571220</t>
  </si>
  <si>
    <t>kanál elektroinstalační hranatý PVC 140x60mm</t>
  </si>
  <si>
    <t>790621544</t>
  </si>
  <si>
    <t>30*1,05 "Přepočtené koeficientem množství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</si>
  <si>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</si>
  <si>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</si>
  <si>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-1066537084</t>
  </si>
  <si>
    <t>34571524</t>
  </si>
  <si>
    <t>krabice pod omítku PVC odbočná čtvercová 125x125mm s víčkem</t>
  </si>
  <si>
    <t>-1821610904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</si>
  <si>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</si>
  <si>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</si>
  <si>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178549748</t>
  </si>
  <si>
    <t>34571478</t>
  </si>
  <si>
    <t>krabice v uzavřeném provedení PP s krytím IP 66 čtvercová 80x80mm</t>
  </si>
  <si>
    <t>1293281449</t>
  </si>
  <si>
    <t>1427362681</t>
  </si>
  <si>
    <t>805309285</t>
  </si>
  <si>
    <t>741112071</t>
  </si>
  <si>
    <t>Montáž krabic elektroinstalačních bez napojení na trubky a lišty, demontáže a montáže víčka a přístroje přístrojových lištových plastových jednoduchých</t>
  </si>
  <si>
    <t>315127667</t>
  </si>
  <si>
    <t>34571476</t>
  </si>
  <si>
    <t>krabice lištová PVC přístrojová čtvercová 80x80mm hluboká</t>
  </si>
  <si>
    <t>1375298395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</si>
  <si>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</si>
  <si>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</si>
  <si>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-879331339</t>
  </si>
  <si>
    <t>34141027</t>
  </si>
  <si>
    <t>vodič propojovací flexibilní jádro Cu lanované izolace PVC 450/750V (H07V-K) 1x6mm2</t>
  </si>
  <si>
    <t>-622770783</t>
  </si>
  <si>
    <t>34141028</t>
  </si>
  <si>
    <t>vodič propojovací flexibilní jádro Cu lanované izolace PVC 450/750V (H07V-K) 1x10mm2</t>
  </si>
  <si>
    <t>-1931074140</t>
  </si>
  <si>
    <t>741210001</t>
  </si>
  <si>
    <t>Montáž rozvodnic oceloplechových nebo plastových bez zapojení vodičů běžných, hmotnosti do 20 kg</t>
  </si>
  <si>
    <t>18870144</t>
  </si>
  <si>
    <t>Rozvodnice zapuštěnná plastová, 36 modulů, IP30, rozměry 348x630x94,5mm, včetně příslušenství</t>
  </si>
  <si>
    <t>-1064218666</t>
  </si>
  <si>
    <t>741310112</t>
  </si>
  <si>
    <t>Montáž spínačů jedno nebo dvoupólových polozapuštěných nebo zapuštěných se zapojením vodičů bezšroubové připojení ovladačů, řazení 1/0-tlačítkových zapínacích</t>
  </si>
  <si>
    <t>1183421112</t>
  </si>
  <si>
    <t>34539020</t>
  </si>
  <si>
    <t>přístroj ovládače zapínacího dvojitého, řazení 1/0+1/0 bezšroubové svorky</t>
  </si>
  <si>
    <t>-403617330</t>
  </si>
  <si>
    <t>741310121</t>
  </si>
  <si>
    <t>Montáž spínačů jedno nebo dvoupólových polozapuštěných nebo zapuštěných se zapojením vodičů bezšroubové připojení přepínačů, řazení 5-sériových</t>
  </si>
  <si>
    <t>-418131279</t>
  </si>
  <si>
    <t>34539012</t>
  </si>
  <si>
    <t>přístroj přepínače sériového, řazení 5 bezšroubové svorky</t>
  </si>
  <si>
    <t>818382053</t>
  </si>
  <si>
    <t>465358824</t>
  </si>
  <si>
    <t>-261220399</t>
  </si>
  <si>
    <t>741313002</t>
  </si>
  <si>
    <t>Montáž zásuvek domovních se zapojením vodičů bezšroubové připojení polozapuštěných nebo zapuštěných 10/16 A, provedení 2P + PE dvojí zapojení pro průběžnou montáž</t>
  </si>
  <si>
    <t>-2010759662</t>
  </si>
  <si>
    <t>34555241</t>
  </si>
  <si>
    <t>přístroj zásuvky zápustné jednonásobné, krytka s clonkami, bezšroubové svorky</t>
  </si>
  <si>
    <t>-1364040511</t>
  </si>
  <si>
    <t>741313004</t>
  </si>
  <si>
    <t>Montáž zásuvek domovních se zapojením vodičů bezšroubové připojení polozapuštěných nebo zapuštěných 10/16 A, provedení 2x (2P + PE) dvojnásobná šikmá</t>
  </si>
  <si>
    <t>-443453623</t>
  </si>
  <si>
    <t>34555242</t>
  </si>
  <si>
    <t>zásuvka zápustná dvojnásobná, šikmá, s clonkami, bezšroubové svorky</t>
  </si>
  <si>
    <t>1219464371</t>
  </si>
  <si>
    <t>34555245</t>
  </si>
  <si>
    <t>zásuvka zápustná dvojnásobná s optickou přepěťovou ochranou, s clonkami, šroubové svorky</t>
  </si>
  <si>
    <t>662236266</t>
  </si>
  <si>
    <t>-749161985</t>
  </si>
  <si>
    <t>1343994732</t>
  </si>
  <si>
    <t>741320413</t>
  </si>
  <si>
    <t>Montáž jističů se zapojením vodičů čtyřpólových nn do 63 A s krytem</t>
  </si>
  <si>
    <t>225784841</t>
  </si>
  <si>
    <t>Hlavní vypínač 63A/4P</t>
  </si>
  <si>
    <t>1690205666</t>
  </si>
  <si>
    <t>-1626009382</t>
  </si>
  <si>
    <t>1969304780</t>
  </si>
  <si>
    <t>35829022</t>
  </si>
  <si>
    <t>chránič proudový 1+N pólový 16A typ B</t>
  </si>
  <si>
    <t>646554646</t>
  </si>
  <si>
    <t>-1670591621</t>
  </si>
  <si>
    <t>862187839</t>
  </si>
  <si>
    <t>Svítidlo Z6 (LED panel, UGR&lt;19, Ra 90, hliníkový rámeček, mikroprizmatický kryt, 49W, 5000 lm, Ra 90, 4000K, rozměry 595x595x15mm)</t>
  </si>
  <si>
    <t>846071091</t>
  </si>
  <si>
    <t>-834539231</t>
  </si>
  <si>
    <t>998741111</t>
  </si>
  <si>
    <t>Přesun hmot pro silnoproud stanovený z hmotnosti přesunovaného materiálu vodorovná dopravní vzdálenost do 50 m s omezením mechanizace v objektech výšky do 6 m</t>
  </si>
  <si>
    <t>-1521139282</t>
  </si>
  <si>
    <t>1244359583</t>
  </si>
  <si>
    <t>742110202</t>
  </si>
  <si>
    <t>Montáž podlahových krabic montovaných do mazaniny</t>
  </si>
  <si>
    <t>1444490730</t>
  </si>
  <si>
    <t>34571504</t>
  </si>
  <si>
    <t>krabice univerzální podlahová 332x250x80-95mm</t>
  </si>
  <si>
    <t>-169065398</t>
  </si>
  <si>
    <t>742124001</t>
  </si>
  <si>
    <t>Montáž kabelů datových FTP, UTP, STP pro vnitřní rozvody do žlabu nebo lišty</t>
  </si>
  <si>
    <t>717425108</t>
  </si>
  <si>
    <t>34121315</t>
  </si>
  <si>
    <t>kabel datový bezhalogenový celkově stíněný Al fólií třída reakce na oheň Dcas2d2a1 jádro Cu plné (FTP) kategorie 6</t>
  </si>
  <si>
    <t>786572460</t>
  </si>
  <si>
    <t>320*1,2 "Přepočtené koeficientem množství</t>
  </si>
  <si>
    <t>742124005</t>
  </si>
  <si>
    <t>Montáž kabelů datových FTP, UTP, STP ukončení kabelu konektorem</t>
  </si>
  <si>
    <t>422152417</t>
  </si>
  <si>
    <t>37459030</t>
  </si>
  <si>
    <t>konektor na drát/lanko s vložkou RJ45 FTP Cat6A pro vodiče do 1,32mm stíněný</t>
  </si>
  <si>
    <t>569015298</t>
  </si>
  <si>
    <t>742330044</t>
  </si>
  <si>
    <t>Montáž strukturované kabeláže zásuvek datových pod omítku, do nábytku, do parapetního žlabu nebo podlahové krabice 1 až 6 pozic</t>
  </si>
  <si>
    <t>1477745196</t>
  </si>
  <si>
    <t>37451183</t>
  </si>
  <si>
    <t>modul zásuvkový 1xRJ45 osazený 22,5x45mm se záclonkou úhlový UTP Cat6</t>
  </si>
  <si>
    <t>-1882180327</t>
  </si>
  <si>
    <t>37451175</t>
  </si>
  <si>
    <t>modul zásuvkový se záclonkou úhlový (neosazený) pro keystone 2xRJ45 45x45mm</t>
  </si>
  <si>
    <t>1132954796</t>
  </si>
  <si>
    <t>742330051</t>
  </si>
  <si>
    <t>Montáž strukturované kabeláže zásuvek datových popis portu zásuvky</t>
  </si>
  <si>
    <t>-2110515893</t>
  </si>
  <si>
    <t>742330052</t>
  </si>
  <si>
    <t>Montáž strukturované kabeláže zásuvek datových popis portů patchpanelu</t>
  </si>
  <si>
    <t>438308035</t>
  </si>
  <si>
    <t>742330101</t>
  </si>
  <si>
    <t>Montáž strukturované kabeláže měření segmentu metalického s vyhotovením protokolu</t>
  </si>
  <si>
    <t>508539307</t>
  </si>
  <si>
    <t>998742111</t>
  </si>
  <si>
    <t>Přesun hmot pro slaboproud stanovený z hmotnosti přesunovaného materiálu vodorovná dopravní vzdálenost do 50 m s omezením mechanizace v objektech výšky do 6 m</t>
  </si>
  <si>
    <t>1629133672</t>
  </si>
  <si>
    <t>78713440</t>
  </si>
  <si>
    <t>34111524</t>
  </si>
  <si>
    <t>kabel silový oheň retardující bezhalogenový s funkčností při požáru 180min a P60-R reakce na oheň B2cas1d1a1 jádro Cu 0,6/1kV (1-CSKH-V) 2x1,5mm2</t>
  </si>
  <si>
    <t>1493155219</t>
  </si>
  <si>
    <t>20*1,15 "Přepočtené koeficientem množství</t>
  </si>
  <si>
    <t>2103691176</t>
  </si>
  <si>
    <t>34111259</t>
  </si>
  <si>
    <t>kabel silový oheň retardující bezhalogenový bez funkční schopnosti při požáru jádro Cu 0,6/1kV (N2XH) 3x2,5mm2</t>
  </si>
  <si>
    <t>-1419871952</t>
  </si>
  <si>
    <t>310*1,15 "Přepočtené koeficientem množství</t>
  </si>
  <si>
    <t>-1781630425</t>
  </si>
  <si>
    <t>150*1,15 "Přepočtené koeficientem množství</t>
  </si>
  <si>
    <t>210813061</t>
  </si>
  <si>
    <t>Montáž izolovaných kabelů měděných do 1 kV bez ukončení plných nebo laněných kulatých (např. CYKY, CHKE-R) uložených pevně počtu a průřezu žil 5x1,5 až 2,5 mm2</t>
  </si>
  <si>
    <t>-349649111</t>
  </si>
  <si>
    <t>34111295</t>
  </si>
  <si>
    <t>kabel silový oheň retardující bezhalogenový bez funkční schopnosti při požáru jádro Cu 0,6/1kV (N2XH) 5x1,5mm2</t>
  </si>
  <si>
    <t>-1049157443</t>
  </si>
  <si>
    <t>39*1,15 "Přepočtené koeficientem množství</t>
  </si>
  <si>
    <t>210813063</t>
  </si>
  <si>
    <t>Montáž izolovaných kabelů měděných do 1 kV bez ukončení plných nebo laněných kulatých (např. CYKY, CHKE-R) uložených pevně počtu a průřezu žil 5x4 až 6 mm2</t>
  </si>
  <si>
    <t>-773557667</t>
  </si>
  <si>
    <t>34111298</t>
  </si>
  <si>
    <t>kabel silový oheň retardující bezhalogenový bez funkční schopnosti při požáru jádro Cu 0,6/1kV (N2XH) 5x6mm2</t>
  </si>
  <si>
    <t>1676459911</t>
  </si>
  <si>
    <t>460941222</t>
  </si>
  <si>
    <t>Vyplnění rýh vyplnění a omítnutí rýh ve stěnách hloubky přes 3 do 5 cm a šířky přes 5 do 7 cm</t>
  </si>
  <si>
    <t>-955905168</t>
  </si>
  <si>
    <t>-2059842368</t>
  </si>
  <si>
    <t>58733043</t>
  </si>
  <si>
    <t>468101422</t>
  </si>
  <si>
    <t>Vysekání rýh pro montáž trubek a kabelů v cihelných zdech hloubky přes 3 do 5 cm a šířky přes 5 do 7 cm</t>
  </si>
  <si>
    <t>1198768200</t>
  </si>
  <si>
    <t>-1072518188</t>
  </si>
  <si>
    <t>-777854873</t>
  </si>
  <si>
    <t>0,587*19 "Přepočtené koeficientem množství</t>
  </si>
  <si>
    <t>1643623385</t>
  </si>
  <si>
    <t>2300103-02 - Cvičná kuchyň m.č.0.36</t>
  </si>
  <si>
    <t>2300103-021 - Stavební část</t>
  </si>
  <si>
    <t xml:space="preserve">    751 - Vzduchotechnika</t>
  </si>
  <si>
    <t>N00 - Nepojmenované práce</t>
  </si>
  <si>
    <t xml:space="preserve">    N01 - Nepojmenovaný díl</t>
  </si>
  <si>
    <t>-1352802510</t>
  </si>
  <si>
    <t>-2021194925</t>
  </si>
  <si>
    <t>1932495022</t>
  </si>
  <si>
    <t>-1152924738</t>
  </si>
  <si>
    <t>1271796068</t>
  </si>
  <si>
    <t>765600409</t>
  </si>
  <si>
    <t>-1119308795</t>
  </si>
  <si>
    <t>1232492620</t>
  </si>
  <si>
    <t>1802630048</t>
  </si>
  <si>
    <t>713411141</t>
  </si>
  <si>
    <t>Montáž izolace tepelné potrubí pásy nebo rohožemi s Al fólií staženými Al páskou 1x</t>
  </si>
  <si>
    <t>1279750050</t>
  </si>
  <si>
    <t>https://podminky.urs.cz/item/CS_URS_2023_02/713411141</t>
  </si>
  <si>
    <t xml:space="preserve">"VZT potrubí d1200  - průchod přes zeď" </t>
  </si>
  <si>
    <t>3,14*0,3*0,25</t>
  </si>
  <si>
    <t>63141784</t>
  </si>
  <si>
    <t>rohož izolační z minerální vlny lamelová s Al fólií 50-60kg/m3 tl 50mm</t>
  </si>
  <si>
    <t>-1050232086</t>
  </si>
  <si>
    <t>0,236*1,1</t>
  </si>
  <si>
    <t>496240117</t>
  </si>
  <si>
    <t>-1018850858</t>
  </si>
  <si>
    <t>-716199796</t>
  </si>
  <si>
    <t>751</t>
  </si>
  <si>
    <t>Vzduchotechnika</t>
  </si>
  <si>
    <t>751377011</t>
  </si>
  <si>
    <t>Montáž odsávacího zákrytu (digestoř) bytového vestavěného</t>
  </si>
  <si>
    <t>-779276835</t>
  </si>
  <si>
    <t>42958003</t>
  </si>
  <si>
    <t>odsavač par ostrůvkový bytový (digestoř) nerez, max. výkon 700 m3/hod</t>
  </si>
  <si>
    <t>-574153355</t>
  </si>
  <si>
    <t>751398041</t>
  </si>
  <si>
    <t>Montáž protidešťové žaluzie nebo žaluziové klapky na kruhové potrubí D do 300 mm</t>
  </si>
  <si>
    <t>-578757405</t>
  </si>
  <si>
    <t>"zpětná klapka d200" 1</t>
  </si>
  <si>
    <t>"protiešťová žaluzie d200" 1</t>
  </si>
  <si>
    <t>42971024</t>
  </si>
  <si>
    <t>klapka kruhová zpětná Pz D 200mm</t>
  </si>
  <si>
    <t>-1242754205</t>
  </si>
  <si>
    <t>42972902</t>
  </si>
  <si>
    <t>žaluzie protidešťová plastová s pevnými lamelami, pro potrubí D 200mm</t>
  </si>
  <si>
    <t>-1902830909</t>
  </si>
  <si>
    <t>751511182</t>
  </si>
  <si>
    <t>Montáž potrubí plechového skupiny I kruhového bez příruby tloušťky plechu 0,6 mm D přes 100 do 200 mm</t>
  </si>
  <si>
    <t>-1455291970</t>
  </si>
  <si>
    <t>"d125" 5,0</t>
  </si>
  <si>
    <t>"d200" 10,0</t>
  </si>
  <si>
    <t>42981097</t>
  </si>
  <si>
    <t>trouba spirálně vinutá Pz D 125mm, l=3000mm</t>
  </si>
  <si>
    <t>-1665506171</t>
  </si>
  <si>
    <t>5,0*1,05</t>
  </si>
  <si>
    <t>42981015</t>
  </si>
  <si>
    <t>trouba spirálně vinutá Pz D 200mm, l=3000mm</t>
  </si>
  <si>
    <t>308901461</t>
  </si>
  <si>
    <t>10,0*1,05</t>
  </si>
  <si>
    <t>751514178</t>
  </si>
  <si>
    <t>Montáž oblouku do plechového potrubí kruhového bez příruby D přes 100 do 200 mm</t>
  </si>
  <si>
    <t>458880793</t>
  </si>
  <si>
    <t>"d125" 4</t>
  </si>
  <si>
    <t>"d200" 2</t>
  </si>
  <si>
    <t>42981113</t>
  </si>
  <si>
    <t>oblouk lisovaný Pz 90° D 125mm</t>
  </si>
  <si>
    <t>-449407574</t>
  </si>
  <si>
    <t>751514662</t>
  </si>
  <si>
    <t>Montáž škrtící klapky nebo zpětné klapky do plechového potrubí kruhové s přírubou D přes 100 do 200 mm</t>
  </si>
  <si>
    <t>-1386557411</t>
  </si>
  <si>
    <t>https://podminky.urs.cz/item/CS_URS_2024_01/751514662</t>
  </si>
  <si>
    <t>"d100" 2</t>
  </si>
  <si>
    <t>"d125" 1</t>
  </si>
  <si>
    <t>42971007</t>
  </si>
  <si>
    <t>klapka kruhová uzavírací Pz D 200mm</t>
  </si>
  <si>
    <t>-640271969</t>
  </si>
  <si>
    <t>42981085</t>
  </si>
  <si>
    <t>oblouk segmentový Pz 90° D 200mm</t>
  </si>
  <si>
    <t>-2141073505</t>
  </si>
  <si>
    <t>751514288</t>
  </si>
  <si>
    <t>Montáž kalhotového kusu nebo odbočky jednostranné do plechového potrubí kruhového bez příruby D přes 100 do 200 mm</t>
  </si>
  <si>
    <t>365772693</t>
  </si>
  <si>
    <t>"d200/125" 1</t>
  </si>
  <si>
    <t>"d200/200" 1</t>
  </si>
  <si>
    <t>42981442</t>
  </si>
  <si>
    <t>odbočka jednostranná osová Pz T-kus 90° D1/D2 = 200/125mm</t>
  </si>
  <si>
    <t>-2134543650</t>
  </si>
  <si>
    <t>42981160</t>
  </si>
  <si>
    <t>odbočka jednostranná osová Pz T-kus 90° D1/D2 = 200/200mm</t>
  </si>
  <si>
    <t>-194264009</t>
  </si>
  <si>
    <t>751514478</t>
  </si>
  <si>
    <t>Montáž přechodu osového nebo pravoúhlého do plechového potrubí kruhového bez příruby D přes 100 do 200 mm</t>
  </si>
  <si>
    <t>-1470615053</t>
  </si>
  <si>
    <t>https://podminky.urs.cz/item/CS_URS_2023_02/751514478</t>
  </si>
  <si>
    <t>"PRO d200/125" 3</t>
  </si>
  <si>
    <t>42981354</t>
  </si>
  <si>
    <t>přechod osový Pz D1/D2 = 200/125mm</t>
  </si>
  <si>
    <t>-144496064</t>
  </si>
  <si>
    <t>751514536</t>
  </si>
  <si>
    <t>Montáž spojky do plechového potrubí vnitřní, vnější kruhové bez příruby D přes 100 do 200 mm</t>
  </si>
  <si>
    <t>-204037886</t>
  </si>
  <si>
    <t>"d125" 7</t>
  </si>
  <si>
    <t>"d200" 13</t>
  </si>
  <si>
    <t>42981237</t>
  </si>
  <si>
    <t>spojka potrubí kruhového vnější Pz D 125mm</t>
  </si>
  <si>
    <t>-702150128</t>
  </si>
  <si>
    <t>42981050</t>
  </si>
  <si>
    <t>spojka potrubí kruhového vnější Pz D 200mm</t>
  </si>
  <si>
    <t>1276569242</t>
  </si>
  <si>
    <t>751572102</t>
  </si>
  <si>
    <t>Uchycení potrubí kruhového pomocí objímky kotvené do betonu D přes 100 do 200 mm</t>
  </si>
  <si>
    <t>-1941189941</t>
  </si>
  <si>
    <t>5,0+10,0</t>
  </si>
  <si>
    <t>751691111</t>
  </si>
  <si>
    <t>Zaregulování systému vzduchotechnického zařízení - 1 koncový (distribuční) prvek</t>
  </si>
  <si>
    <t>-208624892</t>
  </si>
  <si>
    <t>751-008</t>
  </si>
  <si>
    <t>D+MTŽ flexibilní potrubí, laminátová AL hadice d125</t>
  </si>
  <si>
    <t>649989884</t>
  </si>
  <si>
    <t>0,75*3</t>
  </si>
  <si>
    <t>751-155</t>
  </si>
  <si>
    <t>674635329</t>
  </si>
  <si>
    <t>751-157</t>
  </si>
  <si>
    <t>Zaškolení obsluhy</t>
  </si>
  <si>
    <t>2144790032</t>
  </si>
  <si>
    <t>751-158</t>
  </si>
  <si>
    <t>Zednické přípomoce</t>
  </si>
  <si>
    <t>1026926530</t>
  </si>
  <si>
    <t>-1489142624</t>
  </si>
  <si>
    <t>1942290623</t>
  </si>
  <si>
    <t>704323613</t>
  </si>
  <si>
    <t>-159604328</t>
  </si>
  <si>
    <t>590305960</t>
  </si>
  <si>
    <t xml:space="preserve">podhled kazetový,  600 x 600 mm</t>
  </si>
  <si>
    <t>191986047</t>
  </si>
  <si>
    <t>33,2027027027027*1,05 "Přepočtené koeficientem množství</t>
  </si>
  <si>
    <t>RGS.KB517652</t>
  </si>
  <si>
    <t>Hlavní profil T24 - 3700mm OWA Premium</t>
  </si>
  <si>
    <t>624827026</t>
  </si>
  <si>
    <t>25,0864864864866*1,05 "Přepočtené koeficientem množství</t>
  </si>
  <si>
    <t>RGS.KB517654</t>
  </si>
  <si>
    <t>Příčný profil T24 - 1200mm OWA Premium</t>
  </si>
  <si>
    <t>1008920068</t>
  </si>
  <si>
    <t>51,6486486486475*1,05 "Přepočtené koeficientem množství</t>
  </si>
  <si>
    <t>590306480</t>
  </si>
  <si>
    <t>profil příčný T24 32x24 dl. 600 mm</t>
  </si>
  <si>
    <t>1917816483</t>
  </si>
  <si>
    <t>25,8243243243242*1,05 "Přepočtené koeficientem množství</t>
  </si>
  <si>
    <t>RGS.KB512491</t>
  </si>
  <si>
    <t>Obvodový profil W 3000mm,lamely Gyptone*</t>
  </si>
  <si>
    <t>-1827855708</t>
  </si>
  <si>
    <t>14,7567567567568*1,05 "Přepočtené koeficientem množství</t>
  </si>
  <si>
    <t>590306740</t>
  </si>
  <si>
    <t>závěs pérový pro hlavní T profil</t>
  </si>
  <si>
    <t>-910301519</t>
  </si>
  <si>
    <t>36,8918918918917*1,05 "Přepočtené koeficientem množství</t>
  </si>
  <si>
    <t>RGS.KB510167</t>
  </si>
  <si>
    <t>Drát s okem - 125 mm</t>
  </si>
  <si>
    <t>878935514</t>
  </si>
  <si>
    <t>1521011045</t>
  </si>
  <si>
    <t>-963559336</t>
  </si>
  <si>
    <t>918031533</t>
  </si>
  <si>
    <t>-776355</t>
  </si>
  <si>
    <t>1217766584</t>
  </si>
  <si>
    <t>-1006349984</t>
  </si>
  <si>
    <t>1935720374</t>
  </si>
  <si>
    <t>20,9090909090909*1,1 "Přepočtené koeficientem množství</t>
  </si>
  <si>
    <t>87147291</t>
  </si>
  <si>
    <t>38832109</t>
  </si>
  <si>
    <t>1273013472</t>
  </si>
  <si>
    <t>514162282</t>
  </si>
  <si>
    <t>-2107075601</t>
  </si>
  <si>
    <t>-378952421</t>
  </si>
  <si>
    <t>207902525</t>
  </si>
  <si>
    <t>-808960651</t>
  </si>
  <si>
    <t>1901338851</t>
  </si>
  <si>
    <t>-2038183530</t>
  </si>
  <si>
    <t>766434367</t>
  </si>
  <si>
    <t>115795377</t>
  </si>
  <si>
    <t>1047798393</t>
  </si>
  <si>
    <t>562030655</t>
  </si>
  <si>
    <t>-1055647181</t>
  </si>
  <si>
    <t>1515677804</t>
  </si>
  <si>
    <t>1808694982</t>
  </si>
  <si>
    <t>1294585627</t>
  </si>
  <si>
    <t>-1524599434</t>
  </si>
  <si>
    <t>N00</t>
  </si>
  <si>
    <t>Nepojmenované práce</t>
  </si>
  <si>
    <t>N01</t>
  </si>
  <si>
    <t>Nepojmenovaný díl</t>
  </si>
  <si>
    <t>odsávání digestoře</t>
  </si>
  <si>
    <t>Odsávání digestoří</t>
  </si>
  <si>
    <t>-1818641097</t>
  </si>
  <si>
    <t>2300103-022 - Elektro</t>
  </si>
  <si>
    <t>-635216772</t>
  </si>
  <si>
    <t>1747428458</t>
  </si>
  <si>
    <t>50*1,05 "Přepočtené koeficientem množství</t>
  </si>
  <si>
    <t>141249180</t>
  </si>
  <si>
    <t>-264653683</t>
  </si>
  <si>
    <t>12*1,05 "Přepočtené koeficientem množství</t>
  </si>
  <si>
    <t>1343872740</t>
  </si>
  <si>
    <t>-1281920315</t>
  </si>
  <si>
    <t>18*1,05 "Přepočtené koeficientem množství</t>
  </si>
  <si>
    <t>-2035637946</t>
  </si>
  <si>
    <t>-2016414808</t>
  </si>
  <si>
    <t>-1887305160</t>
  </si>
  <si>
    <t>1031919861</t>
  </si>
  <si>
    <t>273816920</t>
  </si>
  <si>
    <t>1305952752</t>
  </si>
  <si>
    <t>1783405844</t>
  </si>
  <si>
    <t>-263617866</t>
  </si>
  <si>
    <t>-1516793538</t>
  </si>
  <si>
    <t>35*1,15 "Přepočtené koeficientem množství</t>
  </si>
  <si>
    <t>-1692215688</t>
  </si>
  <si>
    <t>1051173994</t>
  </si>
  <si>
    <t>741220002</t>
  </si>
  <si>
    <t>Montáž skříní přístrojových prázdných plastových nebo hliníkových, pohledové plochy vel. 150x65 až 200x100 mm</t>
  </si>
  <si>
    <t>208859143</t>
  </si>
  <si>
    <t>1000112528</t>
  </si>
  <si>
    <t>Skříň rozvodná KOPOS KT 250/1 KB</t>
  </si>
  <si>
    <t>-947174872</t>
  </si>
  <si>
    <t>813329490</t>
  </si>
  <si>
    <t>1112648769</t>
  </si>
  <si>
    <t>741310122</t>
  </si>
  <si>
    <t>Montáž spínačů jedno nebo dvoupólových polozapuštěných nebo zapuštěných se zapojením vodičů bezšroubové připojení přepínačů, řazení 6-střídavých</t>
  </si>
  <si>
    <t>-1062901049</t>
  </si>
  <si>
    <t>34539016</t>
  </si>
  <si>
    <t>přístroj přepínače střídavého, řazení 6, 6So, 6S bezšroubové svorky</t>
  </si>
  <si>
    <t>2000280367</t>
  </si>
  <si>
    <t>741310125</t>
  </si>
  <si>
    <t>Montáž spínačů jedno nebo dvoupólových polozapuštěných nebo zapuštěných se zapojením vodičů bezšroubové připojení přepínačů, řazení 6+6-dvojitých střídavých</t>
  </si>
  <si>
    <t>98391518</t>
  </si>
  <si>
    <t>34539017</t>
  </si>
  <si>
    <t>přístroj přepínače střídavého dvojitého, řazení 6+6(6+1) bezšroubové svorky</t>
  </si>
  <si>
    <t>-1278280285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</si>
  <si>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</si>
  <si>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</si>
  <si>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-1814890998</t>
  </si>
  <si>
    <t>-135573493</t>
  </si>
  <si>
    <t>-35672109</t>
  </si>
  <si>
    <t>-992093694</t>
  </si>
  <si>
    <t>1675941347</t>
  </si>
  <si>
    <t>1531092089</t>
  </si>
  <si>
    <t>-270808373</t>
  </si>
  <si>
    <t>-2064288971</t>
  </si>
  <si>
    <t>1415823937</t>
  </si>
  <si>
    <t>693512236</t>
  </si>
  <si>
    <t>35822166</t>
  </si>
  <si>
    <t>jistič 3-pólový 16 A vypínací charakteristika C vypínací schopnost 10 kA</t>
  </si>
  <si>
    <t>1290499908</t>
  </si>
  <si>
    <t>-136762413</t>
  </si>
  <si>
    <t>1523062337</t>
  </si>
  <si>
    <t>1583874495</t>
  </si>
  <si>
    <t>1526285359</t>
  </si>
  <si>
    <t>2022695648</t>
  </si>
  <si>
    <t>-1763603090</t>
  </si>
  <si>
    <t>741322111</t>
  </si>
  <si>
    <t>Montáž přepěťových ochran nn se zapojením vodičů svodiče přepětí - typ 2 čtyřpólových jednodílných</t>
  </si>
  <si>
    <t>-1921474925</t>
  </si>
  <si>
    <t>8501510912</t>
  </si>
  <si>
    <t>Svodič přepětí T2 Saltek SLP-275 V/4</t>
  </si>
  <si>
    <t>462833931</t>
  </si>
  <si>
    <t>-488983623</t>
  </si>
  <si>
    <t>1897112512</t>
  </si>
  <si>
    <t>1632359177</t>
  </si>
  <si>
    <t>-379973386</t>
  </si>
  <si>
    <t>-825518499</t>
  </si>
  <si>
    <t>-174670749</t>
  </si>
  <si>
    <t>512670693</t>
  </si>
  <si>
    <t>-1313921608</t>
  </si>
  <si>
    <t>408789632</t>
  </si>
  <si>
    <t>883835881</t>
  </si>
  <si>
    <t>-1555774385</t>
  </si>
  <si>
    <t>284765569</t>
  </si>
  <si>
    <t>1402843440</t>
  </si>
  <si>
    <t>-1416090955</t>
  </si>
  <si>
    <t>-1602962695</t>
  </si>
  <si>
    <t>-523541569</t>
  </si>
  <si>
    <t>-1473796513</t>
  </si>
  <si>
    <t>-1189327377</t>
  </si>
  <si>
    <t>628911410</t>
  </si>
  <si>
    <t>1671500775</t>
  </si>
  <si>
    <t>1824355097</t>
  </si>
  <si>
    <t>-511437175</t>
  </si>
  <si>
    <t>220*1,15 "Přepočtené koeficientem množství</t>
  </si>
  <si>
    <t>-1243365647</t>
  </si>
  <si>
    <t>120*1,15 "Přepočtené koeficientem množství</t>
  </si>
  <si>
    <t>-2034548999</t>
  </si>
  <si>
    <t>708256977</t>
  </si>
  <si>
    <t>34111296</t>
  </si>
  <si>
    <t>kabel silový oheň retardující bezhalogenový bez funkční schopnosti při požáru jádro Cu 0,6/1kV (N2XH) 5x2,5mm2</t>
  </si>
  <si>
    <t>1104751131</t>
  </si>
  <si>
    <t>1988370770</t>
  </si>
  <si>
    <t>-449721598</t>
  </si>
  <si>
    <t>2095040357</t>
  </si>
  <si>
    <t>460941311</t>
  </si>
  <si>
    <t>Vyplnění rýh vyplnění a omítnutí rýh v betonových podlahách a mazaninách hloubky do 5 cm a šířky do 5 cm</t>
  </si>
  <si>
    <t>-1734906445</t>
  </si>
  <si>
    <t>845841970</t>
  </si>
  <si>
    <t>1919202335</t>
  </si>
  <si>
    <t>482476550</t>
  </si>
  <si>
    <t>468113112</t>
  </si>
  <si>
    <t>Frézování drážek pro vodiče v podlahách z betonu, rozměru do 5x5 cm</t>
  </si>
  <si>
    <t>1019968264</t>
  </si>
  <si>
    <t>795365223</t>
  </si>
  <si>
    <t>-1321890740</t>
  </si>
  <si>
    <t>0,597*19 "Přepočtené koeficientem množství</t>
  </si>
  <si>
    <t>2011637311</t>
  </si>
  <si>
    <t>2300103-03 - Učebna jazyků m.č.0.39 a kabinet m.č.0.42</t>
  </si>
  <si>
    <t>2300103-031 - Stavební část - učebna jazyků m.č.0.39</t>
  </si>
  <si>
    <t>-1699998864</t>
  </si>
  <si>
    <t>-1360490194</t>
  </si>
  <si>
    <t>2010781039</t>
  </si>
  <si>
    <t>-1777912353</t>
  </si>
  <si>
    <t>-1524768307</t>
  </si>
  <si>
    <t>1594393991</t>
  </si>
  <si>
    <t>227748709</t>
  </si>
  <si>
    <t>-125551748</t>
  </si>
  <si>
    <t>-789981606</t>
  </si>
  <si>
    <t>materiál 1</t>
  </si>
  <si>
    <t>Skříňka s keramickým umyvdlem a nerezovou baterií - dodávka a montáž</t>
  </si>
  <si>
    <t>-1615886024</t>
  </si>
  <si>
    <t>materiál 2</t>
  </si>
  <si>
    <t>Elektrický průtokový ohřívač vč. příslušenství. Dodávka a montáž</t>
  </si>
  <si>
    <t>12708284</t>
  </si>
  <si>
    <t>2022335012</t>
  </si>
  <si>
    <t>-91406009</t>
  </si>
  <si>
    <t>-918591058</t>
  </si>
  <si>
    <t>1823487565</t>
  </si>
  <si>
    <t>-1901906334</t>
  </si>
  <si>
    <t>38,39</t>
  </si>
  <si>
    <t>1538388721</t>
  </si>
  <si>
    <t>2009893051</t>
  </si>
  <si>
    <t>1988836238</t>
  </si>
  <si>
    <t>-432347323</t>
  </si>
  <si>
    <t>-1229985330</t>
  </si>
  <si>
    <t>337208235</t>
  </si>
  <si>
    <t>623815625</t>
  </si>
  <si>
    <t>-30762984</t>
  </si>
  <si>
    <t>23,6363636363636*1,1 "Přepočtené koeficientem množství</t>
  </si>
  <si>
    <t>-1979820016</t>
  </si>
  <si>
    <t>-416022504</t>
  </si>
  <si>
    <t>1699133064</t>
  </si>
  <si>
    <t>-997634986</t>
  </si>
  <si>
    <t>452349679</t>
  </si>
  <si>
    <t>552870236</t>
  </si>
  <si>
    <t>2119687777</t>
  </si>
  <si>
    <t>-1086662144</t>
  </si>
  <si>
    <t>-373499041</t>
  </si>
  <si>
    <t>-1967782625</t>
  </si>
  <si>
    <t>1623974692</t>
  </si>
  <si>
    <t>1451042363</t>
  </si>
  <si>
    <t>-1480910810</t>
  </si>
  <si>
    <t>275764018</t>
  </si>
  <si>
    <t>-2077408051</t>
  </si>
  <si>
    <t>-166393755</t>
  </si>
  <si>
    <t>1882718854</t>
  </si>
  <si>
    <t>84893526</t>
  </si>
  <si>
    <t>1016773354</t>
  </si>
  <si>
    <t>-869165134</t>
  </si>
  <si>
    <t>-322522539</t>
  </si>
  <si>
    <t>1096349462</t>
  </si>
  <si>
    <t>-1518679415</t>
  </si>
  <si>
    <t>-1444005138</t>
  </si>
  <si>
    <t>1675009589</t>
  </si>
  <si>
    <t>693753564</t>
  </si>
  <si>
    <t>D+MTŽ vnitřní zastemňovací rolety, transparentní látka, propustnost 10%, usazení do ostění oken, kovové držáíky s plastovou krytkou, el.motorický pohon na dálkové ovládání, rozměr 3985x2385mm - přesná specifikace viz výpis prvků ostatní N13</t>
  </si>
  <si>
    <t>1274301781</t>
  </si>
  <si>
    <t xml:space="preserve">2300103-032 - Stavební část - kabinet  m.č.0.42</t>
  </si>
  <si>
    <t>-1335881094</t>
  </si>
  <si>
    <t>-1458924322</t>
  </si>
  <si>
    <t>1303157299</t>
  </si>
  <si>
    <t>36742198</t>
  </si>
  <si>
    <t>-174627719</t>
  </si>
  <si>
    <t>556933836</t>
  </si>
  <si>
    <t>929936512</t>
  </si>
  <si>
    <t>-1773329710</t>
  </si>
  <si>
    <t>658933353</t>
  </si>
  <si>
    <t>-1913357091</t>
  </si>
  <si>
    <t>1680741482</t>
  </si>
  <si>
    <t>-1635302196</t>
  </si>
  <si>
    <t>10,2162162162162*1,05 "Přepočtené koeficientem množství</t>
  </si>
  <si>
    <t>941836</t>
  </si>
  <si>
    <t>7,71891891891895*1,05 "Přepočtené koeficientem množství</t>
  </si>
  <si>
    <t>-1266957816</t>
  </si>
  <si>
    <t>15,8918918918915*1,05 "Přepočtené koeficientem množství</t>
  </si>
  <si>
    <t>1165871484</t>
  </si>
  <si>
    <t>7,94594594594591*1,05 "Přepočtené koeficientem množství</t>
  </si>
  <si>
    <t>-1285201983</t>
  </si>
  <si>
    <t>4,54054054054057*1,05 "Přepočtené koeficientem množství</t>
  </si>
  <si>
    <t>452429227</t>
  </si>
  <si>
    <t>11,3513513513513*1,05 "Přepočtené koeficientem množství</t>
  </si>
  <si>
    <t>288913252</t>
  </si>
  <si>
    <t>191164522</t>
  </si>
  <si>
    <t>1097791947</t>
  </si>
  <si>
    <t>1000187039</t>
  </si>
  <si>
    <t>-1784762331</t>
  </si>
  <si>
    <t>1083147782</t>
  </si>
  <si>
    <t>-1807019696</t>
  </si>
  <si>
    <t>-37859240</t>
  </si>
  <si>
    <t>10,9090909090909*1,1 "Přepočtené koeficientem množství</t>
  </si>
  <si>
    <t>-527592553</t>
  </si>
  <si>
    <t>1157130140</t>
  </si>
  <si>
    <t>1032919801</t>
  </si>
  <si>
    <t>-1590998318</t>
  </si>
  <si>
    <t>-2124575602</t>
  </si>
  <si>
    <t>-885872965</t>
  </si>
  <si>
    <t>633007366</t>
  </si>
  <si>
    <t>446555862</t>
  </si>
  <si>
    <t>-658381019</t>
  </si>
  <si>
    <t>374240841</t>
  </si>
  <si>
    <t>-581179289</t>
  </si>
  <si>
    <t>-423941320</t>
  </si>
  <si>
    <t>-1023163200</t>
  </si>
  <si>
    <t>2300103-033 - Elektro - učebna jazyků m.č.0.39</t>
  </si>
  <si>
    <t>1036241958</t>
  </si>
  <si>
    <t>-1167315168</t>
  </si>
  <si>
    <t>-614854411</t>
  </si>
  <si>
    <t>1043330577</t>
  </si>
  <si>
    <t>1990401804</t>
  </si>
  <si>
    <t>-209007287</t>
  </si>
  <si>
    <t>-728407803</t>
  </si>
  <si>
    <t>859028244</t>
  </si>
  <si>
    <t>489869553</t>
  </si>
  <si>
    <t>-1067204353</t>
  </si>
  <si>
    <t>1056467427</t>
  </si>
  <si>
    <t>-467180943</t>
  </si>
  <si>
    <t>-875764985</t>
  </si>
  <si>
    <t>-253074719</t>
  </si>
  <si>
    <t>1485589661</t>
  </si>
  <si>
    <t>1269420718</t>
  </si>
  <si>
    <t>-250087270</t>
  </si>
  <si>
    <t>-1702623177</t>
  </si>
  <si>
    <t>-1524552195</t>
  </si>
  <si>
    <t>-827792103</t>
  </si>
  <si>
    <t>2028800578</t>
  </si>
  <si>
    <t>-1227892422</t>
  </si>
  <si>
    <t>2001820262</t>
  </si>
  <si>
    <t>1115611863</t>
  </si>
  <si>
    <t>309577495</t>
  </si>
  <si>
    <t>20272462</t>
  </si>
  <si>
    <t>1725964770</t>
  </si>
  <si>
    <t>897890194</t>
  </si>
  <si>
    <t>-1185794118</t>
  </si>
  <si>
    <t>269350635</t>
  </si>
  <si>
    <t>-1906176604</t>
  </si>
  <si>
    <t>-197622823</t>
  </si>
  <si>
    <t>1691469107</t>
  </si>
  <si>
    <t>-683274851</t>
  </si>
  <si>
    <t>166461310</t>
  </si>
  <si>
    <t>-1746360382</t>
  </si>
  <si>
    <t>-274635067</t>
  </si>
  <si>
    <t>1655249908</t>
  </si>
  <si>
    <t>-1623940414</t>
  </si>
  <si>
    <t>-384084086</t>
  </si>
  <si>
    <t>956792659</t>
  </si>
  <si>
    <t>168147120</t>
  </si>
  <si>
    <t>-1189395009</t>
  </si>
  <si>
    <t>-1750059513</t>
  </si>
  <si>
    <t>-562082028</t>
  </si>
  <si>
    <t>-664028739</t>
  </si>
  <si>
    <t>-889980639</t>
  </si>
  <si>
    <t>-1959644929</t>
  </si>
  <si>
    <t>-321657729</t>
  </si>
  <si>
    <t>1491485373</t>
  </si>
  <si>
    <t>-1228291363</t>
  </si>
  <si>
    <t>1655245253</t>
  </si>
  <si>
    <t>410032491</t>
  </si>
  <si>
    <t>-689801492</t>
  </si>
  <si>
    <t>-122386084</t>
  </si>
  <si>
    <t>1462748301</t>
  </si>
  <si>
    <t>1061746057</t>
  </si>
  <si>
    <t>-595785095</t>
  </si>
  <si>
    <t>-664502830</t>
  </si>
  <si>
    <t>1330335314</t>
  </si>
  <si>
    <t>-229423207</t>
  </si>
  <si>
    <t>2024248940</t>
  </si>
  <si>
    <t>139756636</t>
  </si>
  <si>
    <t>-728704100</t>
  </si>
  <si>
    <t>-6637891</t>
  </si>
  <si>
    <t>-1787787333</t>
  </si>
  <si>
    <t>3184227</t>
  </si>
  <si>
    <t>1378318003</t>
  </si>
  <si>
    <t>228137157</t>
  </si>
  <si>
    <t>-1505237798</t>
  </si>
  <si>
    <t>827134594</t>
  </si>
  <si>
    <t>-2002888507</t>
  </si>
  <si>
    <t>-35283541</t>
  </si>
  <si>
    <t>1507277017</t>
  </si>
  <si>
    <t>1571607784</t>
  </si>
  <si>
    <t>1153503828</t>
  </si>
  <si>
    <t>739426345</t>
  </si>
  <si>
    <t>1346731016</t>
  </si>
  <si>
    <t>211947350</t>
  </si>
  <si>
    <t>-118434240</t>
  </si>
  <si>
    <t>-1774410867</t>
  </si>
  <si>
    <t>2300103-034 - Elektro - kabinet jazyků m.č.0.42</t>
  </si>
  <si>
    <t>-85879375</t>
  </si>
  <si>
    <t>1574808341</t>
  </si>
  <si>
    <t>736621354</t>
  </si>
  <si>
    <t>-292163621</t>
  </si>
  <si>
    <t>45*1,15 "Přepočtené koeficientem množství</t>
  </si>
  <si>
    <t>189763830</t>
  </si>
  <si>
    <t>35711006</t>
  </si>
  <si>
    <t>rozvodnice zapuštěná, plné dveře, IP41, 12 modulárních jednotek, vč. N/pE</t>
  </si>
  <si>
    <t>417765085</t>
  </si>
  <si>
    <t>2068831339</t>
  </si>
  <si>
    <t>-284459265</t>
  </si>
  <si>
    <t>-1573605509</t>
  </si>
  <si>
    <t>-507013144</t>
  </si>
  <si>
    <t>1271261502</t>
  </si>
  <si>
    <t>-892100369</t>
  </si>
  <si>
    <t>-1458804224</t>
  </si>
  <si>
    <t>35822170</t>
  </si>
  <si>
    <t>jistič 3-pólový 20 A vypínací charakteristika C vypínací schopnost 10 kA</t>
  </si>
  <si>
    <t>-1209014156</t>
  </si>
  <si>
    <t>-1400619153</t>
  </si>
  <si>
    <t>268326213</t>
  </si>
  <si>
    <t>353070888</t>
  </si>
  <si>
    <t>-837351511</t>
  </si>
  <si>
    <t>-1508617518</t>
  </si>
  <si>
    <t>414040544</t>
  </si>
  <si>
    <t>1759391393</t>
  </si>
  <si>
    <t>841405120</t>
  </si>
  <si>
    <t>-1391067720</t>
  </si>
  <si>
    <t>-397202456</t>
  </si>
  <si>
    <t>1014871433</t>
  </si>
  <si>
    <t>-795057915</t>
  </si>
  <si>
    <t>110*1,2 "Přepočtené koeficientem množství</t>
  </si>
  <si>
    <t>-287305333</t>
  </si>
  <si>
    <t>553276985</t>
  </si>
  <si>
    <t>-386850495</t>
  </si>
  <si>
    <t>969495010</t>
  </si>
  <si>
    <t>-2104442911</t>
  </si>
  <si>
    <t>289170890</t>
  </si>
  <si>
    <t>1220007894</t>
  </si>
  <si>
    <t>936316448</t>
  </si>
  <si>
    <t>-769677124</t>
  </si>
  <si>
    <t>1770737652</t>
  </si>
  <si>
    <t>1068872092</t>
  </si>
  <si>
    <t>-719676857</t>
  </si>
  <si>
    <t>-1295190514</t>
  </si>
  <si>
    <t>-386040213</t>
  </si>
  <si>
    <t>-404020959</t>
  </si>
  <si>
    <t>-757416069</t>
  </si>
  <si>
    <t>0,233*19 "Přepočtené koeficientem množství</t>
  </si>
  <si>
    <t>572531160</t>
  </si>
  <si>
    <t>2300103-035 - Klima - učebna jazyků m.č.0.39</t>
  </si>
  <si>
    <t>310235241</t>
  </si>
  <si>
    <t>Zazdívka otvorů pl do 0,0225 m2 ve zdivu nadzákladovém cihlami pálenými tl do 300 mm</t>
  </si>
  <si>
    <t>-1044890640</t>
  </si>
  <si>
    <t>https://podminky.urs.cz/item/CS_URS_2023_02/310235241</t>
  </si>
  <si>
    <t>"odvod kondenzátu"</t>
  </si>
  <si>
    <t>"potrubí chladiva"</t>
  </si>
  <si>
    <t>612135101</t>
  </si>
  <si>
    <t>Hrubá výplň rýh ve stěnách maltou jakékoli šířky rýhy</t>
  </si>
  <si>
    <t>464343078</t>
  </si>
  <si>
    <t>https://podminky.urs.cz/item/CS_URS_2023_02/612135101</t>
  </si>
  <si>
    <t>6,1*0,07*2,5</t>
  </si>
  <si>
    <t>974032132</t>
  </si>
  <si>
    <t>Vysekání rýh ve stěnách nebo příčkách z dutých cihel nebo tvárnic hl do 50 mm š 70 mm</t>
  </si>
  <si>
    <t>844846315</t>
  </si>
  <si>
    <t>https://podminky.urs.cz/item/CS_URS_2023_02/974032132</t>
  </si>
  <si>
    <t>6,1</t>
  </si>
  <si>
    <t>977151112</t>
  </si>
  <si>
    <t>Jádrové vrty diamantovými korunkami do D 40 mm do stavebních materiálů</t>
  </si>
  <si>
    <t>1840808851</t>
  </si>
  <si>
    <t>https://podminky.urs.cz/item/CS_URS_2023_02/977151112</t>
  </si>
  <si>
    <t>0,3</t>
  </si>
  <si>
    <t>978059511</t>
  </si>
  <si>
    <t>Odsekání a odebrání obkladů stěn z vnitřních obkládaček plochy do 1 m2</t>
  </si>
  <si>
    <t>1567490485</t>
  </si>
  <si>
    <t>https://podminky.urs.cz/item/CS_URS_2023_02/978059511</t>
  </si>
  <si>
    <t>1,0*0,25</t>
  </si>
  <si>
    <t>997013215</t>
  </si>
  <si>
    <t>Vnitrostaveništní doprava suti a vybouraných hmot pro budovy v přes 15 do 18 m ručně</t>
  </si>
  <si>
    <t>-1109495165</t>
  </si>
  <si>
    <t>https://podminky.urs.cz/item/CS_URS_2023_02/997013215</t>
  </si>
  <si>
    <t>0,05</t>
  </si>
  <si>
    <t>598513534</t>
  </si>
  <si>
    <t>https://podminky.urs.cz/item/CS_URS_2023_02/997013501</t>
  </si>
  <si>
    <t>893885727</t>
  </si>
  <si>
    <t>https://podminky.urs.cz/item/CS_URS_2023_02/997013509</t>
  </si>
  <si>
    <t>0,05*15</t>
  </si>
  <si>
    <t>997013869</t>
  </si>
  <si>
    <t>Poplatek za uložení stavebního odpadu na recyklační skládce (skládkovné) ze směsí betonu, cihel a keramických výrobků kód odpadu 17 01 07</t>
  </si>
  <si>
    <t>-669125893</t>
  </si>
  <si>
    <t>https://podminky.urs.cz/item/CS_URS_2023_02/997013869</t>
  </si>
  <si>
    <t>998011003</t>
  </si>
  <si>
    <t>Přesun hmot pro budovy zděné v přes 12 do 24 m</t>
  </si>
  <si>
    <t>-1773603685</t>
  </si>
  <si>
    <t>https://podminky.urs.cz/item/CS_URS_2023_02/998011003</t>
  </si>
  <si>
    <t>721174040</t>
  </si>
  <si>
    <t>Potrubí kanalizační z PP připojovací DN 32</t>
  </si>
  <si>
    <t>-331728370</t>
  </si>
  <si>
    <t>https://podminky.urs.cz/item/CS_URS_2023_02/721174040</t>
  </si>
  <si>
    <t>"klima jednotka vnitřní" 6,5</t>
  </si>
  <si>
    <t>721194101</t>
  </si>
  <si>
    <t>Vyvedení a upevnění odpadních výpustek DN 20</t>
  </si>
  <si>
    <t>-184197309</t>
  </si>
  <si>
    <t>"klima jednotka vnitřní" 1</t>
  </si>
  <si>
    <t>"klima jednotka vnější" 1</t>
  </si>
  <si>
    <t>Přesun hmot procentní pro vnitřní kanalizaci v objektech v přes 12 do 24 m</t>
  </si>
  <si>
    <t>1873575915</t>
  </si>
  <si>
    <t>https://podminky.urs.cz/item/CS_URS_2023_02/998721203</t>
  </si>
  <si>
    <t>725860811</t>
  </si>
  <si>
    <t>Demontáž uzávěrů zápachu jednoduchých</t>
  </si>
  <si>
    <t>253654063</t>
  </si>
  <si>
    <t>https://podminky.urs.cz/item/CS_URS_2023_02/725860811</t>
  </si>
  <si>
    <t>"umývadlo" 1</t>
  </si>
  <si>
    <t>725861311</t>
  </si>
  <si>
    <t>Zápachová uzávěrka pro umyvadla DN 40 s přípojkou pro pračku nebo myčku</t>
  </si>
  <si>
    <t>264972786</t>
  </si>
  <si>
    <t>https://podminky.urs.cz/item/CS_URS_2023_02/725861311</t>
  </si>
  <si>
    <t xml:space="preserve">"umývadlo s připojem pro dopojení odvodu kondenzátu" </t>
  </si>
  <si>
    <t>Přesun hmot procentní pro zařizovací předměty v objektech v přes 12 do 24 m</t>
  </si>
  <si>
    <t>-73885648</t>
  </si>
  <si>
    <t>https://podminky.urs.cz/item/CS_URS_2023_02/998725203</t>
  </si>
  <si>
    <t>751613141</t>
  </si>
  <si>
    <t>Montáž hadice pro odvod kondenzátu</t>
  </si>
  <si>
    <t>-1699171598</t>
  </si>
  <si>
    <t>https://podminky.urs.cz/item/CS_URS_2023_02/751613141</t>
  </si>
  <si>
    <t>5,0</t>
  </si>
  <si>
    <t>48481004</t>
  </si>
  <si>
    <t>hadice pro odvod kondenzátu</t>
  </si>
  <si>
    <t>813817894</t>
  </si>
  <si>
    <t>-1125276296</t>
  </si>
  <si>
    <t>https://podminky.urs.cz/item/CS_URS_2023_02/751691111</t>
  </si>
  <si>
    <t>751711112</t>
  </si>
  <si>
    <t>Montáž klimatizační jednotky vnitřní nástěnné o výkonu 5 kW</t>
  </si>
  <si>
    <t>-838531607</t>
  </si>
  <si>
    <t>https://podminky.urs.cz/item/CS_URS_2023_02/751711112</t>
  </si>
  <si>
    <t>42952001</t>
  </si>
  <si>
    <t>jednotka klimatizační nástěnná o výkonu do 3,5kW</t>
  </si>
  <si>
    <t>1782093597</t>
  </si>
  <si>
    <t>751721111</t>
  </si>
  <si>
    <t>Montáž klimatizační jednotky venkovní s jednofázovým napájením</t>
  </si>
  <si>
    <t>-490286622</t>
  </si>
  <si>
    <t>https://podminky.urs.cz/item/CS_URS_2023_02/751721111</t>
  </si>
  <si>
    <t>42952015</t>
  </si>
  <si>
    <t>jednotka klimatizační venkovní jednofázové napájení o výkonu chladící 4,2kW a topný 4,6kW, ovládání kasbelovým ovladačem na stěně pod jednotkou</t>
  </si>
  <si>
    <t>-1835562661</t>
  </si>
  <si>
    <t>751791121</t>
  </si>
  <si>
    <t>Montáž dvojice napojovacího měděného potrubí předizolovaného 6-10 (1/4" x 3/8")</t>
  </si>
  <si>
    <t>1104268676</t>
  </si>
  <si>
    <t>https://podminky.urs.cz/item/CS_URS_2023_02/751791121</t>
  </si>
  <si>
    <t>2,0</t>
  </si>
  <si>
    <t>42981913</t>
  </si>
  <si>
    <t>trubka dvojitě předizolovaná Cu 1/4" -3/8" (6-10 mm), stěna tl 0,8/0,8mm, izolace 9 mm</t>
  </si>
  <si>
    <t>313494734</t>
  </si>
  <si>
    <t>2,0*1,03</t>
  </si>
  <si>
    <t>751-001</t>
  </si>
  <si>
    <t>D+MTŽ čerpadla kondenzátu, výkon 12l/h,max výtlak 10m při výkonu 6l/h. max sámí 2,0m, příkon 16W</t>
  </si>
  <si>
    <t>1510631158</t>
  </si>
  <si>
    <t>998751202</t>
  </si>
  <si>
    <t>Přesun hmot procentní pro vzduchotechniku v objektech v přes 12 do 24 m</t>
  </si>
  <si>
    <t>-995787334</t>
  </si>
  <si>
    <t>https://podminky.urs.cz/item/CS_URS_2023_02/998751202</t>
  </si>
  <si>
    <t>-187171532</t>
  </si>
  <si>
    <t>https://podminky.urs.cz/item/CS_URS_2023_02/781121011</t>
  </si>
  <si>
    <t>781473114</t>
  </si>
  <si>
    <t>Montáž obkladů vnitřních keramických hladkých přes 19 do 22 ks/m2 lepených standardním lepidlem</t>
  </si>
  <si>
    <t>-3087923</t>
  </si>
  <si>
    <t>https://podminky.urs.cz/item/CS_URS_2023_02/781473114</t>
  </si>
  <si>
    <t>59761071</t>
  </si>
  <si>
    <t>obklad keramický hladký přes 12 do 19ks/m2</t>
  </si>
  <si>
    <t>-471190371</t>
  </si>
  <si>
    <t>0,25*1,1</t>
  </si>
  <si>
    <t>-1962021250</t>
  </si>
  <si>
    <t>https://podminky.urs.cz/item/CS_URS_2023_02/781477111</t>
  </si>
  <si>
    <t>Přesun hmot procentní pro obklady keramické v objektech v přes 12 do 24 m</t>
  </si>
  <si>
    <t>-1708323452</t>
  </si>
  <si>
    <t>https://podminky.urs.cz/item/CS_URS_2023_02/998781203</t>
  </si>
  <si>
    <t>2300103-04 - Učebna přírodopisu m.č.1.10 a kabinet přírodopisu m.č.1.11</t>
  </si>
  <si>
    <t>2300103-041 - Stavební část - učebna přírodopisu m.č.1.10</t>
  </si>
  <si>
    <t>-677468792</t>
  </si>
  <si>
    <t>1593242735</t>
  </si>
  <si>
    <t>-1349333017</t>
  </si>
  <si>
    <t>1335624585</t>
  </si>
  <si>
    <t>-1936942240</t>
  </si>
  <si>
    <t>364145322</t>
  </si>
  <si>
    <t>961709283</t>
  </si>
  <si>
    <t>-464742266</t>
  </si>
  <si>
    <t>-382476506</t>
  </si>
  <si>
    <t>baterie</t>
  </si>
  <si>
    <t>Vodovodní baterie, dodávka a montáž</t>
  </si>
  <si>
    <t>428774203</t>
  </si>
  <si>
    <t>313304743</t>
  </si>
  <si>
    <t>1227307646</t>
  </si>
  <si>
    <t>-2018319343</t>
  </si>
  <si>
    <t>-981357497</t>
  </si>
  <si>
    <t>-1553964963</t>
  </si>
  <si>
    <t>378893979</t>
  </si>
  <si>
    <t>77,48</t>
  </si>
  <si>
    <t>-432714607</t>
  </si>
  <si>
    <t>-458636710</t>
  </si>
  <si>
    <t>2026283262</t>
  </si>
  <si>
    <t>-1742498122</t>
  </si>
  <si>
    <t>783705635</t>
  </si>
  <si>
    <t>100677024</t>
  </si>
  <si>
    <t>-1939028250</t>
  </si>
  <si>
    <t>-1721626398</t>
  </si>
  <si>
    <t>33,6363636363636*1,1 "Přepočtené koeficientem množství</t>
  </si>
  <si>
    <t>1827753554</t>
  </si>
  <si>
    <t>639202597</t>
  </si>
  <si>
    <t>-756283435</t>
  </si>
  <si>
    <t>424211045</t>
  </si>
  <si>
    <t>-979999296</t>
  </si>
  <si>
    <t>-139633506</t>
  </si>
  <si>
    <t>-1470289570</t>
  </si>
  <si>
    <t>-1986104333</t>
  </si>
  <si>
    <t>-255757067</t>
  </si>
  <si>
    <t>-2067305902</t>
  </si>
  <si>
    <t>1291927618</t>
  </si>
  <si>
    <t>-232744945</t>
  </si>
  <si>
    <t>288678781</t>
  </si>
  <si>
    <t>1680793571</t>
  </si>
  <si>
    <t>251875086</t>
  </si>
  <si>
    <t>-1681928003</t>
  </si>
  <si>
    <t>-1502578058</t>
  </si>
  <si>
    <t>-435197035</t>
  </si>
  <si>
    <t>-633569252</t>
  </si>
  <si>
    <t>1282972150</t>
  </si>
  <si>
    <t>-1270853134</t>
  </si>
  <si>
    <t>-1433398658</t>
  </si>
  <si>
    <t>-10137228</t>
  </si>
  <si>
    <t>D+MTŽ vnitřní zastemňovací rolety, transparentní látka, propustnost 10%, usazení do ostění oken, kovové držáíky s plastovou krytkou, el.motorický pohon na dálkové ovládání, rozměr 2375x2050mm - přesná specifikace viz výpis prvků ostatní N11</t>
  </si>
  <si>
    <t>1026218701</t>
  </si>
  <si>
    <t>plyn</t>
  </si>
  <si>
    <t>demontáž plynu</t>
  </si>
  <si>
    <t>1482827710</t>
  </si>
  <si>
    <t xml:space="preserve">2300103-042 - Stavební část - kabinet  přírodopisu m.č.1.11</t>
  </si>
  <si>
    <t>-2009963134</t>
  </si>
  <si>
    <t>-1229042659</t>
  </si>
  <si>
    <t>-971366124</t>
  </si>
  <si>
    <t>-1817909025</t>
  </si>
  <si>
    <t>-1038276765</t>
  </si>
  <si>
    <t>-389109740</t>
  </si>
  <si>
    <t>686501315</t>
  </si>
  <si>
    <t>-282521840</t>
  </si>
  <si>
    <t>-567872787</t>
  </si>
  <si>
    <t>-1369333771</t>
  </si>
  <si>
    <t>1987787280</t>
  </si>
  <si>
    <t>-1622174264</t>
  </si>
  <si>
    <t>484382422</t>
  </si>
  <si>
    <t>-1114174423</t>
  </si>
  <si>
    <t>25,5405405405405*1,05 "Přepočtené koeficientem množství</t>
  </si>
  <si>
    <t>-1769370709</t>
  </si>
  <si>
    <t>19,2972972972974*1,05 "Přepočtené koeficientem množství</t>
  </si>
  <si>
    <t>1754726990</t>
  </si>
  <si>
    <t>39,7297297297289*1,05 "Přepočtené koeficientem množství</t>
  </si>
  <si>
    <t>-777694862</t>
  </si>
  <si>
    <t>19,8648648648648*1,05 "Přepočtené koeficientem množství</t>
  </si>
  <si>
    <t>-1625276655</t>
  </si>
  <si>
    <t>11,3513513513514*1,05 "Přepočtené koeficientem množství</t>
  </si>
  <si>
    <t>-808428552</t>
  </si>
  <si>
    <t>28,3783783783782*1,05 "Přepočtené koeficientem množství</t>
  </si>
  <si>
    <t>-2143957830</t>
  </si>
  <si>
    <t>1129376754</t>
  </si>
  <si>
    <t>-1593344537</t>
  </si>
  <si>
    <t>-927380282</t>
  </si>
  <si>
    <t>1411242068</t>
  </si>
  <si>
    <t>-781604474</t>
  </si>
  <si>
    <t>162110456</t>
  </si>
  <si>
    <t>-940497063</t>
  </si>
  <si>
    <t>-1680930329</t>
  </si>
  <si>
    <t>18,1818181818182*1,1 "Přepočtené koeficientem množství</t>
  </si>
  <si>
    <t>-1517197917</t>
  </si>
  <si>
    <t>1341338513</t>
  </si>
  <si>
    <t>413995169</t>
  </si>
  <si>
    <t>603090608</t>
  </si>
  <si>
    <t>-843725254</t>
  </si>
  <si>
    <t>1826314144</t>
  </si>
  <si>
    <t>-1099915272</t>
  </si>
  <si>
    <t>707983533</t>
  </si>
  <si>
    <t>-757410385</t>
  </si>
  <si>
    <t>363138477</t>
  </si>
  <si>
    <t>1777924925</t>
  </si>
  <si>
    <t>-79317909</t>
  </si>
  <si>
    <t>-992498126</t>
  </si>
  <si>
    <t>388826940</t>
  </si>
  <si>
    <t>-1490614363</t>
  </si>
  <si>
    <t>-1923670308</t>
  </si>
  <si>
    <t>33390724</t>
  </si>
  <si>
    <t>1840582164</t>
  </si>
  <si>
    <t>-1531683166</t>
  </si>
  <si>
    <t>13990593</t>
  </si>
  <si>
    <t>-1567953859</t>
  </si>
  <si>
    <t>1211678601</t>
  </si>
  <si>
    <t>241315399</t>
  </si>
  <si>
    <t>-70161259</t>
  </si>
  <si>
    <t>2300103-043 - Elektro - učebna přírodopisu m.č.1.10 a kabinet přírodopisu m.č.1.11</t>
  </si>
  <si>
    <t>243730771</t>
  </si>
  <si>
    <t>1894396967</t>
  </si>
  <si>
    <t>55*1,05 "Přepočtené koeficientem množství</t>
  </si>
  <si>
    <t>607767103</t>
  </si>
  <si>
    <t>2065435682</t>
  </si>
  <si>
    <t>17,5*1,05 "Přepočtené koeficientem množství</t>
  </si>
  <si>
    <t>-899942982</t>
  </si>
  <si>
    <t>-549957659</t>
  </si>
  <si>
    <t>-2008336654</t>
  </si>
  <si>
    <t>9193127</t>
  </si>
  <si>
    <t>1498485998</t>
  </si>
  <si>
    <t>-2143608685</t>
  </si>
  <si>
    <t>-1441920545</t>
  </si>
  <si>
    <t>-1433451259</t>
  </si>
  <si>
    <t>-1537182293</t>
  </si>
  <si>
    <t>507554319</t>
  </si>
  <si>
    <t>197642767</t>
  </si>
  <si>
    <t>1568571837</t>
  </si>
  <si>
    <t>-1566248247</t>
  </si>
  <si>
    <t>-920970310</t>
  </si>
  <si>
    <t>347827412</t>
  </si>
  <si>
    <t>1131435475</t>
  </si>
  <si>
    <t>714617507</t>
  </si>
  <si>
    <t>204312123</t>
  </si>
  <si>
    <t>-1750157176</t>
  </si>
  <si>
    <t>-1438760731</t>
  </si>
  <si>
    <t>398965717</t>
  </si>
  <si>
    <t>-1629923791</t>
  </si>
  <si>
    <t>1770248945</t>
  </si>
  <si>
    <t>765808779</t>
  </si>
  <si>
    <t>-930471430</t>
  </si>
  <si>
    <t>1401595978</t>
  </si>
  <si>
    <t>-1762422753</t>
  </si>
  <si>
    <t>-1856358337</t>
  </si>
  <si>
    <t>-402891206</t>
  </si>
  <si>
    <t>1916234016</t>
  </si>
  <si>
    <t>1440637030</t>
  </si>
  <si>
    <t>271633478</t>
  </si>
  <si>
    <t>-890612608</t>
  </si>
  <si>
    <t>780204582</t>
  </si>
  <si>
    <t>-1475203859</t>
  </si>
  <si>
    <t>-1450857984</t>
  </si>
  <si>
    <t>-939524059</t>
  </si>
  <si>
    <t>705480394</t>
  </si>
  <si>
    <t>Svítidlo Z9</t>
  </si>
  <si>
    <t>-1954432225</t>
  </si>
  <si>
    <t>1732363649</t>
  </si>
  <si>
    <t>-883085729</t>
  </si>
  <si>
    <t>2041136975</t>
  </si>
  <si>
    <t>-1462256602</t>
  </si>
  <si>
    <t>-218587783</t>
  </si>
  <si>
    <t>1012811006</t>
  </si>
  <si>
    <t>701173673</t>
  </si>
  <si>
    <t>840*1,2 "Přepočtené koeficientem množství</t>
  </si>
  <si>
    <t>1988039061</t>
  </si>
  <si>
    <t>1255623302</t>
  </si>
  <si>
    <t>1584264801</t>
  </si>
  <si>
    <t>967295839</t>
  </si>
  <si>
    <t>-855320552</t>
  </si>
  <si>
    <t>9889166</t>
  </si>
  <si>
    <t>471717112</t>
  </si>
  <si>
    <t>-1647718840</t>
  </si>
  <si>
    <t>-102310877</t>
  </si>
  <si>
    <t>1072398863</t>
  </si>
  <si>
    <t>857087383</t>
  </si>
  <si>
    <t>250*1,15 "Přepočtené koeficientem množství</t>
  </si>
  <si>
    <t>-1892631283</t>
  </si>
  <si>
    <t>-779143304</t>
  </si>
  <si>
    <t>575902169</t>
  </si>
  <si>
    <t>60*1,15 "Přepočtené koeficientem množství</t>
  </si>
  <si>
    <t>1947105273</t>
  </si>
  <si>
    <t>-1826740195</t>
  </si>
  <si>
    <t>-1531736499</t>
  </si>
  <si>
    <t>2145564760</t>
  </si>
  <si>
    <t>536098576</t>
  </si>
  <si>
    <t>1735183893</t>
  </si>
  <si>
    <t>122795272</t>
  </si>
  <si>
    <t>-939175707</t>
  </si>
  <si>
    <t>-558393734</t>
  </si>
  <si>
    <t>880909043</t>
  </si>
  <si>
    <t>0,737*19 "Přepočtené koeficientem množství</t>
  </si>
  <si>
    <t>-703409626</t>
  </si>
  <si>
    <t>2300103-05 - Kabinet cizích jazyků m.č.1.12</t>
  </si>
  <si>
    <t>2300103-051 - Stavební část - kabinet cizích jazyků m.č.1.12</t>
  </si>
  <si>
    <t>422815808</t>
  </si>
  <si>
    <t>1483907487</t>
  </si>
  <si>
    <t>-1885520325</t>
  </si>
  <si>
    <t>-1229660662</t>
  </si>
  <si>
    <t>-1013996760</t>
  </si>
  <si>
    <t>-1077218467</t>
  </si>
  <si>
    <t>-1212032663</t>
  </si>
  <si>
    <t>-683234564</t>
  </si>
  <si>
    <t>-483099142</t>
  </si>
  <si>
    <t>103928496</t>
  </si>
  <si>
    <t>-411026845</t>
  </si>
  <si>
    <t>2125099932</t>
  </si>
  <si>
    <t>-311292751</t>
  </si>
  <si>
    <t>1834335607</t>
  </si>
  <si>
    <t>-1636202381</t>
  </si>
  <si>
    <t>960785062</t>
  </si>
  <si>
    <t>24,2635135135135*1,05 "Přepočtené koeficientem množství</t>
  </si>
  <si>
    <t>167245628</t>
  </si>
  <si>
    <t>18,3324324324325*1,05 "Přepočtené koeficientem množství</t>
  </si>
  <si>
    <t>-1497724151</t>
  </si>
  <si>
    <t>37,7432432432424*1,05 "Přepočtené koeficientem množství</t>
  </si>
  <si>
    <t>-589209360</t>
  </si>
  <si>
    <t>18,8716216216215*1,05 "Přepočtené koeficientem množství</t>
  </si>
  <si>
    <t>-1449554852</t>
  </si>
  <si>
    <t>10,7837837837838*1,05 "Přepočtené koeficientem množství</t>
  </si>
  <si>
    <t>-1494947142</t>
  </si>
  <si>
    <t>26,9594594594593*1,05 "Přepočtené koeficientem množství</t>
  </si>
  <si>
    <t>-1567455865</t>
  </si>
  <si>
    <t>617416192</t>
  </si>
  <si>
    <t>-1820011622</t>
  </si>
  <si>
    <t>-728520554</t>
  </si>
  <si>
    <t>-2067798353</t>
  </si>
  <si>
    <t>-1110483533</t>
  </si>
  <si>
    <t>-1642860638</t>
  </si>
  <si>
    <t>755342825</t>
  </si>
  <si>
    <t>1068405790</t>
  </si>
  <si>
    <t>19,0909090909091*1,1 "Přepočtené koeficientem množství</t>
  </si>
  <si>
    <t>-1897441114</t>
  </si>
  <si>
    <t>-1615996303</t>
  </si>
  <si>
    <t>-1999411288</t>
  </si>
  <si>
    <t>1465915002</t>
  </si>
  <si>
    <t>1663316725</t>
  </si>
  <si>
    <t>-1594336066</t>
  </si>
  <si>
    <t>-567926652</t>
  </si>
  <si>
    <t>-71781318</t>
  </si>
  <si>
    <t>2012806761</t>
  </si>
  <si>
    <t>-915174621</t>
  </si>
  <si>
    <t>-1312435420</t>
  </si>
  <si>
    <t>-1817911987</t>
  </si>
  <si>
    <t>-1507205286</t>
  </si>
  <si>
    <t>383631727</t>
  </si>
  <si>
    <t>17237539</t>
  </si>
  <si>
    <t>824869492</t>
  </si>
  <si>
    <t>-87540825</t>
  </si>
  <si>
    <t>1249253871</t>
  </si>
  <si>
    <t>-1470080305</t>
  </si>
  <si>
    <t>1472754451</t>
  </si>
  <si>
    <t>-1009657510</t>
  </si>
  <si>
    <t>208697392</t>
  </si>
  <si>
    <t>-1901498596</t>
  </si>
  <si>
    <t>2300103-052 - Elektro - kabinet cizích jazyků m.č.1.12</t>
  </si>
  <si>
    <t>-285085816</t>
  </si>
  <si>
    <t>1353846517</t>
  </si>
  <si>
    <t>-1544109415</t>
  </si>
  <si>
    <t>732294436</t>
  </si>
  <si>
    <t>10*1,15 "Přepočtené koeficientem množství</t>
  </si>
  <si>
    <t>875613353</t>
  </si>
  <si>
    <t>1102812069</t>
  </si>
  <si>
    <t xml:space="preserve">Rozvodnice zapuštěná plastová, 24 modulů, IP40, rozměry 300x345x99mm, včtně příslušenství </t>
  </si>
  <si>
    <t>551650037</t>
  </si>
  <si>
    <t>-801942479</t>
  </si>
  <si>
    <t>708906972</t>
  </si>
  <si>
    <t>845614259</t>
  </si>
  <si>
    <t>1830453210</t>
  </si>
  <si>
    <t>2086107216</t>
  </si>
  <si>
    <t>1284252539</t>
  </si>
  <si>
    <t>-1318152852</t>
  </si>
  <si>
    <t>-785360370</t>
  </si>
  <si>
    <t>299994350</t>
  </si>
  <si>
    <t>537966776</t>
  </si>
  <si>
    <t>1665084735</t>
  </si>
  <si>
    <t>346380386</t>
  </si>
  <si>
    <t>1994002505</t>
  </si>
  <si>
    <t>592655087</t>
  </si>
  <si>
    <t>-88254948</t>
  </si>
  <si>
    <t>-232195322</t>
  </si>
  <si>
    <t>938512499</t>
  </si>
  <si>
    <t>-1749658250</t>
  </si>
  <si>
    <t>2140505859</t>
  </si>
  <si>
    <t>2104115487</t>
  </si>
  <si>
    <t>513530535</t>
  </si>
  <si>
    <t>210*1,2 "Přepočtené koeficientem množství</t>
  </si>
  <si>
    <t>-1371004909</t>
  </si>
  <si>
    <t>-483811376</t>
  </si>
  <si>
    <t>-2056757386</t>
  </si>
  <si>
    <t>736306119</t>
  </si>
  <si>
    <t>-2037638864</t>
  </si>
  <si>
    <t>1796063447</t>
  </si>
  <si>
    <t>-1622853610</t>
  </si>
  <si>
    <t>125*1,15 "Přepočtené koeficientem množství</t>
  </si>
  <si>
    <t>1273908538</t>
  </si>
  <si>
    <t>25*1,15 "Přepočtené koeficientem množství</t>
  </si>
  <si>
    <t>-852826262</t>
  </si>
  <si>
    <t>-769818939</t>
  </si>
  <si>
    <t>957239092</t>
  </si>
  <si>
    <t>-288543472</t>
  </si>
  <si>
    <t>236574549</t>
  </si>
  <si>
    <t>-1970611825</t>
  </si>
  <si>
    <t>1591011120</t>
  </si>
  <si>
    <t>456130447</t>
  </si>
  <si>
    <t>0,27*19 "Přepočtené koeficientem množství</t>
  </si>
  <si>
    <t>1724266913</t>
  </si>
  <si>
    <t>2300103-06 - Učebna jazyků m.č.1.14</t>
  </si>
  <si>
    <t>2300103-061 - Stavební část - učebna jazyků m.č.1.14</t>
  </si>
  <si>
    <t>1307625991</t>
  </si>
  <si>
    <t>1445236258</t>
  </si>
  <si>
    <t>-1387819983</t>
  </si>
  <si>
    <t>-784186478</t>
  </si>
  <si>
    <t>770040514</t>
  </si>
  <si>
    <t>-338763070</t>
  </si>
  <si>
    <t>751169724</t>
  </si>
  <si>
    <t>1553532801</t>
  </si>
  <si>
    <t>728258987</t>
  </si>
  <si>
    <t>-22728384</t>
  </si>
  <si>
    <t>1603739714</t>
  </si>
  <si>
    <t>1113153556</t>
  </si>
  <si>
    <t>293606492</t>
  </si>
  <si>
    <t>1927330094</t>
  </si>
  <si>
    <t>-1159394583</t>
  </si>
  <si>
    <t>-1338279591</t>
  </si>
  <si>
    <t>D+MTŽ akustického lepeného podhledu</t>
  </si>
  <si>
    <t>671328637</t>
  </si>
  <si>
    <t>57,72</t>
  </si>
  <si>
    <t>-950086255</t>
  </si>
  <si>
    <t>-1256557729</t>
  </si>
  <si>
    <t>1801958589</t>
  </si>
  <si>
    <t>378687341</t>
  </si>
  <si>
    <t>-1981963389</t>
  </si>
  <si>
    <t>268130498</t>
  </si>
  <si>
    <t>876251488</t>
  </si>
  <si>
    <t>-326001983</t>
  </si>
  <si>
    <t>29,0909090909091*1,1 "Přepočtené koeficientem množství</t>
  </si>
  <si>
    <t>-1157632815</t>
  </si>
  <si>
    <t>353252235</t>
  </si>
  <si>
    <t>-480911275</t>
  </si>
  <si>
    <t>133255485</t>
  </si>
  <si>
    <t>689073001</t>
  </si>
  <si>
    <t>-1080617335</t>
  </si>
  <si>
    <t>68094177</t>
  </si>
  <si>
    <t>-2035223577</t>
  </si>
  <si>
    <t>1996442911</t>
  </si>
  <si>
    <t>2028682616</t>
  </si>
  <si>
    <t>857222061</t>
  </si>
  <si>
    <t>-1383137625</t>
  </si>
  <si>
    <t>-422908780</t>
  </si>
  <si>
    <t>-1469935222</t>
  </si>
  <si>
    <t>61390480</t>
  </si>
  <si>
    <t>-2014243455</t>
  </si>
  <si>
    <t>1506863882</t>
  </si>
  <si>
    <t>-1546072887</t>
  </si>
  <si>
    <t>304283927</t>
  </si>
  <si>
    <t>-66660192</t>
  </si>
  <si>
    <t>1663479959</t>
  </si>
  <si>
    <t>-842903829</t>
  </si>
  <si>
    <t>687125741</t>
  </si>
  <si>
    <t>513902584</t>
  </si>
  <si>
    <t>786-002</t>
  </si>
  <si>
    <t>D+MTŽ vnitřní zastemňovací rolety, transparentní látka, propustnost 10%, usazení do ostění oken, kovové držáíky s plastovou krytkou, el.motorický pohon na dálkové ovládání, rozměr 2070x2050mm - přesná specifikace viz výpis prvků ostatní N11</t>
  </si>
  <si>
    <t>971946417</t>
  </si>
  <si>
    <t>Klimatizace</t>
  </si>
  <si>
    <t>vnitřní kazetová klimatizace do podhledu ,2x vnitřní jednotka venkovní jednotka, kabelový ovladač, odvod kondenzátu z vnitřní jednotky, žlab plastový, propojovací Cu potrubí, tichý chod, klimatizace vhodná do učeben</t>
  </si>
  <si>
    <t>-364444463</t>
  </si>
  <si>
    <t>rohové lišty</t>
  </si>
  <si>
    <t>Dodávka a montáž rohových lišt</t>
  </si>
  <si>
    <t>1525461019</t>
  </si>
  <si>
    <t>2300103-062 - Elektro - učebna jazyků m.č.1.14</t>
  </si>
  <si>
    <t>-519452948</t>
  </si>
  <si>
    <t>-1305988726</t>
  </si>
  <si>
    <t>41*1,05 "Přepočtené koeficientem množství</t>
  </si>
  <si>
    <t>241272706</t>
  </si>
  <si>
    <t>-1688327337</t>
  </si>
  <si>
    <t>-659375349</t>
  </si>
  <si>
    <t>50489261</t>
  </si>
  <si>
    <t>1442202790</t>
  </si>
  <si>
    <t>1293066402</t>
  </si>
  <si>
    <t>1455583475</t>
  </si>
  <si>
    <t>820895864</t>
  </si>
  <si>
    <t>2134571828</t>
  </si>
  <si>
    <t>249842100</t>
  </si>
  <si>
    <t>815976512</t>
  </si>
  <si>
    <t>-393898533</t>
  </si>
  <si>
    <t>-415592212</t>
  </si>
  <si>
    <t>-366240897</t>
  </si>
  <si>
    <t>1640686362</t>
  </si>
  <si>
    <t>635783862</t>
  </si>
  <si>
    <t>-240669999</t>
  </si>
  <si>
    <t>73464607</t>
  </si>
  <si>
    <t>1540564563</t>
  </si>
  <si>
    <t>325349885</t>
  </si>
  <si>
    <t>-338729822</t>
  </si>
  <si>
    <t>-1788469767</t>
  </si>
  <si>
    <t>-325668529</t>
  </si>
  <si>
    <t>1316795472</t>
  </si>
  <si>
    <t>-1974051932</t>
  </si>
  <si>
    <t>-1188290640</t>
  </si>
  <si>
    <t>-60565781</t>
  </si>
  <si>
    <t>-152443394</t>
  </si>
  <si>
    <t>2138623040</t>
  </si>
  <si>
    <t>1780333877</t>
  </si>
  <si>
    <t>-2008309703</t>
  </si>
  <si>
    <t>257046420</t>
  </si>
  <si>
    <t>-667514920</t>
  </si>
  <si>
    <t>1173759271</t>
  </si>
  <si>
    <t>1246461074</t>
  </si>
  <si>
    <t>-497074491</t>
  </si>
  <si>
    <t>1207697165</t>
  </si>
  <si>
    <t>457198780</t>
  </si>
  <si>
    <t>-568162864</t>
  </si>
  <si>
    <t>-1117209202</t>
  </si>
  <si>
    <t>525621043</t>
  </si>
  <si>
    <t>-1338506741</t>
  </si>
  <si>
    <t>-689744135</t>
  </si>
  <si>
    <t>1598208850</t>
  </si>
  <si>
    <t>-1670042879</t>
  </si>
  <si>
    <t>795665826</t>
  </si>
  <si>
    <t>-11489909</t>
  </si>
  <si>
    <t>286571678</t>
  </si>
  <si>
    <t>880*1,2 "Přepočtené koeficientem množství</t>
  </si>
  <si>
    <t>1730161056</t>
  </si>
  <si>
    <t>74344643</t>
  </si>
  <si>
    <t>-36691608</t>
  </si>
  <si>
    <t>618418821</t>
  </si>
  <si>
    <t>-625465527</t>
  </si>
  <si>
    <t>-1267706555</t>
  </si>
  <si>
    <t>1646204233</t>
  </si>
  <si>
    <t>-1260392944</t>
  </si>
  <si>
    <t>-1660664800</t>
  </si>
  <si>
    <t>-1673182154</t>
  </si>
  <si>
    <t>-1888168640</t>
  </si>
  <si>
    <t>569866450</t>
  </si>
  <si>
    <t>1371973441</t>
  </si>
  <si>
    <t>1688561699</t>
  </si>
  <si>
    <t>90375236</t>
  </si>
  <si>
    <t>1839715703</t>
  </si>
  <si>
    <t>-407160937</t>
  </si>
  <si>
    <t>-1425245737</t>
  </si>
  <si>
    <t>425984165</t>
  </si>
  <si>
    <t>1507520674</t>
  </si>
  <si>
    <t>-2023688270</t>
  </si>
  <si>
    <t>1009389389</t>
  </si>
  <si>
    <t>-1553380509</t>
  </si>
  <si>
    <t>-1591096939</t>
  </si>
  <si>
    <t>-1011432948</t>
  </si>
  <si>
    <t>-1317738109</t>
  </si>
  <si>
    <t>-565109396</t>
  </si>
  <si>
    <t>0,48*19 "Přepočtené koeficientem množství</t>
  </si>
  <si>
    <t>1552033680</t>
  </si>
  <si>
    <t>2300103-063 - Klima - učebna jazyků m.č.1.14</t>
  </si>
  <si>
    <t>602414977</t>
  </si>
  <si>
    <t>7596039</t>
  </si>
  <si>
    <t>11,1*0,07*2,5</t>
  </si>
  <si>
    <t>-1723645866</t>
  </si>
  <si>
    <t>11,1</t>
  </si>
  <si>
    <t>377158540</t>
  </si>
  <si>
    <t>-1264485326</t>
  </si>
  <si>
    <t>-489635854</t>
  </si>
  <si>
    <t>0,075</t>
  </si>
  <si>
    <t>-1836999355</t>
  </si>
  <si>
    <t>-1780294774</t>
  </si>
  <si>
    <t>0,075*15</t>
  </si>
  <si>
    <t>1596684729</t>
  </si>
  <si>
    <t>-2138220900</t>
  </si>
  <si>
    <t>1698252524</t>
  </si>
  <si>
    <t>"klima jednotka vnitřní" 11,5</t>
  </si>
  <si>
    <t>-551204521</t>
  </si>
  <si>
    <t>-1270858683</t>
  </si>
  <si>
    <t>119244099</t>
  </si>
  <si>
    <t>-193140134</t>
  </si>
  <si>
    <t>-1155783030</t>
  </si>
  <si>
    <t>-1978359605</t>
  </si>
  <si>
    <t>-1511357750</t>
  </si>
  <si>
    <t>751711113</t>
  </si>
  <si>
    <t>Montáž klimatizační jednotky vnitřní nástěnné o výkonu 6,5 kW</t>
  </si>
  <si>
    <t>-1387428005</t>
  </si>
  <si>
    <t>https://podminky.urs.cz/item/CS_URS_2023_02/751711113</t>
  </si>
  <si>
    <t>42952003</t>
  </si>
  <si>
    <t>jednotka klimatizační nástěnná o výkonu do 6,6kW</t>
  </si>
  <si>
    <t>-1464091539</t>
  </si>
  <si>
    <t>254843135</t>
  </si>
  <si>
    <t>jednotka klimatizační venkovní jednofázové napájení o výkonu chladící 5,0kW a topný 6,0kW, ovládání kasbelovým ovladačem na stěně pod jednotkou</t>
  </si>
  <si>
    <t>-2013776162</t>
  </si>
  <si>
    <t>425195132</t>
  </si>
  <si>
    <t>-851986766</t>
  </si>
  <si>
    <t>1531061122</t>
  </si>
  <si>
    <t>446329562</t>
  </si>
  <si>
    <t>-1494866171</t>
  </si>
  <si>
    <t>1344773329</t>
  </si>
  <si>
    <t>2129458066</t>
  </si>
  <si>
    <t>757316956</t>
  </si>
  <si>
    <t>-1693315317</t>
  </si>
  <si>
    <t>2300103-07 - Kabinet informatiky m.č.1.16</t>
  </si>
  <si>
    <t>2300103-071 - Stavební část - kabinet informatiky m.č.1.16</t>
  </si>
  <si>
    <t>215235101</t>
  </si>
  <si>
    <t>932707109</t>
  </si>
  <si>
    <t>-1671499545</t>
  </si>
  <si>
    <t>693425924</t>
  </si>
  <si>
    <t>1293697609</t>
  </si>
  <si>
    <t>-1457711386</t>
  </si>
  <si>
    <t>459432635</t>
  </si>
  <si>
    <t>-1297120981</t>
  </si>
  <si>
    <t>-1038202580</t>
  </si>
  <si>
    <t>-2003833</t>
  </si>
  <si>
    <t>-348092123</t>
  </si>
  <si>
    <t>-990167455</t>
  </si>
  <si>
    <t>818204851</t>
  </si>
  <si>
    <t>12,34*1,05</t>
  </si>
  <si>
    <t>-130329563</t>
  </si>
  <si>
    <t>-207325807</t>
  </si>
  <si>
    <t>243913173</t>
  </si>
  <si>
    <t>1382802751</t>
  </si>
  <si>
    <t>-2004048809</t>
  </si>
  <si>
    <t>573906863</t>
  </si>
  <si>
    <t>500100327</t>
  </si>
  <si>
    <t>580358386</t>
  </si>
  <si>
    <t>1939703017</t>
  </si>
  <si>
    <t>-2129816242</t>
  </si>
  <si>
    <t>614896280</t>
  </si>
  <si>
    <t>1704244436</t>
  </si>
  <si>
    <t>1803404340</t>
  </si>
  <si>
    <t>578218183</t>
  </si>
  <si>
    <t>((4,64+0,6)*2+2,645*2-0,8)*1,05</t>
  </si>
  <si>
    <t>-1688262610</t>
  </si>
  <si>
    <t>4,64+0,6</t>
  </si>
  <si>
    <t>-2066127644</t>
  </si>
  <si>
    <t>904821412</t>
  </si>
  <si>
    <t>12,34*1,15</t>
  </si>
  <si>
    <t>-1164849218</t>
  </si>
  <si>
    <t>((4,64+0,6)*2+2,645*2-0,8)</t>
  </si>
  <si>
    <t>-602313341</t>
  </si>
  <si>
    <t>1209929954</t>
  </si>
  <si>
    <t>429070172</t>
  </si>
  <si>
    <t>265862146</t>
  </si>
  <si>
    <t>-1807161893</t>
  </si>
  <si>
    <t>-1355737770</t>
  </si>
  <si>
    <t>-766476621</t>
  </si>
  <si>
    <t>881908344</t>
  </si>
  <si>
    <t>-1734643583</t>
  </si>
  <si>
    <t>-885012725</t>
  </si>
  <si>
    <t>1242843303</t>
  </si>
  <si>
    <t>-577024823</t>
  </si>
  <si>
    <t>-1396668982</t>
  </si>
  <si>
    <t>2300103-072 - Elektro - kabinet informatiky m.č.1.16</t>
  </si>
  <si>
    <t>834458559</t>
  </si>
  <si>
    <t>-1980749523</t>
  </si>
  <si>
    <t>-1142187315</t>
  </si>
  <si>
    <t>-583209357</t>
  </si>
  <si>
    <t>1928619726</t>
  </si>
  <si>
    <t>-877775808</t>
  </si>
  <si>
    <t>901960193</t>
  </si>
  <si>
    <t>817164402</t>
  </si>
  <si>
    <t>742695880</t>
  </si>
  <si>
    <t>34555244</t>
  </si>
  <si>
    <t>přístroj zásuvky zápustné jednonásobné s optickou přepěťovou ochranou, krytka s clonkami, bezšroubové svorky</t>
  </si>
  <si>
    <t>-1188518715</t>
  </si>
  <si>
    <t>-234885230</t>
  </si>
  <si>
    <t>-1125583865</t>
  </si>
  <si>
    <t>-1503666299</t>
  </si>
  <si>
    <t>-946083751</t>
  </si>
  <si>
    <t>-259467778</t>
  </si>
  <si>
    <t>-1798962778</t>
  </si>
  <si>
    <t>1244736678</t>
  </si>
  <si>
    <t>-1309195822</t>
  </si>
  <si>
    <t>-654807583</t>
  </si>
  <si>
    <t>27056524</t>
  </si>
  <si>
    <t>-1389650653</t>
  </si>
  <si>
    <t>-1557685881</t>
  </si>
  <si>
    <t>-1643099261</t>
  </si>
  <si>
    <t>-1470347747</t>
  </si>
  <si>
    <t>905221928</t>
  </si>
  <si>
    <t>-133488447</t>
  </si>
  <si>
    <t>160*1,2 "Přepočtené koeficientem množství</t>
  </si>
  <si>
    <t>-865088383</t>
  </si>
  <si>
    <t>-1348921522</t>
  </si>
  <si>
    <t>-2026776939</t>
  </si>
  <si>
    <t>1745128667</t>
  </si>
  <si>
    <t>-1167416729</t>
  </si>
  <si>
    <t>-886906936</t>
  </si>
  <si>
    <t>1719162636</t>
  </si>
  <si>
    <t>37906664</t>
  </si>
  <si>
    <t>-1909493162</t>
  </si>
  <si>
    <t>-308900826</t>
  </si>
  <si>
    <t>1678120895</t>
  </si>
  <si>
    <t>-112292924</t>
  </si>
  <si>
    <t>2032891653</t>
  </si>
  <si>
    <t>864528910</t>
  </si>
  <si>
    <t>258967960</t>
  </si>
  <si>
    <t>97551962</t>
  </si>
  <si>
    <t>0,23*19 "Přepočtené koeficientem množství</t>
  </si>
  <si>
    <t>-1756147509</t>
  </si>
  <si>
    <t>2300103-08 - Učebna fyziky m.č.2.6 a kabinet fyziky m.č.2.07</t>
  </si>
  <si>
    <t>2300103-081 - Stavební část - učebna fyziky m.č.2.06</t>
  </si>
  <si>
    <t>671894497</t>
  </si>
  <si>
    <t>-73220282</t>
  </si>
  <si>
    <t>-94531817</t>
  </si>
  <si>
    <t>694015010</t>
  </si>
  <si>
    <t>-728909861</t>
  </si>
  <si>
    <t>939693943</t>
  </si>
  <si>
    <t>-1700522842</t>
  </si>
  <si>
    <t>-94389452</t>
  </si>
  <si>
    <t>-418353514</t>
  </si>
  <si>
    <t>73249701</t>
  </si>
  <si>
    <t>509710606</t>
  </si>
  <si>
    <t>1398806562</t>
  </si>
  <si>
    <t>1254400523</t>
  </si>
  <si>
    <t>-646731853</t>
  </si>
  <si>
    <t>-1203472519</t>
  </si>
  <si>
    <t>92884279</t>
  </si>
  <si>
    <t>-1185921907</t>
  </si>
  <si>
    <t>72,</t>
  </si>
  <si>
    <t>2008982305</t>
  </si>
  <si>
    <t>1992334113</t>
  </si>
  <si>
    <t>-50531939</t>
  </si>
  <si>
    <t>-2110244544</t>
  </si>
  <si>
    <t>-1394863932</t>
  </si>
  <si>
    <t>-279307376</t>
  </si>
  <si>
    <t>-876301586</t>
  </si>
  <si>
    <t>-92769923</t>
  </si>
  <si>
    <t>32,7272727272727*1,1 "Přepočtené koeficientem množství</t>
  </si>
  <si>
    <t>-1195650232</t>
  </si>
  <si>
    <t>-1607476073</t>
  </si>
  <si>
    <t>88082356</t>
  </si>
  <si>
    <t>1660816867</t>
  </si>
  <si>
    <t>-756041319</t>
  </si>
  <si>
    <t>947954613</t>
  </si>
  <si>
    <t>-578386535</t>
  </si>
  <si>
    <t>1096138157</t>
  </si>
  <si>
    <t>1534725769</t>
  </si>
  <si>
    <t>586603935</t>
  </si>
  <si>
    <t>-650732850</t>
  </si>
  <si>
    <t>1113657467</t>
  </si>
  <si>
    <t>961977826</t>
  </si>
  <si>
    <t>1786402666</t>
  </si>
  <si>
    <t>1695401065</t>
  </si>
  <si>
    <t>-858177673</t>
  </si>
  <si>
    <t>1515581258</t>
  </si>
  <si>
    <t>830736138</t>
  </si>
  <si>
    <t>1439240114</t>
  </si>
  <si>
    <t>1652878963</t>
  </si>
  <si>
    <t>-2099678371</t>
  </si>
  <si>
    <t>-1208390319</t>
  </si>
  <si>
    <t>-1855488618</t>
  </si>
  <si>
    <t>175753571</t>
  </si>
  <si>
    <t>-1381162906</t>
  </si>
  <si>
    <t>-365577196</t>
  </si>
  <si>
    <t>1773813700</t>
  </si>
  <si>
    <t>868636084</t>
  </si>
  <si>
    <t>2300103-082 - Stavební část - kabinet fyziky m.č.2.07</t>
  </si>
  <si>
    <t>67608201</t>
  </si>
  <si>
    <t>969225229</t>
  </si>
  <si>
    <t>554833394</t>
  </si>
  <si>
    <t>1737672921</t>
  </si>
  <si>
    <t>-2045541821</t>
  </si>
  <si>
    <t>236185487</t>
  </si>
  <si>
    <t>-1809054791</t>
  </si>
  <si>
    <t>424388013</t>
  </si>
  <si>
    <t>-214084364</t>
  </si>
  <si>
    <t>-804294440</t>
  </si>
  <si>
    <t>-1786507458</t>
  </si>
  <si>
    <t>1580944155</t>
  </si>
  <si>
    <t>-1178532404</t>
  </si>
  <si>
    <t>-467141413</t>
  </si>
  <si>
    <t>1740658192</t>
  </si>
  <si>
    <t>-2085573670</t>
  </si>
  <si>
    <t>15,3243243243243*1,05 "Přepočtené koeficientem množství</t>
  </si>
  <si>
    <t>332353011</t>
  </si>
  <si>
    <t>11,5783783783784*1,05 "Přepočtené koeficientem množství</t>
  </si>
  <si>
    <t>1068947119</t>
  </si>
  <si>
    <t>23,8378378378373*1,05 "Přepočtené koeficientem množství</t>
  </si>
  <si>
    <t>1056772801</t>
  </si>
  <si>
    <t>11,9189189189189*1,05 "Přepočtené koeficientem množství</t>
  </si>
  <si>
    <t>357867373</t>
  </si>
  <si>
    <t>6,81081081081086*1,05 "Přepočtené koeficientem množství</t>
  </si>
  <si>
    <t>1669499299</t>
  </si>
  <si>
    <t>17,0270270270269*1,05 "Přepočtené koeficientem množství</t>
  </si>
  <si>
    <t>1422775835</t>
  </si>
  <si>
    <t>-103060271</t>
  </si>
  <si>
    <t>1268025627</t>
  </si>
  <si>
    <t>-1216827073</t>
  </si>
  <si>
    <t>-491496156</t>
  </si>
  <si>
    <t>-2122584642</t>
  </si>
  <si>
    <t>-300206410</t>
  </si>
  <si>
    <t>-177286616</t>
  </si>
  <si>
    <t>14,5454545454545*1,1 "Přepočtené koeficientem množství</t>
  </si>
  <si>
    <t>1929539643</t>
  </si>
  <si>
    <t>-2050948393</t>
  </si>
  <si>
    <t>-574305819</t>
  </si>
  <si>
    <t>1889757156</t>
  </si>
  <si>
    <t>1149182158</t>
  </si>
  <si>
    <t>-12494396</t>
  </si>
  <si>
    <t>683838226</t>
  </si>
  <si>
    <t>1085007445</t>
  </si>
  <si>
    <t>6643694</t>
  </si>
  <si>
    <t>-932627674</t>
  </si>
  <si>
    <t>-394261327</t>
  </si>
  <si>
    <t>-1294059069</t>
  </si>
  <si>
    <t>-1366539782</t>
  </si>
  <si>
    <t>-41327116</t>
  </si>
  <si>
    <t>1497820966</t>
  </si>
  <si>
    <t>343714720</t>
  </si>
  <si>
    <t>995663654</t>
  </si>
  <si>
    <t>1780166899</t>
  </si>
  <si>
    <t>-607848593</t>
  </si>
  <si>
    <t>692369199</t>
  </si>
  <si>
    <t xml:space="preserve">2300103-083 - Elektro - učebna fyziky 2.06 a  kabinet fyziky m.č.2.07</t>
  </si>
  <si>
    <t>211396234</t>
  </si>
  <si>
    <t>1607025394</t>
  </si>
  <si>
    <t>110*1,05 "Přepočtené koeficientem množství</t>
  </si>
  <si>
    <t>-604443889</t>
  </si>
  <si>
    <t>-1388755575</t>
  </si>
  <si>
    <t>5*1,05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</si>
  <si>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</si>
  <si>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</si>
  <si>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1849509879</t>
  </si>
  <si>
    <t>34573013</t>
  </si>
  <si>
    <t>kanál parapetní bezhalogenový dutý 90x55mm</t>
  </si>
  <si>
    <t>-440370842</t>
  </si>
  <si>
    <t>15*1,05 "Přepočtené koeficientem množství</t>
  </si>
  <si>
    <t>1270414582</t>
  </si>
  <si>
    <t>-1143417973</t>
  </si>
  <si>
    <t>-888568411</t>
  </si>
  <si>
    <t>-86287891</t>
  </si>
  <si>
    <t>1503140425</t>
  </si>
  <si>
    <t>-1161029776</t>
  </si>
  <si>
    <t>-1402339389</t>
  </si>
  <si>
    <t>311652626</t>
  </si>
  <si>
    <t>1990131738</t>
  </si>
  <si>
    <t>524582169</t>
  </si>
  <si>
    <t>-1694239593</t>
  </si>
  <si>
    <t>312428317</t>
  </si>
  <si>
    <t>-1303893767</t>
  </si>
  <si>
    <t>598072627</t>
  </si>
  <si>
    <t>-1494239054</t>
  </si>
  <si>
    <t>-236419771</t>
  </si>
  <si>
    <t>1841026643</t>
  </si>
  <si>
    <t>154228021</t>
  </si>
  <si>
    <t>447084440</t>
  </si>
  <si>
    <t>-233747430</t>
  </si>
  <si>
    <t>-1367637546</t>
  </si>
  <si>
    <t>-1995500972</t>
  </si>
  <si>
    <t>1989089195</t>
  </si>
  <si>
    <t>1504910010</t>
  </si>
  <si>
    <t>438842690</t>
  </si>
  <si>
    <t>1239733611</t>
  </si>
  <si>
    <t>-2012761746</t>
  </si>
  <si>
    <t>-1447670087</t>
  </si>
  <si>
    <t>680710922</t>
  </si>
  <si>
    <t>-579831149</t>
  </si>
  <si>
    <t>1942101577</t>
  </si>
  <si>
    <t>-657846254</t>
  </si>
  <si>
    <t>-1251564574</t>
  </si>
  <si>
    <t>1582863458</t>
  </si>
  <si>
    <t>-1912730807</t>
  </si>
  <si>
    <t>-1552261603</t>
  </si>
  <si>
    <t>-1763399940</t>
  </si>
  <si>
    <t>-192185390</t>
  </si>
  <si>
    <t>609853634</t>
  </si>
  <si>
    <t>-1662866866</t>
  </si>
  <si>
    <t>-322660664</t>
  </si>
  <si>
    <t>919156152</t>
  </si>
  <si>
    <t>Dodávka laboratorního zdroje, kabeláže a ukončení ve stolech včetně montáže</t>
  </si>
  <si>
    <t>1288757128</t>
  </si>
  <si>
    <t>1818742503</t>
  </si>
  <si>
    <t>-1582037559</t>
  </si>
  <si>
    <t>-1576379807</t>
  </si>
  <si>
    <t>178859976</t>
  </si>
  <si>
    <t>380*1,2 "Přepočtené koeficientem množství</t>
  </si>
  <si>
    <t>1305667531</t>
  </si>
  <si>
    <t>1094198946</t>
  </si>
  <si>
    <t>1370303566</t>
  </si>
  <si>
    <t>-926723941</t>
  </si>
  <si>
    <t>-496300903</t>
  </si>
  <si>
    <t>1941260960</t>
  </si>
  <si>
    <t>1569430043</t>
  </si>
  <si>
    <t>862324122</t>
  </si>
  <si>
    <t>34111254</t>
  </si>
  <si>
    <t>kabel silový oheň retardující bezhalogenový bez funkční schopnosti při požáru jádro Cu 0,6/1kV (N2XH) 2x1,5mm2</t>
  </si>
  <si>
    <t>369388203</t>
  </si>
  <si>
    <t>80*1,15 "Přepočtené koeficientem množství</t>
  </si>
  <si>
    <t>278026786</t>
  </si>
  <si>
    <t>-1717659278</t>
  </si>
  <si>
    <t>465458058</t>
  </si>
  <si>
    <t>-1888090831</t>
  </si>
  <si>
    <t>200*1,15 "Přepočtené koeficientem množství</t>
  </si>
  <si>
    <t>-359091110</t>
  </si>
  <si>
    <t>110*1,15 "Přepočtené koeficientem množství</t>
  </si>
  <si>
    <t>-832794347</t>
  </si>
  <si>
    <t>-1269453077</t>
  </si>
  <si>
    <t>-2044946284</t>
  </si>
  <si>
    <t>-1741657913</t>
  </si>
  <si>
    <t>-1116725651</t>
  </si>
  <si>
    <t>1607831911</t>
  </si>
  <si>
    <t>-1830286251</t>
  </si>
  <si>
    <t>171621940</t>
  </si>
  <si>
    <t>999116940</t>
  </si>
  <si>
    <t>1421472346</t>
  </si>
  <si>
    <t>1791519097</t>
  </si>
  <si>
    <t>1073660565</t>
  </si>
  <si>
    <t>0,551*19 "Přepočtené koeficientem množství</t>
  </si>
  <si>
    <t>-2139812458</t>
  </si>
  <si>
    <t>2300103-09 - Učebna chemie m.č.2.10 a kabinet chemie m.č.2.11</t>
  </si>
  <si>
    <t>2300103-091 - Stavební část - učebna chemie m.č.2.10</t>
  </si>
  <si>
    <t>1147531319</t>
  </si>
  <si>
    <t>-638055919</t>
  </si>
  <si>
    <t>-15920133</t>
  </si>
  <si>
    <t>-1407460955</t>
  </si>
  <si>
    <t>-748032073</t>
  </si>
  <si>
    <t>-842118148</t>
  </si>
  <si>
    <t>1384147158</t>
  </si>
  <si>
    <t>1531258384</t>
  </si>
  <si>
    <t>-1214972707</t>
  </si>
  <si>
    <t>-846679300</t>
  </si>
  <si>
    <t>-380316583</t>
  </si>
  <si>
    <t>-1353110144</t>
  </si>
  <si>
    <t>-1951184625</t>
  </si>
  <si>
    <t>-1052166802</t>
  </si>
  <si>
    <t>-1446456581</t>
  </si>
  <si>
    <t>1530255521</t>
  </si>
  <si>
    <t>-1278731046</t>
  </si>
  <si>
    <t>77,3</t>
  </si>
  <si>
    <t>-248360960</t>
  </si>
  <si>
    <t>1647027898</t>
  </si>
  <si>
    <t>-1968274460</t>
  </si>
  <si>
    <t>-1490552782</t>
  </si>
  <si>
    <t>1134551891</t>
  </si>
  <si>
    <t>1196356124</t>
  </si>
  <si>
    <t>715545253</t>
  </si>
  <si>
    <t>-1032584896</t>
  </si>
  <si>
    <t>-1627822151</t>
  </si>
  <si>
    <t>-232366415</t>
  </si>
  <si>
    <t>-1176898423</t>
  </si>
  <si>
    <t>818657358</t>
  </si>
  <si>
    <t>70676234</t>
  </si>
  <si>
    <t>-298952346</t>
  </si>
  <si>
    <t>-1079758837</t>
  </si>
  <si>
    <t>108677213</t>
  </si>
  <si>
    <t>2084627431</t>
  </si>
  <si>
    <t>1569982392</t>
  </si>
  <si>
    <t>376793325</t>
  </si>
  <si>
    <t>344039192</t>
  </si>
  <si>
    <t>2048503432</t>
  </si>
  <si>
    <t>725166824</t>
  </si>
  <si>
    <t>-1855490559</t>
  </si>
  <si>
    <t>-758609181</t>
  </si>
  <si>
    <t>-1933360922</t>
  </si>
  <si>
    <t>-898634912</t>
  </si>
  <si>
    <t>-890076177</t>
  </si>
  <si>
    <t>-729655265</t>
  </si>
  <si>
    <t>-1469573114</t>
  </si>
  <si>
    <t>-1816016107</t>
  </si>
  <si>
    <t>-863070827</t>
  </si>
  <si>
    <t>-832291368</t>
  </si>
  <si>
    <t>Odsávání digestoře</t>
  </si>
  <si>
    <t>966705948</t>
  </si>
  <si>
    <t>1266314167</t>
  </si>
  <si>
    <t>2300103-092 - Stavební část - kabinet chemie m.č.2.11</t>
  </si>
  <si>
    <t>-424080225</t>
  </si>
  <si>
    <t>1625281776</t>
  </si>
  <si>
    <t>-1121840496</t>
  </si>
  <si>
    <t>1180412291</t>
  </si>
  <si>
    <t>-1088914325</t>
  </si>
  <si>
    <t>2105760043</t>
  </si>
  <si>
    <t>1636690751</t>
  </si>
  <si>
    <t>-341370326</t>
  </si>
  <si>
    <t>-132704865</t>
  </si>
  <si>
    <t>636586385</t>
  </si>
  <si>
    <t>-721635045</t>
  </si>
  <si>
    <t>-1550370318</t>
  </si>
  <si>
    <t>-901463920</t>
  </si>
  <si>
    <t>-1888660721</t>
  </si>
  <si>
    <t>58689060</t>
  </si>
  <si>
    <t>650842626</t>
  </si>
  <si>
    <t>26,8175675675675*1,05 "Přepočtené koeficientem množství</t>
  </si>
  <si>
    <t>948994671</t>
  </si>
  <si>
    <t>20,2621621621622*1,05 "Přepočtené koeficientem množství</t>
  </si>
  <si>
    <t>825814279</t>
  </si>
  <si>
    <t>41,7162162162153*1,05 "Přepočtené koeficientem množství</t>
  </si>
  <si>
    <t>1446122958</t>
  </si>
  <si>
    <t>20,858108108108*1,05 "Přepočtené koeficientem množství</t>
  </si>
  <si>
    <t>891358976</t>
  </si>
  <si>
    <t>11,918918918919*1,05 "Přepočtené koeficientem množství</t>
  </si>
  <si>
    <t>-399741690</t>
  </si>
  <si>
    <t>29,7972972972971*1,05 "Přepočtené koeficientem množství</t>
  </si>
  <si>
    <t>2098757331</t>
  </si>
  <si>
    <t>1655580639</t>
  </si>
  <si>
    <t>2021194513</t>
  </si>
  <si>
    <t>-1030191274</t>
  </si>
  <si>
    <t>1598275837</t>
  </si>
  <si>
    <t>968426768</t>
  </si>
  <si>
    <t>-1369050397</t>
  </si>
  <si>
    <t>-1842908711</t>
  </si>
  <si>
    <t>1698996139</t>
  </si>
  <si>
    <t>-375046390</t>
  </si>
  <si>
    <t>328227903</t>
  </si>
  <si>
    <t>-1685457896</t>
  </si>
  <si>
    <t>-962695590</t>
  </si>
  <si>
    <t>-1815909247</t>
  </si>
  <si>
    <t>260954387</t>
  </si>
  <si>
    <t>-116945267</t>
  </si>
  <si>
    <t>-2127654118</t>
  </si>
  <si>
    <t>56533768</t>
  </si>
  <si>
    <t>-339109803</t>
  </si>
  <si>
    <t>700918961</t>
  </si>
  <si>
    <t>1416479934</t>
  </si>
  <si>
    <t>1403504890</t>
  </si>
  <si>
    <t>-1419969134</t>
  </si>
  <si>
    <t>1169131879</t>
  </si>
  <si>
    <t>748067267</t>
  </si>
  <si>
    <t>-1007299651</t>
  </si>
  <si>
    <t>1956124620</t>
  </si>
  <si>
    <t>-2126012876</t>
  </si>
  <si>
    <t>1367261296</t>
  </si>
  <si>
    <t>426313849</t>
  </si>
  <si>
    <t>2300103-093 - Elektro - učebna chemie m.č.2.10 a kabinet chemie m.č.2.11</t>
  </si>
  <si>
    <t>1585256695</t>
  </si>
  <si>
    <t>580981278</t>
  </si>
  <si>
    <t>517579812</t>
  </si>
  <si>
    <t>147670955</t>
  </si>
  <si>
    <t>25*1,05 "Přepočtené koeficientem množství</t>
  </si>
  <si>
    <t>-1101602400</t>
  </si>
  <si>
    <t>1601731812</t>
  </si>
  <si>
    <t>1312754764</t>
  </si>
  <si>
    <t>986629578</t>
  </si>
  <si>
    <t>864221514</t>
  </si>
  <si>
    <t>-2136913717</t>
  </si>
  <si>
    <t>-683662940</t>
  </si>
  <si>
    <t>2088291627</t>
  </si>
  <si>
    <t>-1635896357</t>
  </si>
  <si>
    <t>1538374958</t>
  </si>
  <si>
    <t>710009614</t>
  </si>
  <si>
    <t>-111507744</t>
  </si>
  <si>
    <t>735477824</t>
  </si>
  <si>
    <t>616650566</t>
  </si>
  <si>
    <t>658897483</t>
  </si>
  <si>
    <t>192350901</t>
  </si>
  <si>
    <t>-1833334332</t>
  </si>
  <si>
    <t>1966008912</t>
  </si>
  <si>
    <t>-600882855</t>
  </si>
  <si>
    <t>1724663927</t>
  </si>
  <si>
    <t>-871857996</t>
  </si>
  <si>
    <t>-1422968480</t>
  </si>
  <si>
    <t>1238786457</t>
  </si>
  <si>
    <t>66240465</t>
  </si>
  <si>
    <t>-747173805</t>
  </si>
  <si>
    <t>-919023029</t>
  </si>
  <si>
    <t>462633598</t>
  </si>
  <si>
    <t>-1838187004</t>
  </si>
  <si>
    <t>-902532572</t>
  </si>
  <si>
    <t>-924957491</t>
  </si>
  <si>
    <t>-147589216</t>
  </si>
  <si>
    <t>-488576692</t>
  </si>
  <si>
    <t>-1213141164</t>
  </si>
  <si>
    <t>-94703309</t>
  </si>
  <si>
    <t>151277718</t>
  </si>
  <si>
    <t>-510462475</t>
  </si>
  <si>
    <t>-254971345</t>
  </si>
  <si>
    <t>-1453466448</t>
  </si>
  <si>
    <t>399248142</t>
  </si>
  <si>
    <t>986211185</t>
  </si>
  <si>
    <t xml:space="preserve">Svítidlo Z9 (Přisazené/závěsné LED svítidlo,mikroprizmatický kryt  44 W, 5900 lm, Ra 80, 4000K, rozměry 560x560x52mm)</t>
  </si>
  <si>
    <t>-1978820827</t>
  </si>
  <si>
    <t>-1923499220</t>
  </si>
  <si>
    <t>-474252188</t>
  </si>
  <si>
    <t>-140207079</t>
  </si>
  <si>
    <t>1936976735</t>
  </si>
  <si>
    <t>1877876878</t>
  </si>
  <si>
    <t>718199332</t>
  </si>
  <si>
    <t>-1365177029</t>
  </si>
  <si>
    <t>418374726</t>
  </si>
  <si>
    <t>1330*1,2 "Přepočtené koeficientem množství</t>
  </si>
  <si>
    <t>-87300947</t>
  </si>
  <si>
    <t>1531196817</t>
  </si>
  <si>
    <t>-551536308</t>
  </si>
  <si>
    <t>683751204</t>
  </si>
  <si>
    <t>-274372465</t>
  </si>
  <si>
    <t>-2073821319</t>
  </si>
  <si>
    <t>405560280</t>
  </si>
  <si>
    <t>1061928517</t>
  </si>
  <si>
    <t>102397607</t>
  </si>
  <si>
    <t>-2117709337</t>
  </si>
  <si>
    <t>784003011</t>
  </si>
  <si>
    <t>-928127723</t>
  </si>
  <si>
    <t>-1528936516</t>
  </si>
  <si>
    <t>-486882560</t>
  </si>
  <si>
    <t>-1598758158</t>
  </si>
  <si>
    <t>-145071608</t>
  </si>
  <si>
    <t>525099427</t>
  </si>
  <si>
    <t>-1638326181</t>
  </si>
  <si>
    <t>980258211</t>
  </si>
  <si>
    <t>-1078516749</t>
  </si>
  <si>
    <t>249503388</t>
  </si>
  <si>
    <t>-1768319563</t>
  </si>
  <si>
    <t>-1084295574</t>
  </si>
  <si>
    <t>-1162325970</t>
  </si>
  <si>
    <t>0,647*19 "Přepočtené koeficientem množství</t>
  </si>
  <si>
    <t>-2028971400</t>
  </si>
  <si>
    <t>2300104 -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</si>
  <si>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</si>
  <si>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</si>
  <si>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</si>
  <si>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</si>
  <si>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</si>
  <si>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</si>
  <si>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</si>
  <si>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</si>
  <si>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</si>
  <si>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 xml:space="preserve">Projektová dokumentace skutečného provedení stavby </t>
  </si>
  <si>
    <t>1024</t>
  </si>
  <si>
    <t>204154644</t>
  </si>
  <si>
    <t>VRN3</t>
  </si>
  <si>
    <t>Zařízení staveniště</t>
  </si>
  <si>
    <t>030001000</t>
  </si>
  <si>
    <t>670537935</t>
  </si>
  <si>
    <t>033002000</t>
  </si>
  <si>
    <t>Připojení staveniště na inženýrské sítě a spotřeba energií</t>
  </si>
  <si>
    <t>-1202919697</t>
  </si>
  <si>
    <t>034103000</t>
  </si>
  <si>
    <t>Oplocení staveniště</t>
  </si>
  <si>
    <t>1945256148</t>
  </si>
  <si>
    <t>034153000</t>
  </si>
  <si>
    <t>BOZP na staveništi</t>
  </si>
  <si>
    <t>1391488252</t>
  </si>
  <si>
    <t>034303000</t>
  </si>
  <si>
    <t>Dopravní značení na staveništi</t>
  </si>
  <si>
    <t>-924321435</t>
  </si>
  <si>
    <t>034503000</t>
  </si>
  <si>
    <t>Informační tabule na staveništi</t>
  </si>
  <si>
    <t>-912701973</t>
  </si>
  <si>
    <t>039203000</t>
  </si>
  <si>
    <t>Úprava terénu a ploch po zrušení zařízení staveniště</t>
  </si>
  <si>
    <t>66117046</t>
  </si>
  <si>
    <t>VRN4</t>
  </si>
  <si>
    <t>Inženýrská činnost</t>
  </si>
  <si>
    <t>045002000</t>
  </si>
  <si>
    <t>Kompletační a koordinační činnost</t>
  </si>
  <si>
    <t>782365326</t>
  </si>
  <si>
    <t>VRN7</t>
  </si>
  <si>
    <t>Provozní vlivy</t>
  </si>
  <si>
    <t>071103000</t>
  </si>
  <si>
    <t>Provoz investora</t>
  </si>
  <si>
    <t>-564277744</t>
  </si>
  <si>
    <t>https://podminky.urs.cz/item/CS_URS_2023_02/071103000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</si>
</sst>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styles" Target="styles.xml" /><Relationship Id="rId33" Type="http://schemas.openxmlformats.org/officeDocument/2006/relationships/theme" Target="theme/theme1.xml" /><Relationship Id="rId34" Type="http://schemas.openxmlformats.org/officeDocument/2006/relationships/calcChain" Target="calcChain.xml" /><Relationship Id="rId3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9711111" TargetMode="External" /><Relationship Id="rId2" Type="http://schemas.openxmlformats.org/officeDocument/2006/relationships/hyperlink" Target="https://podminky.urs.cz/item/CS_URS_2023_02/162211311" TargetMode="External" /><Relationship Id="rId3" Type="http://schemas.openxmlformats.org/officeDocument/2006/relationships/hyperlink" Target="https://podminky.urs.cz/item/CS_URS_2023_02/162211319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71251201" TargetMode="External" /><Relationship Id="rId6" Type="http://schemas.openxmlformats.org/officeDocument/2006/relationships/hyperlink" Target="https://podminky.urs.cz/item/CS_URS_2023_02/171201221" TargetMode="External" /><Relationship Id="rId7" Type="http://schemas.openxmlformats.org/officeDocument/2006/relationships/hyperlink" Target="https://podminky.urs.cz/item/CS_URS_2023_02/969031111" TargetMode="External" /><Relationship Id="rId8" Type="http://schemas.openxmlformats.org/officeDocument/2006/relationships/hyperlink" Target="https://podminky.urs.cz/item/CS_URS_2023_02/969041112" TargetMode="External" /><Relationship Id="rId9" Type="http://schemas.openxmlformats.org/officeDocument/2006/relationships/hyperlink" Target="https://podminky.urs.cz/item/CS_URS_2023_02/997013861" TargetMode="External" /><Relationship Id="rId10" Type="http://schemas.openxmlformats.org/officeDocument/2006/relationships/hyperlink" Target="https://podminky.urs.cz/item/CS_URS_2023_02/997013863" TargetMode="External" /><Relationship Id="rId11" Type="http://schemas.openxmlformats.org/officeDocument/2006/relationships/hyperlink" Target="https://podminky.urs.cz/item/CS_URS_2023_02/997013867" TargetMode="External" /><Relationship Id="rId12" Type="http://schemas.openxmlformats.org/officeDocument/2006/relationships/hyperlink" Target="https://podminky.urs.cz/item/CS_URS_2023_02/997013645" TargetMode="External" /><Relationship Id="rId13" Type="http://schemas.openxmlformats.org/officeDocument/2006/relationships/hyperlink" Target="https://podminky.urs.cz/item/CS_URS_2023_02/725829131" TargetMode="External" /><Relationship Id="rId14" Type="http://schemas.openxmlformats.org/officeDocument/2006/relationships/hyperlink" Target="https://podminky.urs.cz/item/CS_URS_2023_02/771574636" TargetMode="External" /><Relationship Id="rId15" Type="http://schemas.openxmlformats.org/officeDocument/2006/relationships/hyperlink" Target="https://podminky.urs.cz/item/CS_URS_2023_02/781492311" TargetMode="External" /><Relationship Id="rId16" Type="http://schemas.openxmlformats.org/officeDocument/2006/relationships/hyperlink" Target="https://podminky.urs.cz/item/CS_URS_2023_02/78149245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3411141" TargetMode="External" /><Relationship Id="rId2" Type="http://schemas.openxmlformats.org/officeDocument/2006/relationships/hyperlink" Target="https://podminky.urs.cz/item/CS_URS_2024_01/751514662" TargetMode="External" /><Relationship Id="rId3" Type="http://schemas.openxmlformats.org/officeDocument/2006/relationships/hyperlink" Target="https://podminky.urs.cz/item/CS_URS_2023_02/751514478" TargetMode="External" /><Relationship Id="rId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0235241" TargetMode="External" /><Relationship Id="rId2" Type="http://schemas.openxmlformats.org/officeDocument/2006/relationships/hyperlink" Target="https://podminky.urs.cz/item/CS_URS_2023_02/612135101" TargetMode="External" /><Relationship Id="rId3" Type="http://schemas.openxmlformats.org/officeDocument/2006/relationships/hyperlink" Target="https://podminky.urs.cz/item/CS_URS_2023_02/974032132" TargetMode="External" /><Relationship Id="rId4" Type="http://schemas.openxmlformats.org/officeDocument/2006/relationships/hyperlink" Target="https://podminky.urs.cz/item/CS_URS_2023_02/977151112" TargetMode="External" /><Relationship Id="rId5" Type="http://schemas.openxmlformats.org/officeDocument/2006/relationships/hyperlink" Target="https://podminky.urs.cz/item/CS_URS_2023_02/978059511" TargetMode="External" /><Relationship Id="rId6" Type="http://schemas.openxmlformats.org/officeDocument/2006/relationships/hyperlink" Target="https://podminky.urs.cz/item/CS_URS_2023_02/997013215" TargetMode="External" /><Relationship Id="rId7" Type="http://schemas.openxmlformats.org/officeDocument/2006/relationships/hyperlink" Target="https://podminky.urs.cz/item/CS_URS_2023_02/997013501" TargetMode="External" /><Relationship Id="rId8" Type="http://schemas.openxmlformats.org/officeDocument/2006/relationships/hyperlink" Target="https://podminky.urs.cz/item/CS_URS_2023_02/997013509" TargetMode="External" /><Relationship Id="rId9" Type="http://schemas.openxmlformats.org/officeDocument/2006/relationships/hyperlink" Target="https://podminky.urs.cz/item/CS_URS_2023_02/997013869" TargetMode="External" /><Relationship Id="rId10" Type="http://schemas.openxmlformats.org/officeDocument/2006/relationships/hyperlink" Target="https://podminky.urs.cz/item/CS_URS_2023_02/998011003" TargetMode="External" /><Relationship Id="rId11" Type="http://schemas.openxmlformats.org/officeDocument/2006/relationships/hyperlink" Target="https://podminky.urs.cz/item/CS_URS_2023_02/721174040" TargetMode="External" /><Relationship Id="rId12" Type="http://schemas.openxmlformats.org/officeDocument/2006/relationships/hyperlink" Target="https://podminky.urs.cz/item/CS_URS_2023_02/998721203" TargetMode="External" /><Relationship Id="rId13" Type="http://schemas.openxmlformats.org/officeDocument/2006/relationships/hyperlink" Target="https://podminky.urs.cz/item/CS_URS_2023_02/725860811" TargetMode="External" /><Relationship Id="rId14" Type="http://schemas.openxmlformats.org/officeDocument/2006/relationships/hyperlink" Target="https://podminky.urs.cz/item/CS_URS_2023_02/725861311" TargetMode="External" /><Relationship Id="rId15" Type="http://schemas.openxmlformats.org/officeDocument/2006/relationships/hyperlink" Target="https://podminky.urs.cz/item/CS_URS_2023_02/998725203" TargetMode="External" /><Relationship Id="rId16" Type="http://schemas.openxmlformats.org/officeDocument/2006/relationships/hyperlink" Target="https://podminky.urs.cz/item/CS_URS_2023_02/751613141" TargetMode="External" /><Relationship Id="rId17" Type="http://schemas.openxmlformats.org/officeDocument/2006/relationships/hyperlink" Target="https://podminky.urs.cz/item/CS_URS_2023_02/751691111" TargetMode="External" /><Relationship Id="rId18" Type="http://schemas.openxmlformats.org/officeDocument/2006/relationships/hyperlink" Target="https://podminky.urs.cz/item/CS_URS_2023_02/751711112" TargetMode="External" /><Relationship Id="rId19" Type="http://schemas.openxmlformats.org/officeDocument/2006/relationships/hyperlink" Target="https://podminky.urs.cz/item/CS_URS_2023_02/751721111" TargetMode="External" /><Relationship Id="rId20" Type="http://schemas.openxmlformats.org/officeDocument/2006/relationships/hyperlink" Target="https://podminky.urs.cz/item/CS_URS_2023_02/751791121" TargetMode="External" /><Relationship Id="rId21" Type="http://schemas.openxmlformats.org/officeDocument/2006/relationships/hyperlink" Target="https://podminky.urs.cz/item/CS_URS_2023_02/998751202" TargetMode="External" /><Relationship Id="rId22" Type="http://schemas.openxmlformats.org/officeDocument/2006/relationships/hyperlink" Target="https://podminky.urs.cz/item/CS_URS_2023_02/781121011" TargetMode="External" /><Relationship Id="rId23" Type="http://schemas.openxmlformats.org/officeDocument/2006/relationships/hyperlink" Target="https://podminky.urs.cz/item/CS_URS_2023_02/781473114" TargetMode="External" /><Relationship Id="rId24" Type="http://schemas.openxmlformats.org/officeDocument/2006/relationships/hyperlink" Target="https://podminky.urs.cz/item/CS_URS_2023_02/781477111" TargetMode="External" /><Relationship Id="rId25" Type="http://schemas.openxmlformats.org/officeDocument/2006/relationships/hyperlink" Target="https://podminky.urs.cz/item/CS_URS_2023_02/998781203" TargetMode="External" /><Relationship Id="rId26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0235241" TargetMode="External" /><Relationship Id="rId2" Type="http://schemas.openxmlformats.org/officeDocument/2006/relationships/hyperlink" Target="https://podminky.urs.cz/item/CS_URS_2023_02/612135101" TargetMode="External" /><Relationship Id="rId3" Type="http://schemas.openxmlformats.org/officeDocument/2006/relationships/hyperlink" Target="https://podminky.urs.cz/item/CS_URS_2023_02/974032132" TargetMode="External" /><Relationship Id="rId4" Type="http://schemas.openxmlformats.org/officeDocument/2006/relationships/hyperlink" Target="https://podminky.urs.cz/item/CS_URS_2023_02/977151112" TargetMode="External" /><Relationship Id="rId5" Type="http://schemas.openxmlformats.org/officeDocument/2006/relationships/hyperlink" Target="https://podminky.urs.cz/item/CS_URS_2023_02/978059511" TargetMode="External" /><Relationship Id="rId6" Type="http://schemas.openxmlformats.org/officeDocument/2006/relationships/hyperlink" Target="https://podminky.urs.cz/item/CS_URS_2023_02/997013215" TargetMode="External" /><Relationship Id="rId7" Type="http://schemas.openxmlformats.org/officeDocument/2006/relationships/hyperlink" Target="https://podminky.urs.cz/item/CS_URS_2023_02/997013501" TargetMode="External" /><Relationship Id="rId8" Type="http://schemas.openxmlformats.org/officeDocument/2006/relationships/hyperlink" Target="https://podminky.urs.cz/item/CS_URS_2023_02/997013509" TargetMode="External" /><Relationship Id="rId9" Type="http://schemas.openxmlformats.org/officeDocument/2006/relationships/hyperlink" Target="https://podminky.urs.cz/item/CS_URS_2023_02/997013869" TargetMode="External" /><Relationship Id="rId10" Type="http://schemas.openxmlformats.org/officeDocument/2006/relationships/hyperlink" Target="https://podminky.urs.cz/item/CS_URS_2023_02/998011003" TargetMode="External" /><Relationship Id="rId11" Type="http://schemas.openxmlformats.org/officeDocument/2006/relationships/hyperlink" Target="https://podminky.urs.cz/item/CS_URS_2023_02/721174040" TargetMode="External" /><Relationship Id="rId12" Type="http://schemas.openxmlformats.org/officeDocument/2006/relationships/hyperlink" Target="https://podminky.urs.cz/item/CS_URS_2023_02/998721203" TargetMode="External" /><Relationship Id="rId13" Type="http://schemas.openxmlformats.org/officeDocument/2006/relationships/hyperlink" Target="https://podminky.urs.cz/item/CS_URS_2023_02/725860811" TargetMode="External" /><Relationship Id="rId14" Type="http://schemas.openxmlformats.org/officeDocument/2006/relationships/hyperlink" Target="https://podminky.urs.cz/item/CS_URS_2023_02/725861311" TargetMode="External" /><Relationship Id="rId15" Type="http://schemas.openxmlformats.org/officeDocument/2006/relationships/hyperlink" Target="https://podminky.urs.cz/item/CS_URS_2023_02/751613141" TargetMode="External" /><Relationship Id="rId16" Type="http://schemas.openxmlformats.org/officeDocument/2006/relationships/hyperlink" Target="https://podminky.urs.cz/item/CS_URS_2023_02/751691111" TargetMode="External" /><Relationship Id="rId17" Type="http://schemas.openxmlformats.org/officeDocument/2006/relationships/hyperlink" Target="https://podminky.urs.cz/item/CS_URS_2023_02/751711113" TargetMode="External" /><Relationship Id="rId18" Type="http://schemas.openxmlformats.org/officeDocument/2006/relationships/hyperlink" Target="https://podminky.urs.cz/item/CS_URS_2023_02/751721111" TargetMode="External" /><Relationship Id="rId19" Type="http://schemas.openxmlformats.org/officeDocument/2006/relationships/hyperlink" Target="https://podminky.urs.cz/item/CS_URS_2023_02/751791121" TargetMode="External" /><Relationship Id="rId20" Type="http://schemas.openxmlformats.org/officeDocument/2006/relationships/hyperlink" Target="https://podminky.urs.cz/item/CS_URS_2023_02/998751202" TargetMode="External" /><Relationship Id="rId21" Type="http://schemas.openxmlformats.org/officeDocument/2006/relationships/hyperlink" Target="https://podminky.urs.cz/item/CS_URS_2023_02/781121011" TargetMode="External" /><Relationship Id="rId22" Type="http://schemas.openxmlformats.org/officeDocument/2006/relationships/hyperlink" Target="https://podminky.urs.cz/item/CS_URS_2023_02/781473114" TargetMode="External" /><Relationship Id="rId23" Type="http://schemas.openxmlformats.org/officeDocument/2006/relationships/hyperlink" Target="https://podminky.urs.cz/item/CS_URS_2023_02/781477111" TargetMode="External" /><Relationship Id="rId24" Type="http://schemas.openxmlformats.org/officeDocument/2006/relationships/hyperlink" Target="https://podminky.urs.cz/item/CS_URS_2023_02/998781203" TargetMode="External" /><Relationship Id="rId25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71103000" TargetMode="External" /><Relationship Id="rId2" Type="http://schemas.openxmlformats.org/officeDocument/2006/relationships/drawing" Target="../drawings/drawing3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33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2300100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silno a slaboproudé instalace, WC pro imobilní - ZŠ Ivanovice na Hané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Ivanovice na Hané, ul. Tyršova  218/4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6. 12. 2023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SPZ Design, s.r.o.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ROUND(AG95+AG96+AG100+AG135,2)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ROUND(AS95+AS96+AS100+AS135,2)</f>
        <v>0</v>
      </c>
      <c r="AT94" s="114">
        <f>ROUND(SUM(AV94:AW94),2)</f>
        <v>0</v>
      </c>
      <c r="AU94" s="115">
        <f>ROUND(AU95+AU96+AU100+AU135,5)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ROUND(AZ95+AZ96+AZ100+AZ135,2)</f>
        <v>0</v>
      </c>
      <c r="BA94" s="114">
        <f>ROUND(BA95+BA96+BA100+BA135,2)</f>
        <v>0</v>
      </c>
      <c r="BB94" s="114">
        <f>ROUND(BB95+BB96+BB100+BB135,2)</f>
        <v>0</v>
      </c>
      <c r="BC94" s="114">
        <f>ROUND(BC95+BC96+BC100+BC135,2)</f>
        <v>0</v>
      </c>
      <c r="BD94" s="116">
        <f>ROUND(BD95+BD96+BD100+BD135,2)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24.7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'2300101 - Rekonstrukce a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'2300101 - Rekonstrukce a ...'!P141</f>
        <v>0</v>
      </c>
      <c r="AV95" s="128">
        <f>'2300101 - Rekonstrukce a ...'!J33</f>
        <v>0</v>
      </c>
      <c r="AW95" s="128">
        <f>'2300101 - Rekonstrukce a ...'!J34</f>
        <v>0</v>
      </c>
      <c r="AX95" s="128">
        <f>'2300101 - Rekonstrukce a ...'!J35</f>
        <v>0</v>
      </c>
      <c r="AY95" s="128">
        <f>'2300101 - Rekonstrukce a ...'!J36</f>
        <v>0</v>
      </c>
      <c r="AZ95" s="128">
        <f>'2300101 - Rekonstrukce a ...'!F33</f>
        <v>0</v>
      </c>
      <c r="BA95" s="128">
        <f>'2300101 - Rekonstrukce a ...'!F34</f>
        <v>0</v>
      </c>
      <c r="BB95" s="128">
        <f>'2300101 - Rekonstrukce a ...'!F35</f>
        <v>0</v>
      </c>
      <c r="BC95" s="128">
        <f>'2300101 - Rekonstrukce a ...'!F36</f>
        <v>0</v>
      </c>
      <c r="BD95" s="130">
        <f>'2300101 - Rekonstrukce a ...'!F37</f>
        <v>0</v>
      </c>
      <c r="BE95" s="7"/>
      <c r="BT95" s="131" t="s">
        <v>85</v>
      </c>
      <c r="BV95" s="131" t="s">
        <v>79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7" customFormat="1" ht="16.5" customHeight="1">
      <c r="A96" s="7"/>
      <c r="B96" s="120"/>
      <c r="C96" s="121"/>
      <c r="D96" s="122" t="s">
        <v>88</v>
      </c>
      <c r="E96" s="122"/>
      <c r="F96" s="122"/>
      <c r="G96" s="122"/>
      <c r="H96" s="122"/>
      <c r="I96" s="123"/>
      <c r="J96" s="122" t="s">
        <v>89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32">
        <f>ROUND(SUM(AG97:AG99),2)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84</v>
      </c>
      <c r="AR96" s="126"/>
      <c r="AS96" s="127">
        <f>ROUND(SUM(AS97:AS99),2)</f>
        <v>0</v>
      </c>
      <c r="AT96" s="128">
        <f>ROUND(SUM(AV96:AW96),2)</f>
        <v>0</v>
      </c>
      <c r="AU96" s="129">
        <f>ROUND(SUM(AU97:AU99),5)</f>
        <v>0</v>
      </c>
      <c r="AV96" s="128">
        <f>ROUND(AZ96*L29,2)</f>
        <v>0</v>
      </c>
      <c r="AW96" s="128">
        <f>ROUND(BA96*L30,2)</f>
        <v>0</v>
      </c>
      <c r="AX96" s="128">
        <f>ROUND(BB96*L29,2)</f>
        <v>0</v>
      </c>
      <c r="AY96" s="128">
        <f>ROUND(BC96*L30,2)</f>
        <v>0</v>
      </c>
      <c r="AZ96" s="128">
        <f>ROUND(SUM(AZ97:AZ99),2)</f>
        <v>0</v>
      </c>
      <c r="BA96" s="128">
        <f>ROUND(SUM(BA97:BA99),2)</f>
        <v>0</v>
      </c>
      <c r="BB96" s="128">
        <f>ROUND(SUM(BB97:BB99),2)</f>
        <v>0</v>
      </c>
      <c r="BC96" s="128">
        <f>ROUND(SUM(BC97:BC99),2)</f>
        <v>0</v>
      </c>
      <c r="BD96" s="130">
        <f>ROUND(SUM(BD97:BD99),2)</f>
        <v>0</v>
      </c>
      <c r="BE96" s="7"/>
      <c r="BS96" s="131" t="s">
        <v>76</v>
      </c>
      <c r="BT96" s="131" t="s">
        <v>85</v>
      </c>
      <c r="BU96" s="131" t="s">
        <v>78</v>
      </c>
      <c r="BV96" s="131" t="s">
        <v>79</v>
      </c>
      <c r="BW96" s="131" t="s">
        <v>90</v>
      </c>
      <c r="BX96" s="131" t="s">
        <v>5</v>
      </c>
      <c r="CL96" s="131" t="s">
        <v>1</v>
      </c>
      <c r="CM96" s="131" t="s">
        <v>87</v>
      </c>
    </row>
    <row r="97" s="4" customFormat="1" ht="23.25" customHeight="1">
      <c r="A97" s="119" t="s">
        <v>81</v>
      </c>
      <c r="B97" s="70"/>
      <c r="C97" s="133"/>
      <c r="D97" s="133"/>
      <c r="E97" s="134" t="s">
        <v>91</v>
      </c>
      <c r="F97" s="134"/>
      <c r="G97" s="134"/>
      <c r="H97" s="134"/>
      <c r="I97" s="134"/>
      <c r="J97" s="133"/>
      <c r="K97" s="134" t="s">
        <v>92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'2300102-01 - Elektro 1.PP'!J32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93</v>
      </c>
      <c r="AR97" s="72"/>
      <c r="AS97" s="137">
        <v>0</v>
      </c>
      <c r="AT97" s="138">
        <f>ROUND(SUM(AV97:AW97),2)</f>
        <v>0</v>
      </c>
      <c r="AU97" s="139">
        <f>'2300102-01 - Elektro 1.PP'!P126</f>
        <v>0</v>
      </c>
      <c r="AV97" s="138">
        <f>'2300102-01 - Elektro 1.PP'!J35</f>
        <v>0</v>
      </c>
      <c r="AW97" s="138">
        <f>'2300102-01 - Elektro 1.PP'!J36</f>
        <v>0</v>
      </c>
      <c r="AX97" s="138">
        <f>'2300102-01 - Elektro 1.PP'!J37</f>
        <v>0</v>
      </c>
      <c r="AY97" s="138">
        <f>'2300102-01 - Elektro 1.PP'!J38</f>
        <v>0</v>
      </c>
      <c r="AZ97" s="138">
        <f>'2300102-01 - Elektro 1.PP'!F35</f>
        <v>0</v>
      </c>
      <c r="BA97" s="138">
        <f>'2300102-01 - Elektro 1.PP'!F36</f>
        <v>0</v>
      </c>
      <c r="BB97" s="138">
        <f>'2300102-01 - Elektro 1.PP'!F37</f>
        <v>0</v>
      </c>
      <c r="BC97" s="138">
        <f>'2300102-01 - Elektro 1.PP'!F38</f>
        <v>0</v>
      </c>
      <c r="BD97" s="140">
        <f>'2300102-01 - Elektro 1.PP'!F39</f>
        <v>0</v>
      </c>
      <c r="BE97" s="4"/>
      <c r="BT97" s="141" t="s">
        <v>87</v>
      </c>
      <c r="BV97" s="141" t="s">
        <v>79</v>
      </c>
      <c r="BW97" s="141" t="s">
        <v>94</v>
      </c>
      <c r="BX97" s="141" t="s">
        <v>90</v>
      </c>
      <c r="CL97" s="141" t="s">
        <v>1</v>
      </c>
    </row>
    <row r="98" s="4" customFormat="1" ht="23.25" customHeight="1">
      <c r="A98" s="119" t="s">
        <v>81</v>
      </c>
      <c r="B98" s="70"/>
      <c r="C98" s="133"/>
      <c r="D98" s="133"/>
      <c r="E98" s="134" t="s">
        <v>95</v>
      </c>
      <c r="F98" s="134"/>
      <c r="G98" s="134"/>
      <c r="H98" s="134"/>
      <c r="I98" s="134"/>
      <c r="J98" s="133"/>
      <c r="K98" s="134" t="s">
        <v>96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'2300102-02 - Elektro 1.NP'!J32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93</v>
      </c>
      <c r="AR98" s="72"/>
      <c r="AS98" s="137">
        <v>0</v>
      </c>
      <c r="AT98" s="138">
        <f>ROUND(SUM(AV98:AW98),2)</f>
        <v>0</v>
      </c>
      <c r="AU98" s="139">
        <f>'2300102-02 - Elektro 1.NP'!P125</f>
        <v>0</v>
      </c>
      <c r="AV98" s="138">
        <f>'2300102-02 - Elektro 1.NP'!J35</f>
        <v>0</v>
      </c>
      <c r="AW98" s="138">
        <f>'2300102-02 - Elektro 1.NP'!J36</f>
        <v>0</v>
      </c>
      <c r="AX98" s="138">
        <f>'2300102-02 - Elektro 1.NP'!J37</f>
        <v>0</v>
      </c>
      <c r="AY98" s="138">
        <f>'2300102-02 - Elektro 1.NP'!J38</f>
        <v>0</v>
      </c>
      <c r="AZ98" s="138">
        <f>'2300102-02 - Elektro 1.NP'!F35</f>
        <v>0</v>
      </c>
      <c r="BA98" s="138">
        <f>'2300102-02 - Elektro 1.NP'!F36</f>
        <v>0</v>
      </c>
      <c r="BB98" s="138">
        <f>'2300102-02 - Elektro 1.NP'!F37</f>
        <v>0</v>
      </c>
      <c r="BC98" s="138">
        <f>'2300102-02 - Elektro 1.NP'!F38</f>
        <v>0</v>
      </c>
      <c r="BD98" s="140">
        <f>'2300102-02 - Elektro 1.NP'!F39</f>
        <v>0</v>
      </c>
      <c r="BE98" s="4"/>
      <c r="BT98" s="141" t="s">
        <v>87</v>
      </c>
      <c r="BV98" s="141" t="s">
        <v>79</v>
      </c>
      <c r="BW98" s="141" t="s">
        <v>97</v>
      </c>
      <c r="BX98" s="141" t="s">
        <v>90</v>
      </c>
      <c r="CL98" s="141" t="s">
        <v>1</v>
      </c>
    </row>
    <row r="99" s="4" customFormat="1" ht="23.25" customHeight="1">
      <c r="A99" s="119" t="s">
        <v>81</v>
      </c>
      <c r="B99" s="70"/>
      <c r="C99" s="133"/>
      <c r="D99" s="133"/>
      <c r="E99" s="134" t="s">
        <v>98</v>
      </c>
      <c r="F99" s="134"/>
      <c r="G99" s="134"/>
      <c r="H99" s="134"/>
      <c r="I99" s="134"/>
      <c r="J99" s="133"/>
      <c r="K99" s="134" t="s">
        <v>99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'2300102-03 - Elektro 2.NP'!J32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93</v>
      </c>
      <c r="AR99" s="72"/>
      <c r="AS99" s="137">
        <v>0</v>
      </c>
      <c r="AT99" s="138">
        <f>ROUND(SUM(AV99:AW99),2)</f>
        <v>0</v>
      </c>
      <c r="AU99" s="139">
        <f>'2300102-03 - Elektro 2.NP'!P125</f>
        <v>0</v>
      </c>
      <c r="AV99" s="138">
        <f>'2300102-03 - Elektro 2.NP'!J35</f>
        <v>0</v>
      </c>
      <c r="AW99" s="138">
        <f>'2300102-03 - Elektro 2.NP'!J36</f>
        <v>0</v>
      </c>
      <c r="AX99" s="138">
        <f>'2300102-03 - Elektro 2.NP'!J37</f>
        <v>0</v>
      </c>
      <c r="AY99" s="138">
        <f>'2300102-03 - Elektro 2.NP'!J38</f>
        <v>0</v>
      </c>
      <c r="AZ99" s="138">
        <f>'2300102-03 - Elektro 2.NP'!F35</f>
        <v>0</v>
      </c>
      <c r="BA99" s="138">
        <f>'2300102-03 - Elektro 2.NP'!F36</f>
        <v>0</v>
      </c>
      <c r="BB99" s="138">
        <f>'2300102-03 - Elektro 2.NP'!F37</f>
        <v>0</v>
      </c>
      <c r="BC99" s="138">
        <f>'2300102-03 - Elektro 2.NP'!F38</f>
        <v>0</v>
      </c>
      <c r="BD99" s="140">
        <f>'2300102-03 - Elektro 2.NP'!F39</f>
        <v>0</v>
      </c>
      <c r="BE99" s="4"/>
      <c r="BT99" s="141" t="s">
        <v>87</v>
      </c>
      <c r="BV99" s="141" t="s">
        <v>79</v>
      </c>
      <c r="BW99" s="141" t="s">
        <v>100</v>
      </c>
      <c r="BX99" s="141" t="s">
        <v>90</v>
      </c>
      <c r="CL99" s="141" t="s">
        <v>1</v>
      </c>
    </row>
    <row r="100" s="7" customFormat="1" ht="24.75" customHeight="1">
      <c r="A100" s="7"/>
      <c r="B100" s="120"/>
      <c r="C100" s="121"/>
      <c r="D100" s="122" t="s">
        <v>101</v>
      </c>
      <c r="E100" s="122"/>
      <c r="F100" s="122"/>
      <c r="G100" s="122"/>
      <c r="H100" s="122"/>
      <c r="I100" s="123"/>
      <c r="J100" s="122" t="s">
        <v>102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32">
        <f>ROUND(AG101+AG104+AG107+AG113+AG117+AG120+AG124+AG127+AG131,2)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84</v>
      </c>
      <c r="AR100" s="126"/>
      <c r="AS100" s="127">
        <f>ROUND(AS101+AS104+AS107+AS113+AS117+AS120+AS124+AS127+AS131,2)</f>
        <v>0</v>
      </c>
      <c r="AT100" s="128">
        <f>ROUND(SUM(AV100:AW100),2)</f>
        <v>0</v>
      </c>
      <c r="AU100" s="129">
        <f>ROUND(AU101+AU104+AU107+AU113+AU117+AU120+AU124+AU127+AU131,5)</f>
        <v>0</v>
      </c>
      <c r="AV100" s="128">
        <f>ROUND(AZ100*L29,2)</f>
        <v>0</v>
      </c>
      <c r="AW100" s="128">
        <f>ROUND(BA100*L30,2)</f>
        <v>0</v>
      </c>
      <c r="AX100" s="128">
        <f>ROUND(BB100*L29,2)</f>
        <v>0</v>
      </c>
      <c r="AY100" s="128">
        <f>ROUND(BC100*L30,2)</f>
        <v>0</v>
      </c>
      <c r="AZ100" s="128">
        <f>ROUND(AZ101+AZ104+AZ107+AZ113+AZ117+AZ120+AZ124+AZ127+AZ131,2)</f>
        <v>0</v>
      </c>
      <c r="BA100" s="128">
        <f>ROUND(BA101+BA104+BA107+BA113+BA117+BA120+BA124+BA127+BA131,2)</f>
        <v>0</v>
      </c>
      <c r="BB100" s="128">
        <f>ROUND(BB101+BB104+BB107+BB113+BB117+BB120+BB124+BB127+BB131,2)</f>
        <v>0</v>
      </c>
      <c r="BC100" s="128">
        <f>ROUND(BC101+BC104+BC107+BC113+BC117+BC120+BC124+BC127+BC131,2)</f>
        <v>0</v>
      </c>
      <c r="BD100" s="130">
        <f>ROUND(BD101+BD104+BD107+BD113+BD117+BD120+BD124+BD127+BD131,2)</f>
        <v>0</v>
      </c>
      <c r="BE100" s="7"/>
      <c r="BS100" s="131" t="s">
        <v>76</v>
      </c>
      <c r="BT100" s="131" t="s">
        <v>85</v>
      </c>
      <c r="BU100" s="131" t="s">
        <v>78</v>
      </c>
      <c r="BV100" s="131" t="s">
        <v>79</v>
      </c>
      <c r="BW100" s="131" t="s">
        <v>103</v>
      </c>
      <c r="BX100" s="131" t="s">
        <v>5</v>
      </c>
      <c r="CL100" s="131" t="s">
        <v>1</v>
      </c>
      <c r="CM100" s="131" t="s">
        <v>87</v>
      </c>
    </row>
    <row r="101" s="4" customFormat="1" ht="23.25" customHeight="1">
      <c r="A101" s="4"/>
      <c r="B101" s="70"/>
      <c r="C101" s="133"/>
      <c r="D101" s="133"/>
      <c r="E101" s="134" t="s">
        <v>104</v>
      </c>
      <c r="F101" s="134"/>
      <c r="G101" s="134"/>
      <c r="H101" s="134"/>
      <c r="I101" s="134"/>
      <c r="J101" s="133"/>
      <c r="K101" s="134" t="s">
        <v>105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42">
        <f>ROUND(SUM(AG102:AG103),2)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93</v>
      </c>
      <c r="AR101" s="72"/>
      <c r="AS101" s="137">
        <f>ROUND(SUM(AS102:AS103),2)</f>
        <v>0</v>
      </c>
      <c r="AT101" s="138">
        <f>ROUND(SUM(AV101:AW101),2)</f>
        <v>0</v>
      </c>
      <c r="AU101" s="139">
        <f>ROUND(SUM(AU102:AU103),5)</f>
        <v>0</v>
      </c>
      <c r="AV101" s="138">
        <f>ROUND(AZ101*L29,2)</f>
        <v>0</v>
      </c>
      <c r="AW101" s="138">
        <f>ROUND(BA101*L30,2)</f>
        <v>0</v>
      </c>
      <c r="AX101" s="138">
        <f>ROUND(BB101*L29,2)</f>
        <v>0</v>
      </c>
      <c r="AY101" s="138">
        <f>ROUND(BC101*L30,2)</f>
        <v>0</v>
      </c>
      <c r="AZ101" s="138">
        <f>ROUND(SUM(AZ102:AZ103),2)</f>
        <v>0</v>
      </c>
      <c r="BA101" s="138">
        <f>ROUND(SUM(BA102:BA103),2)</f>
        <v>0</v>
      </c>
      <c r="BB101" s="138">
        <f>ROUND(SUM(BB102:BB103),2)</f>
        <v>0</v>
      </c>
      <c r="BC101" s="138">
        <f>ROUND(SUM(BC102:BC103),2)</f>
        <v>0</v>
      </c>
      <c r="BD101" s="140">
        <f>ROUND(SUM(BD102:BD103),2)</f>
        <v>0</v>
      </c>
      <c r="BE101" s="4"/>
      <c r="BS101" s="141" t="s">
        <v>76</v>
      </c>
      <c r="BT101" s="141" t="s">
        <v>87</v>
      </c>
      <c r="BU101" s="141" t="s">
        <v>78</v>
      </c>
      <c r="BV101" s="141" t="s">
        <v>79</v>
      </c>
      <c r="BW101" s="141" t="s">
        <v>106</v>
      </c>
      <c r="BX101" s="141" t="s">
        <v>103</v>
      </c>
      <c r="CL101" s="141" t="s">
        <v>1</v>
      </c>
    </row>
    <row r="102" s="4" customFormat="1" ht="23.25" customHeight="1">
      <c r="A102" s="119" t="s">
        <v>81</v>
      </c>
      <c r="B102" s="70"/>
      <c r="C102" s="133"/>
      <c r="D102" s="133"/>
      <c r="E102" s="133"/>
      <c r="F102" s="134" t="s">
        <v>107</v>
      </c>
      <c r="G102" s="134"/>
      <c r="H102" s="134"/>
      <c r="I102" s="134"/>
      <c r="J102" s="134"/>
      <c r="K102" s="133"/>
      <c r="L102" s="134" t="s">
        <v>108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'2300103-011 - Stavební část'!J34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93</v>
      </c>
      <c r="AR102" s="72"/>
      <c r="AS102" s="137">
        <v>0</v>
      </c>
      <c r="AT102" s="138">
        <f>ROUND(SUM(AV102:AW102),2)</f>
        <v>0</v>
      </c>
      <c r="AU102" s="139">
        <f>'2300103-011 - Stavební část'!P139</f>
        <v>0</v>
      </c>
      <c r="AV102" s="138">
        <f>'2300103-011 - Stavební část'!J37</f>
        <v>0</v>
      </c>
      <c r="AW102" s="138">
        <f>'2300103-011 - Stavební část'!J38</f>
        <v>0</v>
      </c>
      <c r="AX102" s="138">
        <f>'2300103-011 - Stavební část'!J39</f>
        <v>0</v>
      </c>
      <c r="AY102" s="138">
        <f>'2300103-011 - Stavební část'!J40</f>
        <v>0</v>
      </c>
      <c r="AZ102" s="138">
        <f>'2300103-011 - Stavební část'!F37</f>
        <v>0</v>
      </c>
      <c r="BA102" s="138">
        <f>'2300103-011 - Stavební část'!F38</f>
        <v>0</v>
      </c>
      <c r="BB102" s="138">
        <f>'2300103-011 - Stavební část'!F39</f>
        <v>0</v>
      </c>
      <c r="BC102" s="138">
        <f>'2300103-011 - Stavební část'!F40</f>
        <v>0</v>
      </c>
      <c r="BD102" s="140">
        <f>'2300103-011 - Stavební část'!F41</f>
        <v>0</v>
      </c>
      <c r="BE102" s="4"/>
      <c r="BT102" s="141" t="s">
        <v>109</v>
      </c>
      <c r="BV102" s="141" t="s">
        <v>79</v>
      </c>
      <c r="BW102" s="141" t="s">
        <v>110</v>
      </c>
      <c r="BX102" s="141" t="s">
        <v>106</v>
      </c>
      <c r="CL102" s="141" t="s">
        <v>1</v>
      </c>
    </row>
    <row r="103" s="4" customFormat="1" ht="23.25" customHeight="1">
      <c r="A103" s="119" t="s">
        <v>81</v>
      </c>
      <c r="B103" s="70"/>
      <c r="C103" s="133"/>
      <c r="D103" s="133"/>
      <c r="E103" s="133"/>
      <c r="F103" s="134" t="s">
        <v>111</v>
      </c>
      <c r="G103" s="134"/>
      <c r="H103" s="134"/>
      <c r="I103" s="134"/>
      <c r="J103" s="134"/>
      <c r="K103" s="133"/>
      <c r="L103" s="134" t="s">
        <v>112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'2300103-012 - Elektro'!J34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93</v>
      </c>
      <c r="AR103" s="72"/>
      <c r="AS103" s="137">
        <v>0</v>
      </c>
      <c r="AT103" s="138">
        <f>ROUND(SUM(AV103:AW103),2)</f>
        <v>0</v>
      </c>
      <c r="AU103" s="139">
        <f>'2300103-012 - Elektro'!P130</f>
        <v>0</v>
      </c>
      <c r="AV103" s="138">
        <f>'2300103-012 - Elektro'!J37</f>
        <v>0</v>
      </c>
      <c r="AW103" s="138">
        <f>'2300103-012 - Elektro'!J38</f>
        <v>0</v>
      </c>
      <c r="AX103" s="138">
        <f>'2300103-012 - Elektro'!J39</f>
        <v>0</v>
      </c>
      <c r="AY103" s="138">
        <f>'2300103-012 - Elektro'!J40</f>
        <v>0</v>
      </c>
      <c r="AZ103" s="138">
        <f>'2300103-012 - Elektro'!F37</f>
        <v>0</v>
      </c>
      <c r="BA103" s="138">
        <f>'2300103-012 - Elektro'!F38</f>
        <v>0</v>
      </c>
      <c r="BB103" s="138">
        <f>'2300103-012 - Elektro'!F39</f>
        <v>0</v>
      </c>
      <c r="BC103" s="138">
        <f>'2300103-012 - Elektro'!F40</f>
        <v>0</v>
      </c>
      <c r="BD103" s="140">
        <f>'2300103-012 - Elektro'!F41</f>
        <v>0</v>
      </c>
      <c r="BE103" s="4"/>
      <c r="BT103" s="141" t="s">
        <v>109</v>
      </c>
      <c r="BV103" s="141" t="s">
        <v>79</v>
      </c>
      <c r="BW103" s="141" t="s">
        <v>113</v>
      </c>
      <c r="BX103" s="141" t="s">
        <v>106</v>
      </c>
      <c r="CL103" s="141" t="s">
        <v>1</v>
      </c>
    </row>
    <row r="104" s="4" customFormat="1" ht="23.25" customHeight="1">
      <c r="A104" s="4"/>
      <c r="B104" s="70"/>
      <c r="C104" s="133"/>
      <c r="D104" s="133"/>
      <c r="E104" s="134" t="s">
        <v>114</v>
      </c>
      <c r="F104" s="134"/>
      <c r="G104" s="134"/>
      <c r="H104" s="134"/>
      <c r="I104" s="134"/>
      <c r="J104" s="133"/>
      <c r="K104" s="134" t="s">
        <v>115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42">
        <f>ROUND(SUM(AG105:AG106),2)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93</v>
      </c>
      <c r="AR104" s="72"/>
      <c r="AS104" s="137">
        <f>ROUND(SUM(AS105:AS106),2)</f>
        <v>0</v>
      </c>
      <c r="AT104" s="138">
        <f>ROUND(SUM(AV104:AW104),2)</f>
        <v>0</v>
      </c>
      <c r="AU104" s="139">
        <f>ROUND(SUM(AU105:AU106),5)</f>
        <v>0</v>
      </c>
      <c r="AV104" s="138">
        <f>ROUND(AZ104*L29,2)</f>
        <v>0</v>
      </c>
      <c r="AW104" s="138">
        <f>ROUND(BA104*L30,2)</f>
        <v>0</v>
      </c>
      <c r="AX104" s="138">
        <f>ROUND(BB104*L29,2)</f>
        <v>0</v>
      </c>
      <c r="AY104" s="138">
        <f>ROUND(BC104*L30,2)</f>
        <v>0</v>
      </c>
      <c r="AZ104" s="138">
        <f>ROUND(SUM(AZ105:AZ106),2)</f>
        <v>0</v>
      </c>
      <c r="BA104" s="138">
        <f>ROUND(SUM(BA105:BA106),2)</f>
        <v>0</v>
      </c>
      <c r="BB104" s="138">
        <f>ROUND(SUM(BB105:BB106),2)</f>
        <v>0</v>
      </c>
      <c r="BC104" s="138">
        <f>ROUND(SUM(BC105:BC106),2)</f>
        <v>0</v>
      </c>
      <c r="BD104" s="140">
        <f>ROUND(SUM(BD105:BD106),2)</f>
        <v>0</v>
      </c>
      <c r="BE104" s="4"/>
      <c r="BS104" s="141" t="s">
        <v>76</v>
      </c>
      <c r="BT104" s="141" t="s">
        <v>87</v>
      </c>
      <c r="BU104" s="141" t="s">
        <v>78</v>
      </c>
      <c r="BV104" s="141" t="s">
        <v>79</v>
      </c>
      <c r="BW104" s="141" t="s">
        <v>116</v>
      </c>
      <c r="BX104" s="141" t="s">
        <v>103</v>
      </c>
      <c r="CL104" s="141" t="s">
        <v>1</v>
      </c>
    </row>
    <row r="105" s="4" customFormat="1" ht="23.25" customHeight="1">
      <c r="A105" s="119" t="s">
        <v>81</v>
      </c>
      <c r="B105" s="70"/>
      <c r="C105" s="133"/>
      <c r="D105" s="133"/>
      <c r="E105" s="133"/>
      <c r="F105" s="134" t="s">
        <v>117</v>
      </c>
      <c r="G105" s="134"/>
      <c r="H105" s="134"/>
      <c r="I105" s="134"/>
      <c r="J105" s="134"/>
      <c r="K105" s="133"/>
      <c r="L105" s="134" t="s">
        <v>108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'2300103-021 - Stavební část'!J34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93</v>
      </c>
      <c r="AR105" s="72"/>
      <c r="AS105" s="137">
        <v>0</v>
      </c>
      <c r="AT105" s="138">
        <f>ROUND(SUM(AV105:AW105),2)</f>
        <v>0</v>
      </c>
      <c r="AU105" s="139">
        <f>'2300103-021 - Stavební část'!P140</f>
        <v>0</v>
      </c>
      <c r="AV105" s="138">
        <f>'2300103-021 - Stavební část'!J37</f>
        <v>0</v>
      </c>
      <c r="AW105" s="138">
        <f>'2300103-021 - Stavební část'!J38</f>
        <v>0</v>
      </c>
      <c r="AX105" s="138">
        <f>'2300103-021 - Stavební část'!J39</f>
        <v>0</v>
      </c>
      <c r="AY105" s="138">
        <f>'2300103-021 - Stavební část'!J40</f>
        <v>0</v>
      </c>
      <c r="AZ105" s="138">
        <f>'2300103-021 - Stavební část'!F37</f>
        <v>0</v>
      </c>
      <c r="BA105" s="138">
        <f>'2300103-021 - Stavební část'!F38</f>
        <v>0</v>
      </c>
      <c r="BB105" s="138">
        <f>'2300103-021 - Stavební část'!F39</f>
        <v>0</v>
      </c>
      <c r="BC105" s="138">
        <f>'2300103-021 - Stavební část'!F40</f>
        <v>0</v>
      </c>
      <c r="BD105" s="140">
        <f>'2300103-021 - Stavební část'!F41</f>
        <v>0</v>
      </c>
      <c r="BE105" s="4"/>
      <c r="BT105" s="141" t="s">
        <v>109</v>
      </c>
      <c r="BV105" s="141" t="s">
        <v>79</v>
      </c>
      <c r="BW105" s="141" t="s">
        <v>118</v>
      </c>
      <c r="BX105" s="141" t="s">
        <v>116</v>
      </c>
      <c r="CL105" s="141" t="s">
        <v>1</v>
      </c>
    </row>
    <row r="106" s="4" customFormat="1" ht="23.25" customHeight="1">
      <c r="A106" s="119" t="s">
        <v>81</v>
      </c>
      <c r="B106" s="70"/>
      <c r="C106" s="133"/>
      <c r="D106" s="133"/>
      <c r="E106" s="133"/>
      <c r="F106" s="134" t="s">
        <v>119</v>
      </c>
      <c r="G106" s="134"/>
      <c r="H106" s="134"/>
      <c r="I106" s="134"/>
      <c r="J106" s="134"/>
      <c r="K106" s="133"/>
      <c r="L106" s="134" t="s">
        <v>112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'2300103-022 - Elektro'!J34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93</v>
      </c>
      <c r="AR106" s="72"/>
      <c r="AS106" s="137">
        <v>0</v>
      </c>
      <c r="AT106" s="138">
        <f>ROUND(SUM(AV106:AW106),2)</f>
        <v>0</v>
      </c>
      <c r="AU106" s="139">
        <f>'2300103-022 - Elektro'!P130</f>
        <v>0</v>
      </c>
      <c r="AV106" s="138">
        <f>'2300103-022 - Elektro'!J37</f>
        <v>0</v>
      </c>
      <c r="AW106" s="138">
        <f>'2300103-022 - Elektro'!J38</f>
        <v>0</v>
      </c>
      <c r="AX106" s="138">
        <f>'2300103-022 - Elektro'!J39</f>
        <v>0</v>
      </c>
      <c r="AY106" s="138">
        <f>'2300103-022 - Elektro'!J40</f>
        <v>0</v>
      </c>
      <c r="AZ106" s="138">
        <f>'2300103-022 - Elektro'!F37</f>
        <v>0</v>
      </c>
      <c r="BA106" s="138">
        <f>'2300103-022 - Elektro'!F38</f>
        <v>0</v>
      </c>
      <c r="BB106" s="138">
        <f>'2300103-022 - Elektro'!F39</f>
        <v>0</v>
      </c>
      <c r="BC106" s="138">
        <f>'2300103-022 - Elektro'!F40</f>
        <v>0</v>
      </c>
      <c r="BD106" s="140">
        <f>'2300103-022 - Elektro'!F41</f>
        <v>0</v>
      </c>
      <c r="BE106" s="4"/>
      <c r="BT106" s="141" t="s">
        <v>109</v>
      </c>
      <c r="BV106" s="141" t="s">
        <v>79</v>
      </c>
      <c r="BW106" s="141" t="s">
        <v>120</v>
      </c>
      <c r="BX106" s="141" t="s">
        <v>116</v>
      </c>
      <c r="CL106" s="141" t="s">
        <v>1</v>
      </c>
    </row>
    <row r="107" s="4" customFormat="1" ht="23.25" customHeight="1">
      <c r="A107" s="4"/>
      <c r="B107" s="70"/>
      <c r="C107" s="133"/>
      <c r="D107" s="133"/>
      <c r="E107" s="134" t="s">
        <v>121</v>
      </c>
      <c r="F107" s="134"/>
      <c r="G107" s="134"/>
      <c r="H107" s="134"/>
      <c r="I107" s="134"/>
      <c r="J107" s="133"/>
      <c r="K107" s="134" t="s">
        <v>122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42">
        <f>ROUND(SUM(AG108:AG112),2)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93</v>
      </c>
      <c r="AR107" s="72"/>
      <c r="AS107" s="137">
        <f>ROUND(SUM(AS108:AS112),2)</f>
        <v>0</v>
      </c>
      <c r="AT107" s="138">
        <f>ROUND(SUM(AV107:AW107),2)</f>
        <v>0</v>
      </c>
      <c r="AU107" s="139">
        <f>ROUND(SUM(AU108:AU112),5)</f>
        <v>0</v>
      </c>
      <c r="AV107" s="138">
        <f>ROUND(AZ107*L29,2)</f>
        <v>0</v>
      </c>
      <c r="AW107" s="138">
        <f>ROUND(BA107*L30,2)</f>
        <v>0</v>
      </c>
      <c r="AX107" s="138">
        <f>ROUND(BB107*L29,2)</f>
        <v>0</v>
      </c>
      <c r="AY107" s="138">
        <f>ROUND(BC107*L30,2)</f>
        <v>0</v>
      </c>
      <c r="AZ107" s="138">
        <f>ROUND(SUM(AZ108:AZ112),2)</f>
        <v>0</v>
      </c>
      <c r="BA107" s="138">
        <f>ROUND(SUM(BA108:BA112),2)</f>
        <v>0</v>
      </c>
      <c r="BB107" s="138">
        <f>ROUND(SUM(BB108:BB112),2)</f>
        <v>0</v>
      </c>
      <c r="BC107" s="138">
        <f>ROUND(SUM(BC108:BC112),2)</f>
        <v>0</v>
      </c>
      <c r="BD107" s="140">
        <f>ROUND(SUM(BD108:BD112),2)</f>
        <v>0</v>
      </c>
      <c r="BE107" s="4"/>
      <c r="BS107" s="141" t="s">
        <v>76</v>
      </c>
      <c r="BT107" s="141" t="s">
        <v>87</v>
      </c>
      <c r="BU107" s="141" t="s">
        <v>78</v>
      </c>
      <c r="BV107" s="141" t="s">
        <v>79</v>
      </c>
      <c r="BW107" s="141" t="s">
        <v>123</v>
      </c>
      <c r="BX107" s="141" t="s">
        <v>103</v>
      </c>
      <c r="CL107" s="141" t="s">
        <v>1</v>
      </c>
    </row>
    <row r="108" s="4" customFormat="1" ht="23.25" customHeight="1">
      <c r="A108" s="119" t="s">
        <v>81</v>
      </c>
      <c r="B108" s="70"/>
      <c r="C108" s="133"/>
      <c r="D108" s="133"/>
      <c r="E108" s="133"/>
      <c r="F108" s="134" t="s">
        <v>124</v>
      </c>
      <c r="G108" s="134"/>
      <c r="H108" s="134"/>
      <c r="I108" s="134"/>
      <c r="J108" s="134"/>
      <c r="K108" s="133"/>
      <c r="L108" s="134" t="s">
        <v>125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'2300103-031 - Stavební čá...'!J34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93</v>
      </c>
      <c r="AR108" s="72"/>
      <c r="AS108" s="137">
        <v>0</v>
      </c>
      <c r="AT108" s="138">
        <f>ROUND(SUM(AV108:AW108),2)</f>
        <v>0</v>
      </c>
      <c r="AU108" s="139">
        <f>'2300103-031 - Stavební čá...'!P138</f>
        <v>0</v>
      </c>
      <c r="AV108" s="138">
        <f>'2300103-031 - Stavební čá...'!J37</f>
        <v>0</v>
      </c>
      <c r="AW108" s="138">
        <f>'2300103-031 - Stavební čá...'!J38</f>
        <v>0</v>
      </c>
      <c r="AX108" s="138">
        <f>'2300103-031 - Stavební čá...'!J39</f>
        <v>0</v>
      </c>
      <c r="AY108" s="138">
        <f>'2300103-031 - Stavební čá...'!J40</f>
        <v>0</v>
      </c>
      <c r="AZ108" s="138">
        <f>'2300103-031 - Stavební čá...'!F37</f>
        <v>0</v>
      </c>
      <c r="BA108" s="138">
        <f>'2300103-031 - Stavební čá...'!F38</f>
        <v>0</v>
      </c>
      <c r="BB108" s="138">
        <f>'2300103-031 - Stavební čá...'!F39</f>
        <v>0</v>
      </c>
      <c r="BC108" s="138">
        <f>'2300103-031 - Stavební čá...'!F40</f>
        <v>0</v>
      </c>
      <c r="BD108" s="140">
        <f>'2300103-031 - Stavební čá...'!F41</f>
        <v>0</v>
      </c>
      <c r="BE108" s="4"/>
      <c r="BT108" s="141" t="s">
        <v>109</v>
      </c>
      <c r="BV108" s="141" t="s">
        <v>79</v>
      </c>
      <c r="BW108" s="141" t="s">
        <v>126</v>
      </c>
      <c r="BX108" s="141" t="s">
        <v>123</v>
      </c>
      <c r="CL108" s="141" t="s">
        <v>1</v>
      </c>
    </row>
    <row r="109" s="4" customFormat="1" ht="23.25" customHeight="1">
      <c r="A109" s="119" t="s">
        <v>81</v>
      </c>
      <c r="B109" s="70"/>
      <c r="C109" s="133"/>
      <c r="D109" s="133"/>
      <c r="E109" s="133"/>
      <c r="F109" s="134" t="s">
        <v>127</v>
      </c>
      <c r="G109" s="134"/>
      <c r="H109" s="134"/>
      <c r="I109" s="134"/>
      <c r="J109" s="134"/>
      <c r="K109" s="133"/>
      <c r="L109" s="134" t="s">
        <v>128</v>
      </c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'2300103-032 - Stavební čá...'!J34</f>
        <v>0</v>
      </c>
      <c r="AH109" s="133"/>
      <c r="AI109" s="133"/>
      <c r="AJ109" s="133"/>
      <c r="AK109" s="133"/>
      <c r="AL109" s="133"/>
      <c r="AM109" s="133"/>
      <c r="AN109" s="135">
        <f>SUM(AG109,AT109)</f>
        <v>0</v>
      </c>
      <c r="AO109" s="133"/>
      <c r="AP109" s="133"/>
      <c r="AQ109" s="136" t="s">
        <v>93</v>
      </c>
      <c r="AR109" s="72"/>
      <c r="AS109" s="137">
        <v>0</v>
      </c>
      <c r="AT109" s="138">
        <f>ROUND(SUM(AV109:AW109),2)</f>
        <v>0</v>
      </c>
      <c r="AU109" s="139">
        <f>'2300103-032 - Stavební čá...'!P133</f>
        <v>0</v>
      </c>
      <c r="AV109" s="138">
        <f>'2300103-032 - Stavební čá...'!J37</f>
        <v>0</v>
      </c>
      <c r="AW109" s="138">
        <f>'2300103-032 - Stavební čá...'!J38</f>
        <v>0</v>
      </c>
      <c r="AX109" s="138">
        <f>'2300103-032 - Stavební čá...'!J39</f>
        <v>0</v>
      </c>
      <c r="AY109" s="138">
        <f>'2300103-032 - Stavební čá...'!J40</f>
        <v>0</v>
      </c>
      <c r="AZ109" s="138">
        <f>'2300103-032 - Stavební čá...'!F37</f>
        <v>0</v>
      </c>
      <c r="BA109" s="138">
        <f>'2300103-032 - Stavební čá...'!F38</f>
        <v>0</v>
      </c>
      <c r="BB109" s="138">
        <f>'2300103-032 - Stavební čá...'!F39</f>
        <v>0</v>
      </c>
      <c r="BC109" s="138">
        <f>'2300103-032 - Stavební čá...'!F40</f>
        <v>0</v>
      </c>
      <c r="BD109" s="140">
        <f>'2300103-032 - Stavební čá...'!F41</f>
        <v>0</v>
      </c>
      <c r="BE109" s="4"/>
      <c r="BT109" s="141" t="s">
        <v>109</v>
      </c>
      <c r="BV109" s="141" t="s">
        <v>79</v>
      </c>
      <c r="BW109" s="141" t="s">
        <v>129</v>
      </c>
      <c r="BX109" s="141" t="s">
        <v>123</v>
      </c>
      <c r="CL109" s="141" t="s">
        <v>1</v>
      </c>
    </row>
    <row r="110" s="4" customFormat="1" ht="23.25" customHeight="1">
      <c r="A110" s="119" t="s">
        <v>81</v>
      </c>
      <c r="B110" s="70"/>
      <c r="C110" s="133"/>
      <c r="D110" s="133"/>
      <c r="E110" s="133"/>
      <c r="F110" s="134" t="s">
        <v>130</v>
      </c>
      <c r="G110" s="134"/>
      <c r="H110" s="134"/>
      <c r="I110" s="134"/>
      <c r="J110" s="134"/>
      <c r="K110" s="133"/>
      <c r="L110" s="134" t="s">
        <v>131</v>
      </c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5">
        <f>'2300103-033 - Elektro - u...'!J34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93</v>
      </c>
      <c r="AR110" s="72"/>
      <c r="AS110" s="137">
        <v>0</v>
      </c>
      <c r="AT110" s="138">
        <f>ROUND(SUM(AV110:AW110),2)</f>
        <v>0</v>
      </c>
      <c r="AU110" s="139">
        <f>'2300103-033 - Elektro - u...'!P130</f>
        <v>0</v>
      </c>
      <c r="AV110" s="138">
        <f>'2300103-033 - Elektro - u...'!J37</f>
        <v>0</v>
      </c>
      <c r="AW110" s="138">
        <f>'2300103-033 - Elektro - u...'!J38</f>
        <v>0</v>
      </c>
      <c r="AX110" s="138">
        <f>'2300103-033 - Elektro - u...'!J39</f>
        <v>0</v>
      </c>
      <c r="AY110" s="138">
        <f>'2300103-033 - Elektro - u...'!J40</f>
        <v>0</v>
      </c>
      <c r="AZ110" s="138">
        <f>'2300103-033 - Elektro - u...'!F37</f>
        <v>0</v>
      </c>
      <c r="BA110" s="138">
        <f>'2300103-033 - Elektro - u...'!F38</f>
        <v>0</v>
      </c>
      <c r="BB110" s="138">
        <f>'2300103-033 - Elektro - u...'!F39</f>
        <v>0</v>
      </c>
      <c r="BC110" s="138">
        <f>'2300103-033 - Elektro - u...'!F40</f>
        <v>0</v>
      </c>
      <c r="BD110" s="140">
        <f>'2300103-033 - Elektro - u...'!F41</f>
        <v>0</v>
      </c>
      <c r="BE110" s="4"/>
      <c r="BT110" s="141" t="s">
        <v>109</v>
      </c>
      <c r="BV110" s="141" t="s">
        <v>79</v>
      </c>
      <c r="BW110" s="141" t="s">
        <v>132</v>
      </c>
      <c r="BX110" s="141" t="s">
        <v>123</v>
      </c>
      <c r="CL110" s="141" t="s">
        <v>1</v>
      </c>
    </row>
    <row r="111" s="4" customFormat="1" ht="23.25" customHeight="1">
      <c r="A111" s="119" t="s">
        <v>81</v>
      </c>
      <c r="B111" s="70"/>
      <c r="C111" s="133"/>
      <c r="D111" s="133"/>
      <c r="E111" s="133"/>
      <c r="F111" s="134" t="s">
        <v>133</v>
      </c>
      <c r="G111" s="134"/>
      <c r="H111" s="134"/>
      <c r="I111" s="134"/>
      <c r="J111" s="134"/>
      <c r="K111" s="133"/>
      <c r="L111" s="134" t="s">
        <v>134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5">
        <f>'2300103-034 - Elektro - k...'!J34</f>
        <v>0</v>
      </c>
      <c r="AH111" s="133"/>
      <c r="AI111" s="133"/>
      <c r="AJ111" s="133"/>
      <c r="AK111" s="133"/>
      <c r="AL111" s="133"/>
      <c r="AM111" s="133"/>
      <c r="AN111" s="135">
        <f>SUM(AG111,AT111)</f>
        <v>0</v>
      </c>
      <c r="AO111" s="133"/>
      <c r="AP111" s="133"/>
      <c r="AQ111" s="136" t="s">
        <v>93</v>
      </c>
      <c r="AR111" s="72"/>
      <c r="AS111" s="137">
        <v>0</v>
      </c>
      <c r="AT111" s="138">
        <f>ROUND(SUM(AV111:AW111),2)</f>
        <v>0</v>
      </c>
      <c r="AU111" s="139">
        <f>'2300103-034 - Elektro - k...'!P130</f>
        <v>0</v>
      </c>
      <c r="AV111" s="138">
        <f>'2300103-034 - Elektro - k...'!J37</f>
        <v>0</v>
      </c>
      <c r="AW111" s="138">
        <f>'2300103-034 - Elektro - k...'!J38</f>
        <v>0</v>
      </c>
      <c r="AX111" s="138">
        <f>'2300103-034 - Elektro - k...'!J39</f>
        <v>0</v>
      </c>
      <c r="AY111" s="138">
        <f>'2300103-034 - Elektro - k...'!J40</f>
        <v>0</v>
      </c>
      <c r="AZ111" s="138">
        <f>'2300103-034 - Elektro - k...'!F37</f>
        <v>0</v>
      </c>
      <c r="BA111" s="138">
        <f>'2300103-034 - Elektro - k...'!F38</f>
        <v>0</v>
      </c>
      <c r="BB111" s="138">
        <f>'2300103-034 - Elektro - k...'!F39</f>
        <v>0</v>
      </c>
      <c r="BC111" s="138">
        <f>'2300103-034 - Elektro - k...'!F40</f>
        <v>0</v>
      </c>
      <c r="BD111" s="140">
        <f>'2300103-034 - Elektro - k...'!F41</f>
        <v>0</v>
      </c>
      <c r="BE111" s="4"/>
      <c r="BT111" s="141" t="s">
        <v>109</v>
      </c>
      <c r="BV111" s="141" t="s">
        <v>79</v>
      </c>
      <c r="BW111" s="141" t="s">
        <v>135</v>
      </c>
      <c r="BX111" s="141" t="s">
        <v>123</v>
      </c>
      <c r="CL111" s="141" t="s">
        <v>1</v>
      </c>
    </row>
    <row r="112" s="4" customFormat="1" ht="23.25" customHeight="1">
      <c r="A112" s="119" t="s">
        <v>81</v>
      </c>
      <c r="B112" s="70"/>
      <c r="C112" s="133"/>
      <c r="D112" s="133"/>
      <c r="E112" s="133"/>
      <c r="F112" s="134" t="s">
        <v>136</v>
      </c>
      <c r="G112" s="134"/>
      <c r="H112" s="134"/>
      <c r="I112" s="134"/>
      <c r="J112" s="134"/>
      <c r="K112" s="133"/>
      <c r="L112" s="134" t="s">
        <v>137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5">
        <f>'2300103-035 - Klima - uče...'!J34</f>
        <v>0</v>
      </c>
      <c r="AH112" s="133"/>
      <c r="AI112" s="133"/>
      <c r="AJ112" s="133"/>
      <c r="AK112" s="133"/>
      <c r="AL112" s="133"/>
      <c r="AM112" s="133"/>
      <c r="AN112" s="135">
        <f>SUM(AG112,AT112)</f>
        <v>0</v>
      </c>
      <c r="AO112" s="133"/>
      <c r="AP112" s="133"/>
      <c r="AQ112" s="136" t="s">
        <v>93</v>
      </c>
      <c r="AR112" s="72"/>
      <c r="AS112" s="137">
        <v>0</v>
      </c>
      <c r="AT112" s="138">
        <f>ROUND(SUM(AV112:AW112),2)</f>
        <v>0</v>
      </c>
      <c r="AU112" s="139">
        <f>'2300103-035 - Klima - uče...'!P135</f>
        <v>0</v>
      </c>
      <c r="AV112" s="138">
        <f>'2300103-035 - Klima - uče...'!J37</f>
        <v>0</v>
      </c>
      <c r="AW112" s="138">
        <f>'2300103-035 - Klima - uče...'!J38</f>
        <v>0</v>
      </c>
      <c r="AX112" s="138">
        <f>'2300103-035 - Klima - uče...'!J39</f>
        <v>0</v>
      </c>
      <c r="AY112" s="138">
        <f>'2300103-035 - Klima - uče...'!J40</f>
        <v>0</v>
      </c>
      <c r="AZ112" s="138">
        <f>'2300103-035 - Klima - uče...'!F37</f>
        <v>0</v>
      </c>
      <c r="BA112" s="138">
        <f>'2300103-035 - Klima - uče...'!F38</f>
        <v>0</v>
      </c>
      <c r="BB112" s="138">
        <f>'2300103-035 - Klima - uče...'!F39</f>
        <v>0</v>
      </c>
      <c r="BC112" s="138">
        <f>'2300103-035 - Klima - uče...'!F40</f>
        <v>0</v>
      </c>
      <c r="BD112" s="140">
        <f>'2300103-035 - Klima - uče...'!F41</f>
        <v>0</v>
      </c>
      <c r="BE112" s="4"/>
      <c r="BT112" s="141" t="s">
        <v>109</v>
      </c>
      <c r="BV112" s="141" t="s">
        <v>79</v>
      </c>
      <c r="BW112" s="141" t="s">
        <v>138</v>
      </c>
      <c r="BX112" s="141" t="s">
        <v>123</v>
      </c>
      <c r="CL112" s="141" t="s">
        <v>1</v>
      </c>
    </row>
    <row r="113" s="4" customFormat="1" ht="23.25" customHeight="1">
      <c r="A113" s="4"/>
      <c r="B113" s="70"/>
      <c r="C113" s="133"/>
      <c r="D113" s="133"/>
      <c r="E113" s="134" t="s">
        <v>139</v>
      </c>
      <c r="F113" s="134"/>
      <c r="G113" s="134"/>
      <c r="H113" s="134"/>
      <c r="I113" s="134"/>
      <c r="J113" s="133"/>
      <c r="K113" s="134" t="s">
        <v>140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42">
        <f>ROUND(SUM(AG114:AG116),2)</f>
        <v>0</v>
      </c>
      <c r="AH113" s="133"/>
      <c r="AI113" s="133"/>
      <c r="AJ113" s="133"/>
      <c r="AK113" s="133"/>
      <c r="AL113" s="133"/>
      <c r="AM113" s="133"/>
      <c r="AN113" s="135">
        <f>SUM(AG113,AT113)</f>
        <v>0</v>
      </c>
      <c r="AO113" s="133"/>
      <c r="AP113" s="133"/>
      <c r="AQ113" s="136" t="s">
        <v>93</v>
      </c>
      <c r="AR113" s="72"/>
      <c r="AS113" s="137">
        <f>ROUND(SUM(AS114:AS116),2)</f>
        <v>0</v>
      </c>
      <c r="AT113" s="138">
        <f>ROUND(SUM(AV113:AW113),2)</f>
        <v>0</v>
      </c>
      <c r="AU113" s="139">
        <f>ROUND(SUM(AU114:AU116),5)</f>
        <v>0</v>
      </c>
      <c r="AV113" s="138">
        <f>ROUND(AZ113*L29,2)</f>
        <v>0</v>
      </c>
      <c r="AW113" s="138">
        <f>ROUND(BA113*L30,2)</f>
        <v>0</v>
      </c>
      <c r="AX113" s="138">
        <f>ROUND(BB113*L29,2)</f>
        <v>0</v>
      </c>
      <c r="AY113" s="138">
        <f>ROUND(BC113*L30,2)</f>
        <v>0</v>
      </c>
      <c r="AZ113" s="138">
        <f>ROUND(SUM(AZ114:AZ116),2)</f>
        <v>0</v>
      </c>
      <c r="BA113" s="138">
        <f>ROUND(SUM(BA114:BA116),2)</f>
        <v>0</v>
      </c>
      <c r="BB113" s="138">
        <f>ROUND(SUM(BB114:BB116),2)</f>
        <v>0</v>
      </c>
      <c r="BC113" s="138">
        <f>ROUND(SUM(BC114:BC116),2)</f>
        <v>0</v>
      </c>
      <c r="BD113" s="140">
        <f>ROUND(SUM(BD114:BD116),2)</f>
        <v>0</v>
      </c>
      <c r="BE113" s="4"/>
      <c r="BS113" s="141" t="s">
        <v>76</v>
      </c>
      <c r="BT113" s="141" t="s">
        <v>87</v>
      </c>
      <c r="BU113" s="141" t="s">
        <v>78</v>
      </c>
      <c r="BV113" s="141" t="s">
        <v>79</v>
      </c>
      <c r="BW113" s="141" t="s">
        <v>141</v>
      </c>
      <c r="BX113" s="141" t="s">
        <v>103</v>
      </c>
      <c r="CL113" s="141" t="s">
        <v>1</v>
      </c>
    </row>
    <row r="114" s="4" customFormat="1" ht="23.25" customHeight="1">
      <c r="A114" s="119" t="s">
        <v>81</v>
      </c>
      <c r="B114" s="70"/>
      <c r="C114" s="133"/>
      <c r="D114" s="133"/>
      <c r="E114" s="133"/>
      <c r="F114" s="134" t="s">
        <v>142</v>
      </c>
      <c r="G114" s="134"/>
      <c r="H114" s="134"/>
      <c r="I114" s="134"/>
      <c r="J114" s="134"/>
      <c r="K114" s="133"/>
      <c r="L114" s="134" t="s">
        <v>143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'2300103-041 - Stavební čá...'!J34</f>
        <v>0</v>
      </c>
      <c r="AH114" s="133"/>
      <c r="AI114" s="133"/>
      <c r="AJ114" s="133"/>
      <c r="AK114" s="133"/>
      <c r="AL114" s="133"/>
      <c r="AM114" s="133"/>
      <c r="AN114" s="135">
        <f>SUM(AG114,AT114)</f>
        <v>0</v>
      </c>
      <c r="AO114" s="133"/>
      <c r="AP114" s="133"/>
      <c r="AQ114" s="136" t="s">
        <v>93</v>
      </c>
      <c r="AR114" s="72"/>
      <c r="AS114" s="137">
        <v>0</v>
      </c>
      <c r="AT114" s="138">
        <f>ROUND(SUM(AV114:AW114),2)</f>
        <v>0</v>
      </c>
      <c r="AU114" s="139">
        <f>'2300103-041 - Stavební čá...'!P140</f>
        <v>0</v>
      </c>
      <c r="AV114" s="138">
        <f>'2300103-041 - Stavební čá...'!J37</f>
        <v>0</v>
      </c>
      <c r="AW114" s="138">
        <f>'2300103-041 - Stavební čá...'!J38</f>
        <v>0</v>
      </c>
      <c r="AX114" s="138">
        <f>'2300103-041 - Stavební čá...'!J39</f>
        <v>0</v>
      </c>
      <c r="AY114" s="138">
        <f>'2300103-041 - Stavební čá...'!J40</f>
        <v>0</v>
      </c>
      <c r="AZ114" s="138">
        <f>'2300103-041 - Stavební čá...'!F37</f>
        <v>0</v>
      </c>
      <c r="BA114" s="138">
        <f>'2300103-041 - Stavební čá...'!F38</f>
        <v>0</v>
      </c>
      <c r="BB114" s="138">
        <f>'2300103-041 - Stavební čá...'!F39</f>
        <v>0</v>
      </c>
      <c r="BC114" s="138">
        <f>'2300103-041 - Stavební čá...'!F40</f>
        <v>0</v>
      </c>
      <c r="BD114" s="140">
        <f>'2300103-041 - Stavební čá...'!F41</f>
        <v>0</v>
      </c>
      <c r="BE114" s="4"/>
      <c r="BT114" s="141" t="s">
        <v>109</v>
      </c>
      <c r="BV114" s="141" t="s">
        <v>79</v>
      </c>
      <c r="BW114" s="141" t="s">
        <v>144</v>
      </c>
      <c r="BX114" s="141" t="s">
        <v>141</v>
      </c>
      <c r="CL114" s="141" t="s">
        <v>1</v>
      </c>
    </row>
    <row r="115" s="4" customFormat="1" ht="23.25" customHeight="1">
      <c r="A115" s="119" t="s">
        <v>81</v>
      </c>
      <c r="B115" s="70"/>
      <c r="C115" s="133"/>
      <c r="D115" s="133"/>
      <c r="E115" s="133"/>
      <c r="F115" s="134" t="s">
        <v>145</v>
      </c>
      <c r="G115" s="134"/>
      <c r="H115" s="134"/>
      <c r="I115" s="134"/>
      <c r="J115" s="134"/>
      <c r="K115" s="133"/>
      <c r="L115" s="134" t="s">
        <v>146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'2300103-042 - Stavební čá...'!J34</f>
        <v>0</v>
      </c>
      <c r="AH115" s="133"/>
      <c r="AI115" s="133"/>
      <c r="AJ115" s="133"/>
      <c r="AK115" s="133"/>
      <c r="AL115" s="133"/>
      <c r="AM115" s="133"/>
      <c r="AN115" s="135">
        <f>SUM(AG115,AT115)</f>
        <v>0</v>
      </c>
      <c r="AO115" s="133"/>
      <c r="AP115" s="133"/>
      <c r="AQ115" s="136" t="s">
        <v>93</v>
      </c>
      <c r="AR115" s="72"/>
      <c r="AS115" s="137">
        <v>0</v>
      </c>
      <c r="AT115" s="138">
        <f>ROUND(SUM(AV115:AW115),2)</f>
        <v>0</v>
      </c>
      <c r="AU115" s="139">
        <f>'2300103-042 - Stavební čá...'!P139</f>
        <v>0</v>
      </c>
      <c r="AV115" s="138">
        <f>'2300103-042 - Stavební čá...'!J37</f>
        <v>0</v>
      </c>
      <c r="AW115" s="138">
        <f>'2300103-042 - Stavební čá...'!J38</f>
        <v>0</v>
      </c>
      <c r="AX115" s="138">
        <f>'2300103-042 - Stavební čá...'!J39</f>
        <v>0</v>
      </c>
      <c r="AY115" s="138">
        <f>'2300103-042 - Stavební čá...'!J40</f>
        <v>0</v>
      </c>
      <c r="AZ115" s="138">
        <f>'2300103-042 - Stavební čá...'!F37</f>
        <v>0</v>
      </c>
      <c r="BA115" s="138">
        <f>'2300103-042 - Stavební čá...'!F38</f>
        <v>0</v>
      </c>
      <c r="BB115" s="138">
        <f>'2300103-042 - Stavební čá...'!F39</f>
        <v>0</v>
      </c>
      <c r="BC115" s="138">
        <f>'2300103-042 - Stavební čá...'!F40</f>
        <v>0</v>
      </c>
      <c r="BD115" s="140">
        <f>'2300103-042 - Stavební čá...'!F41</f>
        <v>0</v>
      </c>
      <c r="BE115" s="4"/>
      <c r="BT115" s="141" t="s">
        <v>109</v>
      </c>
      <c r="BV115" s="141" t="s">
        <v>79</v>
      </c>
      <c r="BW115" s="141" t="s">
        <v>147</v>
      </c>
      <c r="BX115" s="141" t="s">
        <v>141</v>
      </c>
      <c r="CL115" s="141" t="s">
        <v>1</v>
      </c>
    </row>
    <row r="116" s="4" customFormat="1" ht="23.25" customHeight="1">
      <c r="A116" s="119" t="s">
        <v>81</v>
      </c>
      <c r="B116" s="70"/>
      <c r="C116" s="133"/>
      <c r="D116" s="133"/>
      <c r="E116" s="133"/>
      <c r="F116" s="134" t="s">
        <v>148</v>
      </c>
      <c r="G116" s="134"/>
      <c r="H116" s="134"/>
      <c r="I116" s="134"/>
      <c r="J116" s="134"/>
      <c r="K116" s="133"/>
      <c r="L116" s="134" t="s">
        <v>149</v>
      </c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5">
        <f>'2300103-043 - Elektro - u...'!J34</f>
        <v>0</v>
      </c>
      <c r="AH116" s="133"/>
      <c r="AI116" s="133"/>
      <c r="AJ116" s="133"/>
      <c r="AK116" s="133"/>
      <c r="AL116" s="133"/>
      <c r="AM116" s="133"/>
      <c r="AN116" s="135">
        <f>SUM(AG116,AT116)</f>
        <v>0</v>
      </c>
      <c r="AO116" s="133"/>
      <c r="AP116" s="133"/>
      <c r="AQ116" s="136" t="s">
        <v>93</v>
      </c>
      <c r="AR116" s="72"/>
      <c r="AS116" s="137">
        <v>0</v>
      </c>
      <c r="AT116" s="138">
        <f>ROUND(SUM(AV116:AW116),2)</f>
        <v>0</v>
      </c>
      <c r="AU116" s="139">
        <f>'2300103-043 - Elektro - u...'!P130</f>
        <v>0</v>
      </c>
      <c r="AV116" s="138">
        <f>'2300103-043 - Elektro - u...'!J37</f>
        <v>0</v>
      </c>
      <c r="AW116" s="138">
        <f>'2300103-043 - Elektro - u...'!J38</f>
        <v>0</v>
      </c>
      <c r="AX116" s="138">
        <f>'2300103-043 - Elektro - u...'!J39</f>
        <v>0</v>
      </c>
      <c r="AY116" s="138">
        <f>'2300103-043 - Elektro - u...'!J40</f>
        <v>0</v>
      </c>
      <c r="AZ116" s="138">
        <f>'2300103-043 - Elektro - u...'!F37</f>
        <v>0</v>
      </c>
      <c r="BA116" s="138">
        <f>'2300103-043 - Elektro - u...'!F38</f>
        <v>0</v>
      </c>
      <c r="BB116" s="138">
        <f>'2300103-043 - Elektro - u...'!F39</f>
        <v>0</v>
      </c>
      <c r="BC116" s="138">
        <f>'2300103-043 - Elektro - u...'!F40</f>
        <v>0</v>
      </c>
      <c r="BD116" s="140">
        <f>'2300103-043 - Elektro - u...'!F41</f>
        <v>0</v>
      </c>
      <c r="BE116" s="4"/>
      <c r="BT116" s="141" t="s">
        <v>109</v>
      </c>
      <c r="BV116" s="141" t="s">
        <v>79</v>
      </c>
      <c r="BW116" s="141" t="s">
        <v>150</v>
      </c>
      <c r="BX116" s="141" t="s">
        <v>141</v>
      </c>
      <c r="CL116" s="141" t="s">
        <v>1</v>
      </c>
    </row>
    <row r="117" s="4" customFormat="1" ht="23.25" customHeight="1">
      <c r="A117" s="4"/>
      <c r="B117" s="70"/>
      <c r="C117" s="133"/>
      <c r="D117" s="133"/>
      <c r="E117" s="134" t="s">
        <v>151</v>
      </c>
      <c r="F117" s="134"/>
      <c r="G117" s="134"/>
      <c r="H117" s="134"/>
      <c r="I117" s="134"/>
      <c r="J117" s="133"/>
      <c r="K117" s="134" t="s">
        <v>152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42">
        <f>ROUND(SUM(AG118:AG119),2)</f>
        <v>0</v>
      </c>
      <c r="AH117" s="133"/>
      <c r="AI117" s="133"/>
      <c r="AJ117" s="133"/>
      <c r="AK117" s="133"/>
      <c r="AL117" s="133"/>
      <c r="AM117" s="133"/>
      <c r="AN117" s="135">
        <f>SUM(AG117,AT117)</f>
        <v>0</v>
      </c>
      <c r="AO117" s="133"/>
      <c r="AP117" s="133"/>
      <c r="AQ117" s="136" t="s">
        <v>93</v>
      </c>
      <c r="AR117" s="72"/>
      <c r="AS117" s="137">
        <f>ROUND(SUM(AS118:AS119),2)</f>
        <v>0</v>
      </c>
      <c r="AT117" s="138">
        <f>ROUND(SUM(AV117:AW117),2)</f>
        <v>0</v>
      </c>
      <c r="AU117" s="139">
        <f>ROUND(SUM(AU118:AU119),5)</f>
        <v>0</v>
      </c>
      <c r="AV117" s="138">
        <f>ROUND(AZ117*L29,2)</f>
        <v>0</v>
      </c>
      <c r="AW117" s="138">
        <f>ROUND(BA117*L30,2)</f>
        <v>0</v>
      </c>
      <c r="AX117" s="138">
        <f>ROUND(BB117*L29,2)</f>
        <v>0</v>
      </c>
      <c r="AY117" s="138">
        <f>ROUND(BC117*L30,2)</f>
        <v>0</v>
      </c>
      <c r="AZ117" s="138">
        <f>ROUND(SUM(AZ118:AZ119),2)</f>
        <v>0</v>
      </c>
      <c r="BA117" s="138">
        <f>ROUND(SUM(BA118:BA119),2)</f>
        <v>0</v>
      </c>
      <c r="BB117" s="138">
        <f>ROUND(SUM(BB118:BB119),2)</f>
        <v>0</v>
      </c>
      <c r="BC117" s="138">
        <f>ROUND(SUM(BC118:BC119),2)</f>
        <v>0</v>
      </c>
      <c r="BD117" s="140">
        <f>ROUND(SUM(BD118:BD119),2)</f>
        <v>0</v>
      </c>
      <c r="BE117" s="4"/>
      <c r="BS117" s="141" t="s">
        <v>76</v>
      </c>
      <c r="BT117" s="141" t="s">
        <v>87</v>
      </c>
      <c r="BU117" s="141" t="s">
        <v>78</v>
      </c>
      <c r="BV117" s="141" t="s">
        <v>79</v>
      </c>
      <c r="BW117" s="141" t="s">
        <v>153</v>
      </c>
      <c r="BX117" s="141" t="s">
        <v>103</v>
      </c>
      <c r="CL117" s="141" t="s">
        <v>1</v>
      </c>
    </row>
    <row r="118" s="4" customFormat="1" ht="23.25" customHeight="1">
      <c r="A118" s="119" t="s">
        <v>81</v>
      </c>
      <c r="B118" s="70"/>
      <c r="C118" s="133"/>
      <c r="D118" s="133"/>
      <c r="E118" s="133"/>
      <c r="F118" s="134" t="s">
        <v>154</v>
      </c>
      <c r="G118" s="134"/>
      <c r="H118" s="134"/>
      <c r="I118" s="134"/>
      <c r="J118" s="134"/>
      <c r="K118" s="133"/>
      <c r="L118" s="134" t="s">
        <v>155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5">
        <f>'2300103-051 - Stavební čá...'!J34</f>
        <v>0</v>
      </c>
      <c r="AH118" s="133"/>
      <c r="AI118" s="133"/>
      <c r="AJ118" s="133"/>
      <c r="AK118" s="133"/>
      <c r="AL118" s="133"/>
      <c r="AM118" s="133"/>
      <c r="AN118" s="135">
        <f>SUM(AG118,AT118)</f>
        <v>0</v>
      </c>
      <c r="AO118" s="133"/>
      <c r="AP118" s="133"/>
      <c r="AQ118" s="136" t="s">
        <v>93</v>
      </c>
      <c r="AR118" s="72"/>
      <c r="AS118" s="137">
        <v>0</v>
      </c>
      <c r="AT118" s="138">
        <f>ROUND(SUM(AV118:AW118),2)</f>
        <v>0</v>
      </c>
      <c r="AU118" s="139">
        <f>'2300103-051 - Stavební čá...'!P137</f>
        <v>0</v>
      </c>
      <c r="AV118" s="138">
        <f>'2300103-051 - Stavební čá...'!J37</f>
        <v>0</v>
      </c>
      <c r="AW118" s="138">
        <f>'2300103-051 - Stavební čá...'!J38</f>
        <v>0</v>
      </c>
      <c r="AX118" s="138">
        <f>'2300103-051 - Stavební čá...'!J39</f>
        <v>0</v>
      </c>
      <c r="AY118" s="138">
        <f>'2300103-051 - Stavební čá...'!J40</f>
        <v>0</v>
      </c>
      <c r="AZ118" s="138">
        <f>'2300103-051 - Stavební čá...'!F37</f>
        <v>0</v>
      </c>
      <c r="BA118" s="138">
        <f>'2300103-051 - Stavební čá...'!F38</f>
        <v>0</v>
      </c>
      <c r="BB118" s="138">
        <f>'2300103-051 - Stavební čá...'!F39</f>
        <v>0</v>
      </c>
      <c r="BC118" s="138">
        <f>'2300103-051 - Stavební čá...'!F40</f>
        <v>0</v>
      </c>
      <c r="BD118" s="140">
        <f>'2300103-051 - Stavební čá...'!F41</f>
        <v>0</v>
      </c>
      <c r="BE118" s="4"/>
      <c r="BT118" s="141" t="s">
        <v>109</v>
      </c>
      <c r="BV118" s="141" t="s">
        <v>79</v>
      </c>
      <c r="BW118" s="141" t="s">
        <v>156</v>
      </c>
      <c r="BX118" s="141" t="s">
        <v>153</v>
      </c>
      <c r="CL118" s="141" t="s">
        <v>1</v>
      </c>
    </row>
    <row r="119" s="4" customFormat="1" ht="23.25" customHeight="1">
      <c r="A119" s="119" t="s">
        <v>81</v>
      </c>
      <c r="B119" s="70"/>
      <c r="C119" s="133"/>
      <c r="D119" s="133"/>
      <c r="E119" s="133"/>
      <c r="F119" s="134" t="s">
        <v>157</v>
      </c>
      <c r="G119" s="134"/>
      <c r="H119" s="134"/>
      <c r="I119" s="134"/>
      <c r="J119" s="134"/>
      <c r="K119" s="133"/>
      <c r="L119" s="134" t="s">
        <v>158</v>
      </c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'2300103-052 - Elektro - k...'!J34</f>
        <v>0</v>
      </c>
      <c r="AH119" s="133"/>
      <c r="AI119" s="133"/>
      <c r="AJ119" s="133"/>
      <c r="AK119" s="133"/>
      <c r="AL119" s="133"/>
      <c r="AM119" s="133"/>
      <c r="AN119" s="135">
        <f>SUM(AG119,AT119)</f>
        <v>0</v>
      </c>
      <c r="AO119" s="133"/>
      <c r="AP119" s="133"/>
      <c r="AQ119" s="136" t="s">
        <v>93</v>
      </c>
      <c r="AR119" s="72"/>
      <c r="AS119" s="137">
        <v>0</v>
      </c>
      <c r="AT119" s="138">
        <f>ROUND(SUM(AV119:AW119),2)</f>
        <v>0</v>
      </c>
      <c r="AU119" s="139">
        <f>'2300103-052 - Elektro - k...'!P130</f>
        <v>0</v>
      </c>
      <c r="AV119" s="138">
        <f>'2300103-052 - Elektro - k...'!J37</f>
        <v>0</v>
      </c>
      <c r="AW119" s="138">
        <f>'2300103-052 - Elektro - k...'!J38</f>
        <v>0</v>
      </c>
      <c r="AX119" s="138">
        <f>'2300103-052 - Elektro - k...'!J39</f>
        <v>0</v>
      </c>
      <c r="AY119" s="138">
        <f>'2300103-052 - Elektro - k...'!J40</f>
        <v>0</v>
      </c>
      <c r="AZ119" s="138">
        <f>'2300103-052 - Elektro - k...'!F37</f>
        <v>0</v>
      </c>
      <c r="BA119" s="138">
        <f>'2300103-052 - Elektro - k...'!F38</f>
        <v>0</v>
      </c>
      <c r="BB119" s="138">
        <f>'2300103-052 - Elektro - k...'!F39</f>
        <v>0</v>
      </c>
      <c r="BC119" s="138">
        <f>'2300103-052 - Elektro - k...'!F40</f>
        <v>0</v>
      </c>
      <c r="BD119" s="140">
        <f>'2300103-052 - Elektro - k...'!F41</f>
        <v>0</v>
      </c>
      <c r="BE119" s="4"/>
      <c r="BT119" s="141" t="s">
        <v>109</v>
      </c>
      <c r="BV119" s="141" t="s">
        <v>79</v>
      </c>
      <c r="BW119" s="141" t="s">
        <v>159</v>
      </c>
      <c r="BX119" s="141" t="s">
        <v>153</v>
      </c>
      <c r="CL119" s="141" t="s">
        <v>1</v>
      </c>
    </row>
    <row r="120" s="4" customFormat="1" ht="23.25" customHeight="1">
      <c r="A120" s="4"/>
      <c r="B120" s="70"/>
      <c r="C120" s="133"/>
      <c r="D120" s="133"/>
      <c r="E120" s="134" t="s">
        <v>160</v>
      </c>
      <c r="F120" s="134"/>
      <c r="G120" s="134"/>
      <c r="H120" s="134"/>
      <c r="I120" s="134"/>
      <c r="J120" s="133"/>
      <c r="K120" s="134" t="s">
        <v>161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42">
        <f>ROUND(SUM(AG121:AG123),2)</f>
        <v>0</v>
      </c>
      <c r="AH120" s="133"/>
      <c r="AI120" s="133"/>
      <c r="AJ120" s="133"/>
      <c r="AK120" s="133"/>
      <c r="AL120" s="133"/>
      <c r="AM120" s="133"/>
      <c r="AN120" s="135">
        <f>SUM(AG120,AT120)</f>
        <v>0</v>
      </c>
      <c r="AO120" s="133"/>
      <c r="AP120" s="133"/>
      <c r="AQ120" s="136" t="s">
        <v>93</v>
      </c>
      <c r="AR120" s="72"/>
      <c r="AS120" s="137">
        <f>ROUND(SUM(AS121:AS123),2)</f>
        <v>0</v>
      </c>
      <c r="AT120" s="138">
        <f>ROUND(SUM(AV120:AW120),2)</f>
        <v>0</v>
      </c>
      <c r="AU120" s="139">
        <f>ROUND(SUM(AU121:AU123),5)</f>
        <v>0</v>
      </c>
      <c r="AV120" s="138">
        <f>ROUND(AZ120*L29,2)</f>
        <v>0</v>
      </c>
      <c r="AW120" s="138">
        <f>ROUND(BA120*L30,2)</f>
        <v>0</v>
      </c>
      <c r="AX120" s="138">
        <f>ROUND(BB120*L29,2)</f>
        <v>0</v>
      </c>
      <c r="AY120" s="138">
        <f>ROUND(BC120*L30,2)</f>
        <v>0</v>
      </c>
      <c r="AZ120" s="138">
        <f>ROUND(SUM(AZ121:AZ123),2)</f>
        <v>0</v>
      </c>
      <c r="BA120" s="138">
        <f>ROUND(SUM(BA121:BA123),2)</f>
        <v>0</v>
      </c>
      <c r="BB120" s="138">
        <f>ROUND(SUM(BB121:BB123),2)</f>
        <v>0</v>
      </c>
      <c r="BC120" s="138">
        <f>ROUND(SUM(BC121:BC123),2)</f>
        <v>0</v>
      </c>
      <c r="BD120" s="140">
        <f>ROUND(SUM(BD121:BD123),2)</f>
        <v>0</v>
      </c>
      <c r="BE120" s="4"/>
      <c r="BS120" s="141" t="s">
        <v>76</v>
      </c>
      <c r="BT120" s="141" t="s">
        <v>87</v>
      </c>
      <c r="BU120" s="141" t="s">
        <v>78</v>
      </c>
      <c r="BV120" s="141" t="s">
        <v>79</v>
      </c>
      <c r="BW120" s="141" t="s">
        <v>162</v>
      </c>
      <c r="BX120" s="141" t="s">
        <v>103</v>
      </c>
      <c r="CL120" s="141" t="s">
        <v>1</v>
      </c>
    </row>
    <row r="121" s="4" customFormat="1" ht="23.25" customHeight="1">
      <c r="A121" s="119" t="s">
        <v>81</v>
      </c>
      <c r="B121" s="70"/>
      <c r="C121" s="133"/>
      <c r="D121" s="133"/>
      <c r="E121" s="133"/>
      <c r="F121" s="134" t="s">
        <v>163</v>
      </c>
      <c r="G121" s="134"/>
      <c r="H121" s="134"/>
      <c r="I121" s="134"/>
      <c r="J121" s="134"/>
      <c r="K121" s="133"/>
      <c r="L121" s="134" t="s">
        <v>164</v>
      </c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5">
        <f>'2300103-061 - Stavební čá...'!J34</f>
        <v>0</v>
      </c>
      <c r="AH121" s="133"/>
      <c r="AI121" s="133"/>
      <c r="AJ121" s="133"/>
      <c r="AK121" s="133"/>
      <c r="AL121" s="133"/>
      <c r="AM121" s="133"/>
      <c r="AN121" s="135">
        <f>SUM(AG121,AT121)</f>
        <v>0</v>
      </c>
      <c r="AO121" s="133"/>
      <c r="AP121" s="133"/>
      <c r="AQ121" s="136" t="s">
        <v>93</v>
      </c>
      <c r="AR121" s="72"/>
      <c r="AS121" s="137">
        <v>0</v>
      </c>
      <c r="AT121" s="138">
        <f>ROUND(SUM(AV121:AW121),2)</f>
        <v>0</v>
      </c>
      <c r="AU121" s="139">
        <f>'2300103-061 - Stavební čá...'!P140</f>
        <v>0</v>
      </c>
      <c r="AV121" s="138">
        <f>'2300103-061 - Stavební čá...'!J37</f>
        <v>0</v>
      </c>
      <c r="AW121" s="138">
        <f>'2300103-061 - Stavební čá...'!J38</f>
        <v>0</v>
      </c>
      <c r="AX121" s="138">
        <f>'2300103-061 - Stavební čá...'!J39</f>
        <v>0</v>
      </c>
      <c r="AY121" s="138">
        <f>'2300103-061 - Stavební čá...'!J40</f>
        <v>0</v>
      </c>
      <c r="AZ121" s="138">
        <f>'2300103-061 - Stavební čá...'!F37</f>
        <v>0</v>
      </c>
      <c r="BA121" s="138">
        <f>'2300103-061 - Stavební čá...'!F38</f>
        <v>0</v>
      </c>
      <c r="BB121" s="138">
        <f>'2300103-061 - Stavební čá...'!F39</f>
        <v>0</v>
      </c>
      <c r="BC121" s="138">
        <f>'2300103-061 - Stavební čá...'!F40</f>
        <v>0</v>
      </c>
      <c r="BD121" s="140">
        <f>'2300103-061 - Stavební čá...'!F41</f>
        <v>0</v>
      </c>
      <c r="BE121" s="4"/>
      <c r="BT121" s="141" t="s">
        <v>109</v>
      </c>
      <c r="BV121" s="141" t="s">
        <v>79</v>
      </c>
      <c r="BW121" s="141" t="s">
        <v>165</v>
      </c>
      <c r="BX121" s="141" t="s">
        <v>162</v>
      </c>
      <c r="CL121" s="141" t="s">
        <v>1</v>
      </c>
    </row>
    <row r="122" s="4" customFormat="1" ht="23.25" customHeight="1">
      <c r="A122" s="119" t="s">
        <v>81</v>
      </c>
      <c r="B122" s="70"/>
      <c r="C122" s="133"/>
      <c r="D122" s="133"/>
      <c r="E122" s="133"/>
      <c r="F122" s="134" t="s">
        <v>166</v>
      </c>
      <c r="G122" s="134"/>
      <c r="H122" s="134"/>
      <c r="I122" s="134"/>
      <c r="J122" s="134"/>
      <c r="K122" s="133"/>
      <c r="L122" s="134" t="s">
        <v>167</v>
      </c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5">
        <f>'2300103-062 - Elektro - u...'!J34</f>
        <v>0</v>
      </c>
      <c r="AH122" s="133"/>
      <c r="AI122" s="133"/>
      <c r="AJ122" s="133"/>
      <c r="AK122" s="133"/>
      <c r="AL122" s="133"/>
      <c r="AM122" s="133"/>
      <c r="AN122" s="135">
        <f>SUM(AG122,AT122)</f>
        <v>0</v>
      </c>
      <c r="AO122" s="133"/>
      <c r="AP122" s="133"/>
      <c r="AQ122" s="136" t="s">
        <v>93</v>
      </c>
      <c r="AR122" s="72"/>
      <c r="AS122" s="137">
        <v>0</v>
      </c>
      <c r="AT122" s="138">
        <f>ROUND(SUM(AV122:AW122),2)</f>
        <v>0</v>
      </c>
      <c r="AU122" s="139">
        <f>'2300103-062 - Elektro - u...'!P130</f>
        <v>0</v>
      </c>
      <c r="AV122" s="138">
        <f>'2300103-062 - Elektro - u...'!J37</f>
        <v>0</v>
      </c>
      <c r="AW122" s="138">
        <f>'2300103-062 - Elektro - u...'!J38</f>
        <v>0</v>
      </c>
      <c r="AX122" s="138">
        <f>'2300103-062 - Elektro - u...'!J39</f>
        <v>0</v>
      </c>
      <c r="AY122" s="138">
        <f>'2300103-062 - Elektro - u...'!J40</f>
        <v>0</v>
      </c>
      <c r="AZ122" s="138">
        <f>'2300103-062 - Elektro - u...'!F37</f>
        <v>0</v>
      </c>
      <c r="BA122" s="138">
        <f>'2300103-062 - Elektro - u...'!F38</f>
        <v>0</v>
      </c>
      <c r="BB122" s="138">
        <f>'2300103-062 - Elektro - u...'!F39</f>
        <v>0</v>
      </c>
      <c r="BC122" s="138">
        <f>'2300103-062 - Elektro - u...'!F40</f>
        <v>0</v>
      </c>
      <c r="BD122" s="140">
        <f>'2300103-062 - Elektro - u...'!F41</f>
        <v>0</v>
      </c>
      <c r="BE122" s="4"/>
      <c r="BT122" s="141" t="s">
        <v>109</v>
      </c>
      <c r="BV122" s="141" t="s">
        <v>79</v>
      </c>
      <c r="BW122" s="141" t="s">
        <v>168</v>
      </c>
      <c r="BX122" s="141" t="s">
        <v>162</v>
      </c>
      <c r="CL122" s="141" t="s">
        <v>1</v>
      </c>
    </row>
    <row r="123" s="4" customFormat="1" ht="23.25" customHeight="1">
      <c r="A123" s="119" t="s">
        <v>81</v>
      </c>
      <c r="B123" s="70"/>
      <c r="C123" s="133"/>
      <c r="D123" s="133"/>
      <c r="E123" s="133"/>
      <c r="F123" s="134" t="s">
        <v>169</v>
      </c>
      <c r="G123" s="134"/>
      <c r="H123" s="134"/>
      <c r="I123" s="134"/>
      <c r="J123" s="134"/>
      <c r="K123" s="133"/>
      <c r="L123" s="134" t="s">
        <v>170</v>
      </c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5">
        <f>'2300103-063 - Klima - uče...'!J34</f>
        <v>0</v>
      </c>
      <c r="AH123" s="133"/>
      <c r="AI123" s="133"/>
      <c r="AJ123" s="133"/>
      <c r="AK123" s="133"/>
      <c r="AL123" s="133"/>
      <c r="AM123" s="133"/>
      <c r="AN123" s="135">
        <f>SUM(AG123,AT123)</f>
        <v>0</v>
      </c>
      <c r="AO123" s="133"/>
      <c r="AP123" s="133"/>
      <c r="AQ123" s="136" t="s">
        <v>93</v>
      </c>
      <c r="AR123" s="72"/>
      <c r="AS123" s="137">
        <v>0</v>
      </c>
      <c r="AT123" s="138">
        <f>ROUND(SUM(AV123:AW123),2)</f>
        <v>0</v>
      </c>
      <c r="AU123" s="139">
        <f>'2300103-063 - Klima - uče...'!P135</f>
        <v>0</v>
      </c>
      <c r="AV123" s="138">
        <f>'2300103-063 - Klima - uče...'!J37</f>
        <v>0</v>
      </c>
      <c r="AW123" s="138">
        <f>'2300103-063 - Klima - uče...'!J38</f>
        <v>0</v>
      </c>
      <c r="AX123" s="138">
        <f>'2300103-063 - Klima - uče...'!J39</f>
        <v>0</v>
      </c>
      <c r="AY123" s="138">
        <f>'2300103-063 - Klima - uče...'!J40</f>
        <v>0</v>
      </c>
      <c r="AZ123" s="138">
        <f>'2300103-063 - Klima - uče...'!F37</f>
        <v>0</v>
      </c>
      <c r="BA123" s="138">
        <f>'2300103-063 - Klima - uče...'!F38</f>
        <v>0</v>
      </c>
      <c r="BB123" s="138">
        <f>'2300103-063 - Klima - uče...'!F39</f>
        <v>0</v>
      </c>
      <c r="BC123" s="138">
        <f>'2300103-063 - Klima - uče...'!F40</f>
        <v>0</v>
      </c>
      <c r="BD123" s="140">
        <f>'2300103-063 - Klima - uče...'!F41</f>
        <v>0</v>
      </c>
      <c r="BE123" s="4"/>
      <c r="BT123" s="141" t="s">
        <v>109</v>
      </c>
      <c r="BV123" s="141" t="s">
        <v>79</v>
      </c>
      <c r="BW123" s="141" t="s">
        <v>171</v>
      </c>
      <c r="BX123" s="141" t="s">
        <v>162</v>
      </c>
      <c r="CL123" s="141" t="s">
        <v>1</v>
      </c>
    </row>
    <row r="124" s="4" customFormat="1" ht="23.25" customHeight="1">
      <c r="A124" s="4"/>
      <c r="B124" s="70"/>
      <c r="C124" s="133"/>
      <c r="D124" s="133"/>
      <c r="E124" s="134" t="s">
        <v>172</v>
      </c>
      <c r="F124" s="134"/>
      <c r="G124" s="134"/>
      <c r="H124" s="134"/>
      <c r="I124" s="134"/>
      <c r="J124" s="133"/>
      <c r="K124" s="134" t="s">
        <v>173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42">
        <f>ROUND(SUM(AG125:AG126),2)</f>
        <v>0</v>
      </c>
      <c r="AH124" s="133"/>
      <c r="AI124" s="133"/>
      <c r="AJ124" s="133"/>
      <c r="AK124" s="133"/>
      <c r="AL124" s="133"/>
      <c r="AM124" s="133"/>
      <c r="AN124" s="135">
        <f>SUM(AG124,AT124)</f>
        <v>0</v>
      </c>
      <c r="AO124" s="133"/>
      <c r="AP124" s="133"/>
      <c r="AQ124" s="136" t="s">
        <v>93</v>
      </c>
      <c r="AR124" s="72"/>
      <c r="AS124" s="137">
        <f>ROUND(SUM(AS125:AS126),2)</f>
        <v>0</v>
      </c>
      <c r="AT124" s="138">
        <f>ROUND(SUM(AV124:AW124),2)</f>
        <v>0</v>
      </c>
      <c r="AU124" s="139">
        <f>ROUND(SUM(AU125:AU126),5)</f>
        <v>0</v>
      </c>
      <c r="AV124" s="138">
        <f>ROUND(AZ124*L29,2)</f>
        <v>0</v>
      </c>
      <c r="AW124" s="138">
        <f>ROUND(BA124*L30,2)</f>
        <v>0</v>
      </c>
      <c r="AX124" s="138">
        <f>ROUND(BB124*L29,2)</f>
        <v>0</v>
      </c>
      <c r="AY124" s="138">
        <f>ROUND(BC124*L30,2)</f>
        <v>0</v>
      </c>
      <c r="AZ124" s="138">
        <f>ROUND(SUM(AZ125:AZ126),2)</f>
        <v>0</v>
      </c>
      <c r="BA124" s="138">
        <f>ROUND(SUM(BA125:BA126),2)</f>
        <v>0</v>
      </c>
      <c r="BB124" s="138">
        <f>ROUND(SUM(BB125:BB126),2)</f>
        <v>0</v>
      </c>
      <c r="BC124" s="138">
        <f>ROUND(SUM(BC125:BC126),2)</f>
        <v>0</v>
      </c>
      <c r="BD124" s="140">
        <f>ROUND(SUM(BD125:BD126),2)</f>
        <v>0</v>
      </c>
      <c r="BE124" s="4"/>
      <c r="BS124" s="141" t="s">
        <v>76</v>
      </c>
      <c r="BT124" s="141" t="s">
        <v>87</v>
      </c>
      <c r="BU124" s="141" t="s">
        <v>78</v>
      </c>
      <c r="BV124" s="141" t="s">
        <v>79</v>
      </c>
      <c r="BW124" s="141" t="s">
        <v>174</v>
      </c>
      <c r="BX124" s="141" t="s">
        <v>103</v>
      </c>
      <c r="CL124" s="141" t="s">
        <v>1</v>
      </c>
    </row>
    <row r="125" s="4" customFormat="1" ht="23.25" customHeight="1">
      <c r="A125" s="119" t="s">
        <v>81</v>
      </c>
      <c r="B125" s="70"/>
      <c r="C125" s="133"/>
      <c r="D125" s="133"/>
      <c r="E125" s="133"/>
      <c r="F125" s="134" t="s">
        <v>175</v>
      </c>
      <c r="G125" s="134"/>
      <c r="H125" s="134"/>
      <c r="I125" s="134"/>
      <c r="J125" s="134"/>
      <c r="K125" s="133"/>
      <c r="L125" s="134" t="s">
        <v>176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5">
        <f>'2300103-071 - Stavební čá...'!J34</f>
        <v>0</v>
      </c>
      <c r="AH125" s="133"/>
      <c r="AI125" s="133"/>
      <c r="AJ125" s="133"/>
      <c r="AK125" s="133"/>
      <c r="AL125" s="133"/>
      <c r="AM125" s="133"/>
      <c r="AN125" s="135">
        <f>SUM(AG125,AT125)</f>
        <v>0</v>
      </c>
      <c r="AO125" s="133"/>
      <c r="AP125" s="133"/>
      <c r="AQ125" s="136" t="s">
        <v>93</v>
      </c>
      <c r="AR125" s="72"/>
      <c r="AS125" s="137">
        <v>0</v>
      </c>
      <c r="AT125" s="138">
        <f>ROUND(SUM(AV125:AW125),2)</f>
        <v>0</v>
      </c>
      <c r="AU125" s="139">
        <f>'2300103-071 - Stavební čá...'!P136</f>
        <v>0</v>
      </c>
      <c r="AV125" s="138">
        <f>'2300103-071 - Stavební čá...'!J37</f>
        <v>0</v>
      </c>
      <c r="AW125" s="138">
        <f>'2300103-071 - Stavební čá...'!J38</f>
        <v>0</v>
      </c>
      <c r="AX125" s="138">
        <f>'2300103-071 - Stavební čá...'!J39</f>
        <v>0</v>
      </c>
      <c r="AY125" s="138">
        <f>'2300103-071 - Stavební čá...'!J40</f>
        <v>0</v>
      </c>
      <c r="AZ125" s="138">
        <f>'2300103-071 - Stavební čá...'!F37</f>
        <v>0</v>
      </c>
      <c r="BA125" s="138">
        <f>'2300103-071 - Stavební čá...'!F38</f>
        <v>0</v>
      </c>
      <c r="BB125" s="138">
        <f>'2300103-071 - Stavební čá...'!F39</f>
        <v>0</v>
      </c>
      <c r="BC125" s="138">
        <f>'2300103-071 - Stavební čá...'!F40</f>
        <v>0</v>
      </c>
      <c r="BD125" s="140">
        <f>'2300103-071 - Stavební čá...'!F41</f>
        <v>0</v>
      </c>
      <c r="BE125" s="4"/>
      <c r="BT125" s="141" t="s">
        <v>109</v>
      </c>
      <c r="BV125" s="141" t="s">
        <v>79</v>
      </c>
      <c r="BW125" s="141" t="s">
        <v>177</v>
      </c>
      <c r="BX125" s="141" t="s">
        <v>174</v>
      </c>
      <c r="CL125" s="141" t="s">
        <v>1</v>
      </c>
    </row>
    <row r="126" s="4" customFormat="1" ht="23.25" customHeight="1">
      <c r="A126" s="119" t="s">
        <v>81</v>
      </c>
      <c r="B126" s="70"/>
      <c r="C126" s="133"/>
      <c r="D126" s="133"/>
      <c r="E126" s="133"/>
      <c r="F126" s="134" t="s">
        <v>178</v>
      </c>
      <c r="G126" s="134"/>
      <c r="H126" s="134"/>
      <c r="I126" s="134"/>
      <c r="J126" s="134"/>
      <c r="K126" s="133"/>
      <c r="L126" s="134" t="s">
        <v>179</v>
      </c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5">
        <f>'2300103-072 - Elektro - k...'!J34</f>
        <v>0</v>
      </c>
      <c r="AH126" s="133"/>
      <c r="AI126" s="133"/>
      <c r="AJ126" s="133"/>
      <c r="AK126" s="133"/>
      <c r="AL126" s="133"/>
      <c r="AM126" s="133"/>
      <c r="AN126" s="135">
        <f>SUM(AG126,AT126)</f>
        <v>0</v>
      </c>
      <c r="AO126" s="133"/>
      <c r="AP126" s="133"/>
      <c r="AQ126" s="136" t="s">
        <v>93</v>
      </c>
      <c r="AR126" s="72"/>
      <c r="AS126" s="137">
        <v>0</v>
      </c>
      <c r="AT126" s="138">
        <f>ROUND(SUM(AV126:AW126),2)</f>
        <v>0</v>
      </c>
      <c r="AU126" s="139">
        <f>'2300103-072 - Elektro - k...'!P130</f>
        <v>0</v>
      </c>
      <c r="AV126" s="138">
        <f>'2300103-072 - Elektro - k...'!J37</f>
        <v>0</v>
      </c>
      <c r="AW126" s="138">
        <f>'2300103-072 - Elektro - k...'!J38</f>
        <v>0</v>
      </c>
      <c r="AX126" s="138">
        <f>'2300103-072 - Elektro - k...'!J39</f>
        <v>0</v>
      </c>
      <c r="AY126" s="138">
        <f>'2300103-072 - Elektro - k...'!J40</f>
        <v>0</v>
      </c>
      <c r="AZ126" s="138">
        <f>'2300103-072 - Elektro - k...'!F37</f>
        <v>0</v>
      </c>
      <c r="BA126" s="138">
        <f>'2300103-072 - Elektro - k...'!F38</f>
        <v>0</v>
      </c>
      <c r="BB126" s="138">
        <f>'2300103-072 - Elektro - k...'!F39</f>
        <v>0</v>
      </c>
      <c r="BC126" s="138">
        <f>'2300103-072 - Elektro - k...'!F40</f>
        <v>0</v>
      </c>
      <c r="BD126" s="140">
        <f>'2300103-072 - Elektro - k...'!F41</f>
        <v>0</v>
      </c>
      <c r="BE126" s="4"/>
      <c r="BT126" s="141" t="s">
        <v>109</v>
      </c>
      <c r="BV126" s="141" t="s">
        <v>79</v>
      </c>
      <c r="BW126" s="141" t="s">
        <v>180</v>
      </c>
      <c r="BX126" s="141" t="s">
        <v>174</v>
      </c>
      <c r="CL126" s="141" t="s">
        <v>1</v>
      </c>
    </row>
    <row r="127" s="4" customFormat="1" ht="23.25" customHeight="1">
      <c r="A127" s="4"/>
      <c r="B127" s="70"/>
      <c r="C127" s="133"/>
      <c r="D127" s="133"/>
      <c r="E127" s="134" t="s">
        <v>181</v>
      </c>
      <c r="F127" s="134"/>
      <c r="G127" s="134"/>
      <c r="H127" s="134"/>
      <c r="I127" s="134"/>
      <c r="J127" s="133"/>
      <c r="K127" s="134" t="s">
        <v>182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42">
        <f>ROUND(SUM(AG128:AG130),2)</f>
        <v>0</v>
      </c>
      <c r="AH127" s="133"/>
      <c r="AI127" s="133"/>
      <c r="AJ127" s="133"/>
      <c r="AK127" s="133"/>
      <c r="AL127" s="133"/>
      <c r="AM127" s="133"/>
      <c r="AN127" s="135">
        <f>SUM(AG127,AT127)</f>
        <v>0</v>
      </c>
      <c r="AO127" s="133"/>
      <c r="AP127" s="133"/>
      <c r="AQ127" s="136" t="s">
        <v>93</v>
      </c>
      <c r="AR127" s="72"/>
      <c r="AS127" s="137">
        <f>ROUND(SUM(AS128:AS130),2)</f>
        <v>0</v>
      </c>
      <c r="AT127" s="138">
        <f>ROUND(SUM(AV127:AW127),2)</f>
        <v>0</v>
      </c>
      <c r="AU127" s="139">
        <f>ROUND(SUM(AU128:AU130),5)</f>
        <v>0</v>
      </c>
      <c r="AV127" s="138">
        <f>ROUND(AZ127*L29,2)</f>
        <v>0</v>
      </c>
      <c r="AW127" s="138">
        <f>ROUND(BA127*L30,2)</f>
        <v>0</v>
      </c>
      <c r="AX127" s="138">
        <f>ROUND(BB127*L29,2)</f>
        <v>0</v>
      </c>
      <c r="AY127" s="138">
        <f>ROUND(BC127*L30,2)</f>
        <v>0</v>
      </c>
      <c r="AZ127" s="138">
        <f>ROUND(SUM(AZ128:AZ130),2)</f>
        <v>0</v>
      </c>
      <c r="BA127" s="138">
        <f>ROUND(SUM(BA128:BA130),2)</f>
        <v>0</v>
      </c>
      <c r="BB127" s="138">
        <f>ROUND(SUM(BB128:BB130),2)</f>
        <v>0</v>
      </c>
      <c r="BC127" s="138">
        <f>ROUND(SUM(BC128:BC130),2)</f>
        <v>0</v>
      </c>
      <c r="BD127" s="140">
        <f>ROUND(SUM(BD128:BD130),2)</f>
        <v>0</v>
      </c>
      <c r="BE127" s="4"/>
      <c r="BS127" s="141" t="s">
        <v>76</v>
      </c>
      <c r="BT127" s="141" t="s">
        <v>87</v>
      </c>
      <c r="BU127" s="141" t="s">
        <v>78</v>
      </c>
      <c r="BV127" s="141" t="s">
        <v>79</v>
      </c>
      <c r="BW127" s="141" t="s">
        <v>183</v>
      </c>
      <c r="BX127" s="141" t="s">
        <v>103</v>
      </c>
      <c r="CL127" s="141" t="s">
        <v>1</v>
      </c>
    </row>
    <row r="128" s="4" customFormat="1" ht="23.25" customHeight="1">
      <c r="A128" s="119" t="s">
        <v>81</v>
      </c>
      <c r="B128" s="70"/>
      <c r="C128" s="133"/>
      <c r="D128" s="133"/>
      <c r="E128" s="133"/>
      <c r="F128" s="134" t="s">
        <v>184</v>
      </c>
      <c r="G128" s="134"/>
      <c r="H128" s="134"/>
      <c r="I128" s="134"/>
      <c r="J128" s="134"/>
      <c r="K128" s="133"/>
      <c r="L128" s="134" t="s">
        <v>185</v>
      </c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5">
        <f>'2300103-081 - Stavební čá...'!J34</f>
        <v>0</v>
      </c>
      <c r="AH128" s="133"/>
      <c r="AI128" s="133"/>
      <c r="AJ128" s="133"/>
      <c r="AK128" s="133"/>
      <c r="AL128" s="133"/>
      <c r="AM128" s="133"/>
      <c r="AN128" s="135">
        <f>SUM(AG128,AT128)</f>
        <v>0</v>
      </c>
      <c r="AO128" s="133"/>
      <c r="AP128" s="133"/>
      <c r="AQ128" s="136" t="s">
        <v>93</v>
      </c>
      <c r="AR128" s="72"/>
      <c r="AS128" s="137">
        <v>0</v>
      </c>
      <c r="AT128" s="138">
        <f>ROUND(SUM(AV128:AW128),2)</f>
        <v>0</v>
      </c>
      <c r="AU128" s="139">
        <f>'2300103-081 - Stavební čá...'!P138</f>
        <v>0</v>
      </c>
      <c r="AV128" s="138">
        <f>'2300103-081 - Stavební čá...'!J37</f>
        <v>0</v>
      </c>
      <c r="AW128" s="138">
        <f>'2300103-081 - Stavební čá...'!J38</f>
        <v>0</v>
      </c>
      <c r="AX128" s="138">
        <f>'2300103-081 - Stavební čá...'!J39</f>
        <v>0</v>
      </c>
      <c r="AY128" s="138">
        <f>'2300103-081 - Stavební čá...'!J40</f>
        <v>0</v>
      </c>
      <c r="AZ128" s="138">
        <f>'2300103-081 - Stavební čá...'!F37</f>
        <v>0</v>
      </c>
      <c r="BA128" s="138">
        <f>'2300103-081 - Stavební čá...'!F38</f>
        <v>0</v>
      </c>
      <c r="BB128" s="138">
        <f>'2300103-081 - Stavební čá...'!F39</f>
        <v>0</v>
      </c>
      <c r="BC128" s="138">
        <f>'2300103-081 - Stavební čá...'!F40</f>
        <v>0</v>
      </c>
      <c r="BD128" s="140">
        <f>'2300103-081 - Stavební čá...'!F41</f>
        <v>0</v>
      </c>
      <c r="BE128" s="4"/>
      <c r="BT128" s="141" t="s">
        <v>109</v>
      </c>
      <c r="BV128" s="141" t="s">
        <v>79</v>
      </c>
      <c r="BW128" s="141" t="s">
        <v>186</v>
      </c>
      <c r="BX128" s="141" t="s">
        <v>183</v>
      </c>
      <c r="CL128" s="141" t="s">
        <v>1</v>
      </c>
    </row>
    <row r="129" s="4" customFormat="1" ht="23.25" customHeight="1">
      <c r="A129" s="119" t="s">
        <v>81</v>
      </c>
      <c r="B129" s="70"/>
      <c r="C129" s="133"/>
      <c r="D129" s="133"/>
      <c r="E129" s="133"/>
      <c r="F129" s="134" t="s">
        <v>187</v>
      </c>
      <c r="G129" s="134"/>
      <c r="H129" s="134"/>
      <c r="I129" s="134"/>
      <c r="J129" s="134"/>
      <c r="K129" s="133"/>
      <c r="L129" s="134" t="s">
        <v>188</v>
      </c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5">
        <f>'2300103-082 - Stavební čá...'!J34</f>
        <v>0</v>
      </c>
      <c r="AH129" s="133"/>
      <c r="AI129" s="133"/>
      <c r="AJ129" s="133"/>
      <c r="AK129" s="133"/>
      <c r="AL129" s="133"/>
      <c r="AM129" s="133"/>
      <c r="AN129" s="135">
        <f>SUM(AG129,AT129)</f>
        <v>0</v>
      </c>
      <c r="AO129" s="133"/>
      <c r="AP129" s="133"/>
      <c r="AQ129" s="136" t="s">
        <v>93</v>
      </c>
      <c r="AR129" s="72"/>
      <c r="AS129" s="137">
        <v>0</v>
      </c>
      <c r="AT129" s="138">
        <f>ROUND(SUM(AV129:AW129),2)</f>
        <v>0</v>
      </c>
      <c r="AU129" s="139">
        <f>'2300103-082 - Stavební čá...'!P136</f>
        <v>0</v>
      </c>
      <c r="AV129" s="138">
        <f>'2300103-082 - Stavební čá...'!J37</f>
        <v>0</v>
      </c>
      <c r="AW129" s="138">
        <f>'2300103-082 - Stavební čá...'!J38</f>
        <v>0</v>
      </c>
      <c r="AX129" s="138">
        <f>'2300103-082 - Stavební čá...'!J39</f>
        <v>0</v>
      </c>
      <c r="AY129" s="138">
        <f>'2300103-082 - Stavební čá...'!J40</f>
        <v>0</v>
      </c>
      <c r="AZ129" s="138">
        <f>'2300103-082 - Stavební čá...'!F37</f>
        <v>0</v>
      </c>
      <c r="BA129" s="138">
        <f>'2300103-082 - Stavební čá...'!F38</f>
        <v>0</v>
      </c>
      <c r="BB129" s="138">
        <f>'2300103-082 - Stavební čá...'!F39</f>
        <v>0</v>
      </c>
      <c r="BC129" s="138">
        <f>'2300103-082 - Stavební čá...'!F40</f>
        <v>0</v>
      </c>
      <c r="BD129" s="140">
        <f>'2300103-082 - Stavební čá...'!F41</f>
        <v>0</v>
      </c>
      <c r="BE129" s="4"/>
      <c r="BT129" s="141" t="s">
        <v>109</v>
      </c>
      <c r="BV129" s="141" t="s">
        <v>79</v>
      </c>
      <c r="BW129" s="141" t="s">
        <v>189</v>
      </c>
      <c r="BX129" s="141" t="s">
        <v>183</v>
      </c>
      <c r="CL129" s="141" t="s">
        <v>1</v>
      </c>
    </row>
    <row r="130" s="4" customFormat="1" ht="23.25" customHeight="1">
      <c r="A130" s="119" t="s">
        <v>81</v>
      </c>
      <c r="B130" s="70"/>
      <c r="C130" s="133"/>
      <c r="D130" s="133"/>
      <c r="E130" s="133"/>
      <c r="F130" s="134" t="s">
        <v>190</v>
      </c>
      <c r="G130" s="134"/>
      <c r="H130" s="134"/>
      <c r="I130" s="134"/>
      <c r="J130" s="134"/>
      <c r="K130" s="133"/>
      <c r="L130" s="134" t="s">
        <v>191</v>
      </c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5">
        <f>'2300103-083 - Elektro - u...'!J34</f>
        <v>0</v>
      </c>
      <c r="AH130" s="133"/>
      <c r="AI130" s="133"/>
      <c r="AJ130" s="133"/>
      <c r="AK130" s="133"/>
      <c r="AL130" s="133"/>
      <c r="AM130" s="133"/>
      <c r="AN130" s="135">
        <f>SUM(AG130,AT130)</f>
        <v>0</v>
      </c>
      <c r="AO130" s="133"/>
      <c r="AP130" s="133"/>
      <c r="AQ130" s="136" t="s">
        <v>93</v>
      </c>
      <c r="AR130" s="72"/>
      <c r="AS130" s="137">
        <v>0</v>
      </c>
      <c r="AT130" s="138">
        <f>ROUND(SUM(AV130:AW130),2)</f>
        <v>0</v>
      </c>
      <c r="AU130" s="139">
        <f>'2300103-083 - Elektro - u...'!P130</f>
        <v>0</v>
      </c>
      <c r="AV130" s="138">
        <f>'2300103-083 - Elektro - u...'!J37</f>
        <v>0</v>
      </c>
      <c r="AW130" s="138">
        <f>'2300103-083 - Elektro - u...'!J38</f>
        <v>0</v>
      </c>
      <c r="AX130" s="138">
        <f>'2300103-083 - Elektro - u...'!J39</f>
        <v>0</v>
      </c>
      <c r="AY130" s="138">
        <f>'2300103-083 - Elektro - u...'!J40</f>
        <v>0</v>
      </c>
      <c r="AZ130" s="138">
        <f>'2300103-083 - Elektro - u...'!F37</f>
        <v>0</v>
      </c>
      <c r="BA130" s="138">
        <f>'2300103-083 - Elektro - u...'!F38</f>
        <v>0</v>
      </c>
      <c r="BB130" s="138">
        <f>'2300103-083 - Elektro - u...'!F39</f>
        <v>0</v>
      </c>
      <c r="BC130" s="138">
        <f>'2300103-083 - Elektro - u...'!F40</f>
        <v>0</v>
      </c>
      <c r="BD130" s="140">
        <f>'2300103-083 - Elektro - u...'!F41</f>
        <v>0</v>
      </c>
      <c r="BE130" s="4"/>
      <c r="BT130" s="141" t="s">
        <v>109</v>
      </c>
      <c r="BV130" s="141" t="s">
        <v>79</v>
      </c>
      <c r="BW130" s="141" t="s">
        <v>192</v>
      </c>
      <c r="BX130" s="141" t="s">
        <v>183</v>
      </c>
      <c r="CL130" s="141" t="s">
        <v>1</v>
      </c>
    </row>
    <row r="131" s="4" customFormat="1" ht="23.25" customHeight="1">
      <c r="A131" s="4"/>
      <c r="B131" s="70"/>
      <c r="C131" s="133"/>
      <c r="D131" s="133"/>
      <c r="E131" s="134" t="s">
        <v>193</v>
      </c>
      <c r="F131" s="134"/>
      <c r="G131" s="134"/>
      <c r="H131" s="134"/>
      <c r="I131" s="134"/>
      <c r="J131" s="133"/>
      <c r="K131" s="134" t="s">
        <v>194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42">
        <f>ROUND(SUM(AG132:AG134),2)</f>
        <v>0</v>
      </c>
      <c r="AH131" s="133"/>
      <c r="AI131" s="133"/>
      <c r="AJ131" s="133"/>
      <c r="AK131" s="133"/>
      <c r="AL131" s="133"/>
      <c r="AM131" s="133"/>
      <c r="AN131" s="135">
        <f>SUM(AG131,AT131)</f>
        <v>0</v>
      </c>
      <c r="AO131" s="133"/>
      <c r="AP131" s="133"/>
      <c r="AQ131" s="136" t="s">
        <v>93</v>
      </c>
      <c r="AR131" s="72"/>
      <c r="AS131" s="137">
        <f>ROUND(SUM(AS132:AS134),2)</f>
        <v>0</v>
      </c>
      <c r="AT131" s="138">
        <f>ROUND(SUM(AV131:AW131),2)</f>
        <v>0</v>
      </c>
      <c r="AU131" s="139">
        <f>ROUND(SUM(AU132:AU134),5)</f>
        <v>0</v>
      </c>
      <c r="AV131" s="138">
        <f>ROUND(AZ131*L29,2)</f>
        <v>0</v>
      </c>
      <c r="AW131" s="138">
        <f>ROUND(BA131*L30,2)</f>
        <v>0</v>
      </c>
      <c r="AX131" s="138">
        <f>ROUND(BB131*L29,2)</f>
        <v>0</v>
      </c>
      <c r="AY131" s="138">
        <f>ROUND(BC131*L30,2)</f>
        <v>0</v>
      </c>
      <c r="AZ131" s="138">
        <f>ROUND(SUM(AZ132:AZ134),2)</f>
        <v>0</v>
      </c>
      <c r="BA131" s="138">
        <f>ROUND(SUM(BA132:BA134),2)</f>
        <v>0</v>
      </c>
      <c r="BB131" s="138">
        <f>ROUND(SUM(BB132:BB134),2)</f>
        <v>0</v>
      </c>
      <c r="BC131" s="138">
        <f>ROUND(SUM(BC132:BC134),2)</f>
        <v>0</v>
      </c>
      <c r="BD131" s="140">
        <f>ROUND(SUM(BD132:BD134),2)</f>
        <v>0</v>
      </c>
      <c r="BE131" s="4"/>
      <c r="BS131" s="141" t="s">
        <v>76</v>
      </c>
      <c r="BT131" s="141" t="s">
        <v>87</v>
      </c>
      <c r="BU131" s="141" t="s">
        <v>78</v>
      </c>
      <c r="BV131" s="141" t="s">
        <v>79</v>
      </c>
      <c r="BW131" s="141" t="s">
        <v>195</v>
      </c>
      <c r="BX131" s="141" t="s">
        <v>103</v>
      </c>
      <c r="CL131" s="141" t="s">
        <v>1</v>
      </c>
    </row>
    <row r="132" s="4" customFormat="1" ht="23.25" customHeight="1">
      <c r="A132" s="119" t="s">
        <v>81</v>
      </c>
      <c r="B132" s="70"/>
      <c r="C132" s="133"/>
      <c r="D132" s="133"/>
      <c r="E132" s="133"/>
      <c r="F132" s="134" t="s">
        <v>196</v>
      </c>
      <c r="G132" s="134"/>
      <c r="H132" s="134"/>
      <c r="I132" s="134"/>
      <c r="J132" s="134"/>
      <c r="K132" s="133"/>
      <c r="L132" s="134" t="s">
        <v>197</v>
      </c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5">
        <f>'2300103-091 - Stavební čá...'!J34</f>
        <v>0</v>
      </c>
      <c r="AH132" s="133"/>
      <c r="AI132" s="133"/>
      <c r="AJ132" s="133"/>
      <c r="AK132" s="133"/>
      <c r="AL132" s="133"/>
      <c r="AM132" s="133"/>
      <c r="AN132" s="135">
        <f>SUM(AG132,AT132)</f>
        <v>0</v>
      </c>
      <c r="AO132" s="133"/>
      <c r="AP132" s="133"/>
      <c r="AQ132" s="136" t="s">
        <v>93</v>
      </c>
      <c r="AR132" s="72"/>
      <c r="AS132" s="137">
        <v>0</v>
      </c>
      <c r="AT132" s="138">
        <f>ROUND(SUM(AV132:AW132),2)</f>
        <v>0</v>
      </c>
      <c r="AU132" s="139">
        <f>'2300103-091 - Stavební čá...'!P140</f>
        <v>0</v>
      </c>
      <c r="AV132" s="138">
        <f>'2300103-091 - Stavební čá...'!J37</f>
        <v>0</v>
      </c>
      <c r="AW132" s="138">
        <f>'2300103-091 - Stavební čá...'!J38</f>
        <v>0</v>
      </c>
      <c r="AX132" s="138">
        <f>'2300103-091 - Stavební čá...'!J39</f>
        <v>0</v>
      </c>
      <c r="AY132" s="138">
        <f>'2300103-091 - Stavební čá...'!J40</f>
        <v>0</v>
      </c>
      <c r="AZ132" s="138">
        <f>'2300103-091 - Stavební čá...'!F37</f>
        <v>0</v>
      </c>
      <c r="BA132" s="138">
        <f>'2300103-091 - Stavební čá...'!F38</f>
        <v>0</v>
      </c>
      <c r="BB132" s="138">
        <f>'2300103-091 - Stavební čá...'!F39</f>
        <v>0</v>
      </c>
      <c r="BC132" s="138">
        <f>'2300103-091 - Stavební čá...'!F40</f>
        <v>0</v>
      </c>
      <c r="BD132" s="140">
        <f>'2300103-091 - Stavební čá...'!F41</f>
        <v>0</v>
      </c>
      <c r="BE132" s="4"/>
      <c r="BT132" s="141" t="s">
        <v>109</v>
      </c>
      <c r="BV132" s="141" t="s">
        <v>79</v>
      </c>
      <c r="BW132" s="141" t="s">
        <v>198</v>
      </c>
      <c r="BX132" s="141" t="s">
        <v>195</v>
      </c>
      <c r="CL132" s="141" t="s">
        <v>1</v>
      </c>
    </row>
    <row r="133" s="4" customFormat="1" ht="23.25" customHeight="1">
      <c r="A133" s="119" t="s">
        <v>81</v>
      </c>
      <c r="B133" s="70"/>
      <c r="C133" s="133"/>
      <c r="D133" s="133"/>
      <c r="E133" s="133"/>
      <c r="F133" s="134" t="s">
        <v>199</v>
      </c>
      <c r="G133" s="134"/>
      <c r="H133" s="134"/>
      <c r="I133" s="134"/>
      <c r="J133" s="134"/>
      <c r="K133" s="133"/>
      <c r="L133" s="134" t="s">
        <v>200</v>
      </c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5">
        <f>'2300103-092 - Stavební čá...'!J34</f>
        <v>0</v>
      </c>
      <c r="AH133" s="133"/>
      <c r="AI133" s="133"/>
      <c r="AJ133" s="133"/>
      <c r="AK133" s="133"/>
      <c r="AL133" s="133"/>
      <c r="AM133" s="133"/>
      <c r="AN133" s="135">
        <f>SUM(AG133,AT133)</f>
        <v>0</v>
      </c>
      <c r="AO133" s="133"/>
      <c r="AP133" s="133"/>
      <c r="AQ133" s="136" t="s">
        <v>93</v>
      </c>
      <c r="AR133" s="72"/>
      <c r="AS133" s="137">
        <v>0</v>
      </c>
      <c r="AT133" s="138">
        <f>ROUND(SUM(AV133:AW133),2)</f>
        <v>0</v>
      </c>
      <c r="AU133" s="139">
        <f>'2300103-092 - Stavební čá...'!P139</f>
        <v>0</v>
      </c>
      <c r="AV133" s="138">
        <f>'2300103-092 - Stavební čá...'!J37</f>
        <v>0</v>
      </c>
      <c r="AW133" s="138">
        <f>'2300103-092 - Stavební čá...'!J38</f>
        <v>0</v>
      </c>
      <c r="AX133" s="138">
        <f>'2300103-092 - Stavební čá...'!J39</f>
        <v>0</v>
      </c>
      <c r="AY133" s="138">
        <f>'2300103-092 - Stavební čá...'!J40</f>
        <v>0</v>
      </c>
      <c r="AZ133" s="138">
        <f>'2300103-092 - Stavební čá...'!F37</f>
        <v>0</v>
      </c>
      <c r="BA133" s="138">
        <f>'2300103-092 - Stavební čá...'!F38</f>
        <v>0</v>
      </c>
      <c r="BB133" s="138">
        <f>'2300103-092 - Stavební čá...'!F39</f>
        <v>0</v>
      </c>
      <c r="BC133" s="138">
        <f>'2300103-092 - Stavební čá...'!F40</f>
        <v>0</v>
      </c>
      <c r="BD133" s="140">
        <f>'2300103-092 - Stavební čá...'!F41</f>
        <v>0</v>
      </c>
      <c r="BE133" s="4"/>
      <c r="BT133" s="141" t="s">
        <v>109</v>
      </c>
      <c r="BV133" s="141" t="s">
        <v>79</v>
      </c>
      <c r="BW133" s="141" t="s">
        <v>201</v>
      </c>
      <c r="BX133" s="141" t="s">
        <v>195</v>
      </c>
      <c r="CL133" s="141" t="s">
        <v>1</v>
      </c>
    </row>
    <row r="134" s="4" customFormat="1" ht="23.25" customHeight="1">
      <c r="A134" s="119" t="s">
        <v>81</v>
      </c>
      <c r="B134" s="70"/>
      <c r="C134" s="133"/>
      <c r="D134" s="133"/>
      <c r="E134" s="133"/>
      <c r="F134" s="134" t="s">
        <v>202</v>
      </c>
      <c r="G134" s="134"/>
      <c r="H134" s="134"/>
      <c r="I134" s="134"/>
      <c r="J134" s="134"/>
      <c r="K134" s="133"/>
      <c r="L134" s="134" t="s">
        <v>203</v>
      </c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5">
        <f>'2300103-093 - Elektro - u...'!J34</f>
        <v>0</v>
      </c>
      <c r="AH134" s="133"/>
      <c r="AI134" s="133"/>
      <c r="AJ134" s="133"/>
      <c r="AK134" s="133"/>
      <c r="AL134" s="133"/>
      <c r="AM134" s="133"/>
      <c r="AN134" s="135">
        <f>SUM(AG134,AT134)</f>
        <v>0</v>
      </c>
      <c r="AO134" s="133"/>
      <c r="AP134" s="133"/>
      <c r="AQ134" s="136" t="s">
        <v>93</v>
      </c>
      <c r="AR134" s="72"/>
      <c r="AS134" s="137">
        <v>0</v>
      </c>
      <c r="AT134" s="138">
        <f>ROUND(SUM(AV134:AW134),2)</f>
        <v>0</v>
      </c>
      <c r="AU134" s="139">
        <f>'2300103-093 - Elektro - u...'!P130</f>
        <v>0</v>
      </c>
      <c r="AV134" s="138">
        <f>'2300103-093 - Elektro - u...'!J37</f>
        <v>0</v>
      </c>
      <c r="AW134" s="138">
        <f>'2300103-093 - Elektro - u...'!J38</f>
        <v>0</v>
      </c>
      <c r="AX134" s="138">
        <f>'2300103-093 - Elektro - u...'!J39</f>
        <v>0</v>
      </c>
      <c r="AY134" s="138">
        <f>'2300103-093 - Elektro - u...'!J40</f>
        <v>0</v>
      </c>
      <c r="AZ134" s="138">
        <f>'2300103-093 - Elektro - u...'!F37</f>
        <v>0</v>
      </c>
      <c r="BA134" s="138">
        <f>'2300103-093 - Elektro - u...'!F38</f>
        <v>0</v>
      </c>
      <c r="BB134" s="138">
        <f>'2300103-093 - Elektro - u...'!F39</f>
        <v>0</v>
      </c>
      <c r="BC134" s="138">
        <f>'2300103-093 - Elektro - u...'!F40</f>
        <v>0</v>
      </c>
      <c r="BD134" s="140">
        <f>'2300103-093 - Elektro - u...'!F41</f>
        <v>0</v>
      </c>
      <c r="BE134" s="4"/>
      <c r="BT134" s="141" t="s">
        <v>109</v>
      </c>
      <c r="BV134" s="141" t="s">
        <v>79</v>
      </c>
      <c r="BW134" s="141" t="s">
        <v>204</v>
      </c>
      <c r="BX134" s="141" t="s">
        <v>195</v>
      </c>
      <c r="CL134" s="141" t="s">
        <v>1</v>
      </c>
    </row>
    <row r="135" s="7" customFormat="1" ht="16.5" customHeight="1">
      <c r="A135" s="119" t="s">
        <v>81</v>
      </c>
      <c r="B135" s="120"/>
      <c r="C135" s="121"/>
      <c r="D135" s="122" t="s">
        <v>205</v>
      </c>
      <c r="E135" s="122"/>
      <c r="F135" s="122"/>
      <c r="G135" s="122"/>
      <c r="H135" s="122"/>
      <c r="I135" s="123"/>
      <c r="J135" s="122" t="s">
        <v>206</v>
      </c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4">
        <f>'2300104 - VRN'!J30</f>
        <v>0</v>
      </c>
      <c r="AH135" s="123"/>
      <c r="AI135" s="123"/>
      <c r="AJ135" s="123"/>
      <c r="AK135" s="123"/>
      <c r="AL135" s="123"/>
      <c r="AM135" s="123"/>
      <c r="AN135" s="124">
        <f>SUM(AG135,AT135)</f>
        <v>0</v>
      </c>
      <c r="AO135" s="123"/>
      <c r="AP135" s="123"/>
      <c r="AQ135" s="125" t="s">
        <v>84</v>
      </c>
      <c r="AR135" s="126"/>
      <c r="AS135" s="143">
        <v>0</v>
      </c>
      <c r="AT135" s="144">
        <f>ROUND(SUM(AV135:AW135),2)</f>
        <v>0</v>
      </c>
      <c r="AU135" s="145">
        <f>'2300104 - VRN'!P121</f>
        <v>0</v>
      </c>
      <c r="AV135" s="144">
        <f>'2300104 - VRN'!J33</f>
        <v>0</v>
      </c>
      <c r="AW135" s="144">
        <f>'2300104 - VRN'!J34</f>
        <v>0</v>
      </c>
      <c r="AX135" s="144">
        <f>'2300104 - VRN'!J35</f>
        <v>0</v>
      </c>
      <c r="AY135" s="144">
        <f>'2300104 - VRN'!J36</f>
        <v>0</v>
      </c>
      <c r="AZ135" s="144">
        <f>'2300104 - VRN'!F33</f>
        <v>0</v>
      </c>
      <c r="BA135" s="144">
        <f>'2300104 - VRN'!F34</f>
        <v>0</v>
      </c>
      <c r="BB135" s="144">
        <f>'2300104 - VRN'!F35</f>
        <v>0</v>
      </c>
      <c r="BC135" s="144">
        <f>'2300104 - VRN'!F36</f>
        <v>0</v>
      </c>
      <c r="BD135" s="146">
        <f>'2300104 - VRN'!F37</f>
        <v>0</v>
      </c>
      <c r="BE135" s="7"/>
      <c r="BT135" s="131" t="s">
        <v>85</v>
      </c>
      <c r="BV135" s="131" t="s">
        <v>79</v>
      </c>
      <c r="BW135" s="131" t="s">
        <v>207</v>
      </c>
      <c r="BX135" s="131" t="s">
        <v>5</v>
      </c>
      <c r="CL135" s="131" t="s">
        <v>1</v>
      </c>
      <c r="CM135" s="131" t="s">
        <v>87</v>
      </c>
    </row>
    <row r="136" s="2" customFormat="1" ht="30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4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</row>
    <row r="137" s="2" customFormat="1" ht="6.96" customHeight="1">
      <c r="A137" s="38"/>
      <c r="B137" s="66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44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</row>
  </sheetData>
  <sheetProtection sheet="1" formatColumns="0" formatRows="0" objects="1" scenarios="1" spinCount="100000" saltValue="t0fBYqs1+7X3D9epYv6A3/qsj6C0g6qSN6kdQESP3hfZipa2jkm9iAMSLWigAx4VyvVN4sI8EUFNPFQhnuQrIQ==" hashValue="tYHRkWif85Gz4K06Gj2XgKDaEcHlkSlStnewCm2DlV1BEOxYV9rJXkXMNZIU4IcKya6+5ThQsFeVL0W3NVreMA==" algorithmName="SHA-512" password="CC35"/>
  <mergeCells count="20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AN104:AP104"/>
    <mergeCell ref="AG104:AM104"/>
    <mergeCell ref="AN105:AP105"/>
    <mergeCell ref="AG105:AM105"/>
    <mergeCell ref="AG106:AM106"/>
    <mergeCell ref="AN106:AP106"/>
    <mergeCell ref="AG107:AM107"/>
    <mergeCell ref="AN107:AP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G113:AM113"/>
    <mergeCell ref="AN113:AP113"/>
    <mergeCell ref="AG114:AM114"/>
    <mergeCell ref="AN114:AP114"/>
    <mergeCell ref="AN115:AP115"/>
    <mergeCell ref="AG115:AM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G122:AM122"/>
    <mergeCell ref="AN122:AP122"/>
    <mergeCell ref="AN123:AP123"/>
    <mergeCell ref="AG123:AM123"/>
    <mergeCell ref="AG124:AM124"/>
    <mergeCell ref="AN124:AP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L85:AJ85"/>
    <mergeCell ref="C92:G92"/>
    <mergeCell ref="I92:AF92"/>
    <mergeCell ref="J95:AF95"/>
    <mergeCell ref="D95:H95"/>
    <mergeCell ref="D96:H96"/>
    <mergeCell ref="J96:AF96"/>
    <mergeCell ref="E97:I97"/>
    <mergeCell ref="K97:AF97"/>
    <mergeCell ref="E98:I98"/>
    <mergeCell ref="K98:AF98"/>
    <mergeCell ref="E99:I99"/>
    <mergeCell ref="K99:AF99"/>
    <mergeCell ref="J100:AF100"/>
    <mergeCell ref="D100:H100"/>
    <mergeCell ref="K101:AF101"/>
    <mergeCell ref="E101:I101"/>
    <mergeCell ref="F102:J102"/>
    <mergeCell ref="L102:AF102"/>
    <mergeCell ref="L103:AF103"/>
    <mergeCell ref="F103:J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G97:AM97"/>
    <mergeCell ref="AN97:AP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K104:AF104"/>
    <mergeCell ref="K127:AF127"/>
    <mergeCell ref="K124:AF124"/>
    <mergeCell ref="K107:AF107"/>
    <mergeCell ref="K120:AF120"/>
    <mergeCell ref="K113:AF113"/>
    <mergeCell ref="K117:AF117"/>
    <mergeCell ref="L109:AF109"/>
    <mergeCell ref="L128:AF128"/>
    <mergeCell ref="L112:AF112"/>
    <mergeCell ref="L114:AF114"/>
    <mergeCell ref="L126:AF126"/>
    <mergeCell ref="L105:AF105"/>
    <mergeCell ref="L125:AF125"/>
    <mergeCell ref="L115:AF115"/>
    <mergeCell ref="L106:AF106"/>
    <mergeCell ref="L111:AF111"/>
    <mergeCell ref="L123:AF123"/>
    <mergeCell ref="L116:AF116"/>
    <mergeCell ref="L122:AF122"/>
    <mergeCell ref="L110:AF110"/>
    <mergeCell ref="L121:AF121"/>
    <mergeCell ref="L118:AF118"/>
    <mergeCell ref="L119:AF119"/>
    <mergeCell ref="L108:AF108"/>
    <mergeCell ref="L129:AF129"/>
    <mergeCell ref="L130:AF130"/>
    <mergeCell ref="K131:AF131"/>
    <mergeCell ref="L132:AF132"/>
    <mergeCell ref="L133:AF133"/>
    <mergeCell ref="L134:AF134"/>
    <mergeCell ref="J135:AF135"/>
    <mergeCell ref="E104:I104"/>
    <mergeCell ref="E117:I117"/>
    <mergeCell ref="E120:I120"/>
    <mergeCell ref="E107:I107"/>
    <mergeCell ref="E113:I113"/>
    <mergeCell ref="E127:I127"/>
    <mergeCell ref="E124:I124"/>
    <mergeCell ref="F123:J123"/>
    <mergeCell ref="F125:J125"/>
    <mergeCell ref="F122:J122"/>
    <mergeCell ref="F114:J114"/>
    <mergeCell ref="F126:J126"/>
    <mergeCell ref="F119:J119"/>
    <mergeCell ref="F118:J118"/>
    <mergeCell ref="F128:J128"/>
    <mergeCell ref="F115:J115"/>
    <mergeCell ref="F121:J121"/>
    <mergeCell ref="F116:J116"/>
    <mergeCell ref="F129:J129"/>
    <mergeCell ref="F111:J111"/>
    <mergeCell ref="F105:J105"/>
    <mergeCell ref="F106:J106"/>
    <mergeCell ref="F110:J110"/>
    <mergeCell ref="F112:J112"/>
    <mergeCell ref="F109:J109"/>
    <mergeCell ref="F108:J108"/>
    <mergeCell ref="F130:J130"/>
    <mergeCell ref="E131:I131"/>
    <mergeCell ref="F132:J132"/>
    <mergeCell ref="F133:J133"/>
    <mergeCell ref="F134:J134"/>
    <mergeCell ref="D135:H135"/>
  </mergeCells>
  <hyperlinks>
    <hyperlink ref="A95" location="'2300101 - Rekonstrukce a ...'!C2" display="/"/>
    <hyperlink ref="A97" location="'2300102-01 - Elektro 1.PP'!C2" display="/"/>
    <hyperlink ref="A98" location="'2300102-02 - Elektro 1.NP'!C2" display="/"/>
    <hyperlink ref="A99" location="'2300102-03 - Elektro 2.NP'!C2" display="/"/>
    <hyperlink ref="A102" location="'2300103-011 - Stavební část'!C2" display="/"/>
    <hyperlink ref="A103" location="'2300103-012 - Elektro'!C2" display="/"/>
    <hyperlink ref="A105" location="'2300103-021 - Stavební část'!C2" display="/"/>
    <hyperlink ref="A106" location="'2300103-022 - Elektro'!C2" display="/"/>
    <hyperlink ref="A108" location="'2300103-031 - Stavební čá...'!C2" display="/"/>
    <hyperlink ref="A109" location="'2300103-032 - Stavební čá...'!C2" display="/"/>
    <hyperlink ref="A110" location="'2300103-033 - Elektro - u...'!C2" display="/"/>
    <hyperlink ref="A111" location="'2300103-034 - Elektro - k...'!C2" display="/"/>
    <hyperlink ref="A112" location="'2300103-035 - Klima - uče...'!C2" display="/"/>
    <hyperlink ref="A114" location="'2300103-041 - Stavební čá...'!C2" display="/"/>
    <hyperlink ref="A115" location="'2300103-042 - Stavební čá...'!C2" display="/"/>
    <hyperlink ref="A116" location="'2300103-043 - Elektro - u...'!C2" display="/"/>
    <hyperlink ref="A118" location="'2300103-051 - Stavební čá...'!C2" display="/"/>
    <hyperlink ref="A119" location="'2300103-052 - Elektro - k...'!C2" display="/"/>
    <hyperlink ref="A121" location="'2300103-061 - Stavební čá...'!C2" display="/"/>
    <hyperlink ref="A122" location="'2300103-062 - Elektro - u...'!C2" display="/"/>
    <hyperlink ref="A123" location="'2300103-063 - Klima - uče...'!C2" display="/"/>
    <hyperlink ref="A125" location="'2300103-071 - Stavební čá...'!C2" display="/"/>
    <hyperlink ref="A126" location="'2300103-072 - Elektro - k...'!C2" display="/"/>
    <hyperlink ref="A128" location="'2300103-081 - Stavební čá...'!C2" display="/"/>
    <hyperlink ref="A129" location="'2300103-082 - Stavební čá...'!C2" display="/"/>
    <hyperlink ref="A130" location="'2300103-083 - Elektro - u...'!C2" display="/"/>
    <hyperlink ref="A132" location="'2300103-091 - Stavební čá...'!C2" display="/"/>
    <hyperlink ref="A133" location="'2300103-092 - Stavební čá...'!C2" display="/"/>
    <hyperlink ref="A134" location="'2300103-093 - Elektro - u...'!C2" display="/"/>
    <hyperlink ref="A135" location="'23001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53" t="s">
        <v>210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6. 12. 2023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32</v>
      </c>
      <c r="F21" s="38"/>
      <c r="G21" s="38"/>
      <c r="H21" s="38"/>
      <c r="I21" s="151" t="s">
        <v>27</v>
      </c>
      <c r="J21" s="141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35</v>
      </c>
      <c r="E23" s="38"/>
      <c r="F23" s="38"/>
      <c r="G23" s="38"/>
      <c r="H23" s="38"/>
      <c r="I23" s="151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1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ROUND(J141,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ROUND((SUM(BE141:BE1467)),  2)</f>
        <v>0</v>
      </c>
      <c r="G33" s="38"/>
      <c r="H33" s="38"/>
      <c r="I33" s="165">
        <v>0.20999999999999999</v>
      </c>
      <c r="J33" s="164">
        <f>ROUND(((SUM(BE141:BE1467))*I33),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ROUND((SUM(BF141:BF1467)),  2)</f>
        <v>0</v>
      </c>
      <c r="G34" s="38"/>
      <c r="H34" s="38"/>
      <c r="I34" s="165">
        <v>0.12</v>
      </c>
      <c r="J34" s="164">
        <f>ROUND(((SUM(BF141:BF1467))*I34),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ROUND((SUM(BG141:BG1467)),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ROUND((SUM(BH141:BH1467)),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ROUND((SUM(BI141:BI1467)),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2300101 - Rekonstrukce a modernizace sociálek v 1.PP,1.NP a 2.NP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Ivanovice na Hané, ul. Tyršova  218/4</v>
      </c>
      <c r="G89" s="40"/>
      <c r="H89" s="40"/>
      <c r="I89" s="32" t="s">
        <v>22</v>
      </c>
      <c r="J89" s="79" t="str">
        <f>IF(J12="","",J12)</f>
        <v>6. 12. 2023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SPZ Design,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212</v>
      </c>
      <c r="D94" s="186"/>
      <c r="E94" s="186"/>
      <c r="F94" s="186"/>
      <c r="G94" s="186"/>
      <c r="H94" s="186"/>
      <c r="I94" s="186"/>
      <c r="J94" s="187" t="s">
        <v>213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214</v>
      </c>
      <c r="D96" s="40"/>
      <c r="E96" s="40"/>
      <c r="F96" s="40"/>
      <c r="G96" s="40"/>
      <c r="H96" s="40"/>
      <c r="I96" s="40"/>
      <c r="J96" s="110">
        <f>J141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215</v>
      </c>
    </row>
    <row r="97" s="9" customFormat="1" ht="24.96" customHeight="1">
      <c r="A97" s="9"/>
      <c r="B97" s="189"/>
      <c r="C97" s="190"/>
      <c r="D97" s="191" t="s">
        <v>216</v>
      </c>
      <c r="E97" s="192"/>
      <c r="F97" s="192"/>
      <c r="G97" s="192"/>
      <c r="H97" s="192"/>
      <c r="I97" s="192"/>
      <c r="J97" s="193">
        <f>J142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217</v>
      </c>
      <c r="E98" s="197"/>
      <c r="F98" s="197"/>
      <c r="G98" s="197"/>
      <c r="H98" s="197"/>
      <c r="I98" s="197"/>
      <c r="J98" s="198">
        <f>J143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218</v>
      </c>
      <c r="E99" s="197"/>
      <c r="F99" s="197"/>
      <c r="G99" s="197"/>
      <c r="H99" s="197"/>
      <c r="I99" s="197"/>
      <c r="J99" s="198">
        <f>J171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219</v>
      </c>
      <c r="E100" s="197"/>
      <c r="F100" s="197"/>
      <c r="G100" s="197"/>
      <c r="H100" s="197"/>
      <c r="I100" s="197"/>
      <c r="J100" s="198">
        <f>J177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220</v>
      </c>
      <c r="E101" s="197"/>
      <c r="F101" s="197"/>
      <c r="G101" s="197"/>
      <c r="H101" s="197"/>
      <c r="I101" s="197"/>
      <c r="J101" s="198">
        <f>J235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221</v>
      </c>
      <c r="E102" s="197"/>
      <c r="F102" s="197"/>
      <c r="G102" s="197"/>
      <c r="H102" s="197"/>
      <c r="I102" s="197"/>
      <c r="J102" s="198">
        <f>J421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222</v>
      </c>
      <c r="E103" s="197"/>
      <c r="F103" s="197"/>
      <c r="G103" s="197"/>
      <c r="H103" s="197"/>
      <c r="I103" s="197"/>
      <c r="J103" s="198">
        <f>J634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223</v>
      </c>
      <c r="E104" s="197"/>
      <c r="F104" s="197"/>
      <c r="G104" s="197"/>
      <c r="H104" s="197"/>
      <c r="I104" s="197"/>
      <c r="J104" s="198">
        <f>J664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J666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225</v>
      </c>
      <c r="E106" s="197"/>
      <c r="F106" s="197"/>
      <c r="G106" s="197"/>
      <c r="H106" s="197"/>
      <c r="I106" s="197"/>
      <c r="J106" s="198">
        <f>J667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226</v>
      </c>
      <c r="E107" s="197"/>
      <c r="F107" s="197"/>
      <c r="G107" s="197"/>
      <c r="H107" s="197"/>
      <c r="I107" s="197"/>
      <c r="J107" s="198">
        <f>J671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227</v>
      </c>
      <c r="E108" s="197"/>
      <c r="F108" s="197"/>
      <c r="G108" s="197"/>
      <c r="H108" s="197"/>
      <c r="I108" s="197"/>
      <c r="J108" s="198">
        <f>J716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228</v>
      </c>
      <c r="E109" s="197"/>
      <c r="F109" s="197"/>
      <c r="G109" s="197"/>
      <c r="H109" s="197"/>
      <c r="I109" s="197"/>
      <c r="J109" s="198">
        <f>J733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229</v>
      </c>
      <c r="E110" s="197"/>
      <c r="F110" s="197"/>
      <c r="G110" s="197"/>
      <c r="H110" s="197"/>
      <c r="I110" s="197"/>
      <c r="J110" s="198">
        <f>J792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230</v>
      </c>
      <c r="E111" s="197"/>
      <c r="F111" s="197"/>
      <c r="G111" s="197"/>
      <c r="H111" s="197"/>
      <c r="I111" s="197"/>
      <c r="J111" s="198">
        <f>J848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231</v>
      </c>
      <c r="E112" s="197"/>
      <c r="F112" s="197"/>
      <c r="G112" s="197"/>
      <c r="H112" s="197"/>
      <c r="I112" s="197"/>
      <c r="J112" s="198">
        <f>J952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232</v>
      </c>
      <c r="E113" s="197"/>
      <c r="F113" s="197"/>
      <c r="G113" s="197"/>
      <c r="H113" s="197"/>
      <c r="I113" s="197"/>
      <c r="J113" s="198">
        <f>J970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233</v>
      </c>
      <c r="E114" s="197"/>
      <c r="F114" s="197"/>
      <c r="G114" s="197"/>
      <c r="H114" s="197"/>
      <c r="I114" s="197"/>
      <c r="J114" s="198">
        <f>J987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3"/>
      <c r="D115" s="196" t="s">
        <v>234</v>
      </c>
      <c r="E115" s="197"/>
      <c r="F115" s="197"/>
      <c r="G115" s="197"/>
      <c r="H115" s="197"/>
      <c r="I115" s="197"/>
      <c r="J115" s="198">
        <f>J1117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3"/>
      <c r="D116" s="196" t="s">
        <v>235</v>
      </c>
      <c r="E116" s="197"/>
      <c r="F116" s="197"/>
      <c r="G116" s="197"/>
      <c r="H116" s="197"/>
      <c r="I116" s="197"/>
      <c r="J116" s="198">
        <f>J1216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3"/>
      <c r="D117" s="196" t="s">
        <v>236</v>
      </c>
      <c r="E117" s="197"/>
      <c r="F117" s="197"/>
      <c r="G117" s="197"/>
      <c r="H117" s="197"/>
      <c r="I117" s="197"/>
      <c r="J117" s="198">
        <f>J1368</f>
        <v>0</v>
      </c>
      <c r="K117" s="133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3"/>
      <c r="D118" s="196" t="s">
        <v>237</v>
      </c>
      <c r="E118" s="197"/>
      <c r="F118" s="197"/>
      <c r="G118" s="197"/>
      <c r="H118" s="197"/>
      <c r="I118" s="197"/>
      <c r="J118" s="198">
        <f>J1386</f>
        <v>0</v>
      </c>
      <c r="K118" s="133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89"/>
      <c r="C119" s="190"/>
      <c r="D119" s="191" t="s">
        <v>238</v>
      </c>
      <c r="E119" s="192"/>
      <c r="F119" s="192"/>
      <c r="G119" s="192"/>
      <c r="H119" s="192"/>
      <c r="I119" s="192"/>
      <c r="J119" s="193">
        <f>J1430</f>
        <v>0</v>
      </c>
      <c r="K119" s="190"/>
      <c r="L119" s="194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95"/>
      <c r="C120" s="133"/>
      <c r="D120" s="196" t="s">
        <v>239</v>
      </c>
      <c r="E120" s="197"/>
      <c r="F120" s="197"/>
      <c r="G120" s="197"/>
      <c r="H120" s="197"/>
      <c r="I120" s="197"/>
      <c r="J120" s="198">
        <f>J1431</f>
        <v>0</v>
      </c>
      <c r="K120" s="133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3"/>
      <c r="D121" s="196" t="s">
        <v>240</v>
      </c>
      <c r="E121" s="197"/>
      <c r="F121" s="197"/>
      <c r="G121" s="197"/>
      <c r="H121" s="197"/>
      <c r="I121" s="197"/>
      <c r="J121" s="198">
        <f>J1435</f>
        <v>0</v>
      </c>
      <c r="K121" s="133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7" s="2" customFormat="1" ht="6.96" customHeight="1">
      <c r="A127" s="38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4.96" customHeight="1">
      <c r="A128" s="38"/>
      <c r="B128" s="39"/>
      <c r="C128" s="23" t="s">
        <v>241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16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26.25" customHeight="1">
      <c r="A131" s="38"/>
      <c r="B131" s="39"/>
      <c r="C131" s="40"/>
      <c r="D131" s="40"/>
      <c r="E131" s="184" t="str">
        <f>E7</f>
        <v>Rekonstrukce silno a slaboproudé instalace, WC pro imobilní - ZŠ Ivanovice na Hané</v>
      </c>
      <c r="F131" s="32"/>
      <c r="G131" s="32"/>
      <c r="H131" s="32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209</v>
      </c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30" customHeight="1">
      <c r="A133" s="38"/>
      <c r="B133" s="39"/>
      <c r="C133" s="40"/>
      <c r="D133" s="40"/>
      <c r="E133" s="76" t="str">
        <f>E9</f>
        <v>2300101 - Rekonstrukce a modernizace sociálek v 1.PP,1.NP a 2.NP</v>
      </c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20</v>
      </c>
      <c r="D135" s="40"/>
      <c r="E135" s="40"/>
      <c r="F135" s="27" t="str">
        <f>F12</f>
        <v xml:space="preserve">Ivanovice na Hané, ul. Tyršova  218/4</v>
      </c>
      <c r="G135" s="40"/>
      <c r="H135" s="40"/>
      <c r="I135" s="32" t="s">
        <v>22</v>
      </c>
      <c r="J135" s="79" t="str">
        <f>IF(J12="","",J12)</f>
        <v>6. 12. 2023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24</v>
      </c>
      <c r="D137" s="40"/>
      <c r="E137" s="40"/>
      <c r="F137" s="27" t="str">
        <f>E15</f>
        <v xml:space="preserve"> </v>
      </c>
      <c r="G137" s="40"/>
      <c r="H137" s="40"/>
      <c r="I137" s="32" t="s">
        <v>30</v>
      </c>
      <c r="J137" s="36" t="str">
        <f>E21</f>
        <v>SPZ Design, s.r.o.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15" customHeight="1">
      <c r="A138" s="38"/>
      <c r="B138" s="39"/>
      <c r="C138" s="32" t="s">
        <v>28</v>
      </c>
      <c r="D138" s="40"/>
      <c r="E138" s="40"/>
      <c r="F138" s="27" t="str">
        <f>IF(E18="","",E18)</f>
        <v>Vyplň údaj</v>
      </c>
      <c r="G138" s="40"/>
      <c r="H138" s="40"/>
      <c r="I138" s="32" t="s">
        <v>35</v>
      </c>
      <c r="J138" s="36" t="str">
        <f>E24</f>
        <v xml:space="preserve"> 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0.32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11" customFormat="1" ht="29.28" customHeight="1">
      <c r="A140" s="200"/>
      <c r="B140" s="201"/>
      <c r="C140" s="202" t="s">
        <v>242</v>
      </c>
      <c r="D140" s="203" t="s">
        <v>62</v>
      </c>
      <c r="E140" s="203" t="s">
        <v>58</v>
      </c>
      <c r="F140" s="203" t="s">
        <v>59</v>
      </c>
      <c r="G140" s="203" t="s">
        <v>243</v>
      </c>
      <c r="H140" s="203" t="s">
        <v>244</v>
      </c>
      <c r="I140" s="203" t="s">
        <v>245</v>
      </c>
      <c r="J140" s="204" t="s">
        <v>213</v>
      </c>
      <c r="K140" s="205" t="s">
        <v>246</v>
      </c>
      <c r="L140" s="206"/>
      <c r="M140" s="100" t="s">
        <v>1</v>
      </c>
      <c r="N140" s="101" t="s">
        <v>41</v>
      </c>
      <c r="O140" s="101" t="s">
        <v>247</v>
      </c>
      <c r="P140" s="101" t="s">
        <v>248</v>
      </c>
      <c r="Q140" s="101" t="s">
        <v>249</v>
      </c>
      <c r="R140" s="101" t="s">
        <v>250</v>
      </c>
      <c r="S140" s="101" t="s">
        <v>251</v>
      </c>
      <c r="T140" s="102" t="s">
        <v>252</v>
      </c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</row>
    <row r="141" s="2" customFormat="1" ht="22.8" customHeight="1">
      <c r="A141" s="38"/>
      <c r="B141" s="39"/>
      <c r="C141" s="107" t="s">
        <v>253</v>
      </c>
      <c r="D141" s="40"/>
      <c r="E141" s="40"/>
      <c r="F141" s="40"/>
      <c r="G141" s="40"/>
      <c r="H141" s="40"/>
      <c r="I141" s="40"/>
      <c r="J141" s="207">
        <f>BK141</f>
        <v>0</v>
      </c>
      <c r="K141" s="40"/>
      <c r="L141" s="44"/>
      <c r="M141" s="103"/>
      <c r="N141" s="208"/>
      <c r="O141" s="104"/>
      <c r="P141" s="209">
        <f>P142+P666+P1430</f>
        <v>0</v>
      </c>
      <c r="Q141" s="104"/>
      <c r="R141" s="209">
        <f>R142+R666+R1430</f>
        <v>53.322990909999987</v>
      </c>
      <c r="S141" s="104"/>
      <c r="T141" s="210">
        <f>T142+T666+T1430</f>
        <v>69.000489799999997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76</v>
      </c>
      <c r="AU141" s="17" t="s">
        <v>215</v>
      </c>
      <c r="BK141" s="211">
        <f>BK142+BK666+BK1430</f>
        <v>0</v>
      </c>
    </row>
    <row r="142" s="12" customFormat="1" ht="25.92" customHeight="1">
      <c r="A142" s="12"/>
      <c r="B142" s="212"/>
      <c r="C142" s="213"/>
      <c r="D142" s="214" t="s">
        <v>76</v>
      </c>
      <c r="E142" s="215" t="s">
        <v>254</v>
      </c>
      <c r="F142" s="215" t="s">
        <v>255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P143+P171+P177+P235+P421+P634+P664</f>
        <v>0</v>
      </c>
      <c r="Q142" s="220"/>
      <c r="R142" s="221">
        <f>R143+R171+R177+R235+R421+R634+R664</f>
        <v>36.892890969999989</v>
      </c>
      <c r="S142" s="220"/>
      <c r="T142" s="222">
        <f>T143+T171+T177+T235+T421+T634+T664</f>
        <v>67.359835000000004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85</v>
      </c>
      <c r="AT142" s="224" t="s">
        <v>76</v>
      </c>
      <c r="AU142" s="224" t="s">
        <v>77</v>
      </c>
      <c r="AY142" s="223" t="s">
        <v>256</v>
      </c>
      <c r="BK142" s="225">
        <f>BK143+BK171+BK177+BK235+BK421+BK634+BK664</f>
        <v>0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85</v>
      </c>
      <c r="F143" s="226" t="s">
        <v>257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SUM(P144:P170)</f>
        <v>0</v>
      </c>
      <c r="Q143" s="220"/>
      <c r="R143" s="221">
        <f>SUM(R144:R170)</f>
        <v>3.456</v>
      </c>
      <c r="S143" s="220"/>
      <c r="T143" s="222">
        <f>SUM(T144:T170)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85</v>
      </c>
      <c r="AT143" s="224" t="s">
        <v>76</v>
      </c>
      <c r="AU143" s="224" t="s">
        <v>85</v>
      </c>
      <c r="AY143" s="223" t="s">
        <v>256</v>
      </c>
      <c r="BK143" s="225">
        <f>SUM(BK144:BK170)</f>
        <v>0</v>
      </c>
    </row>
    <row r="144" s="2" customFormat="1" ht="24.15" customHeight="1">
      <c r="A144" s="38"/>
      <c r="B144" s="39"/>
      <c r="C144" s="228" t="s">
        <v>85</v>
      </c>
      <c r="D144" s="228" t="s">
        <v>258</v>
      </c>
      <c r="E144" s="229" t="s">
        <v>259</v>
      </c>
      <c r="F144" s="230" t="s">
        <v>260</v>
      </c>
      <c r="G144" s="231" t="s">
        <v>261</v>
      </c>
      <c r="H144" s="232">
        <v>2.016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262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262</v>
      </c>
      <c r="BM144" s="240" t="s">
        <v>263</v>
      </c>
    </row>
    <row r="145" s="2" customFormat="1">
      <c r="A145" s="38"/>
      <c r="B145" s="39"/>
      <c r="C145" s="40"/>
      <c r="D145" s="242" t="s">
        <v>264</v>
      </c>
      <c r="E145" s="40"/>
      <c r="F145" s="243" t="s">
        <v>265</v>
      </c>
      <c r="G145" s="40"/>
      <c r="H145" s="40"/>
      <c r="I145" s="244"/>
      <c r="J145" s="40"/>
      <c r="K145" s="40"/>
      <c r="L145" s="44"/>
      <c r="M145" s="245"/>
      <c r="N145" s="246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264</v>
      </c>
      <c r="AU145" s="17" t="s">
        <v>87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267</v>
      </c>
      <c r="G146" s="248"/>
      <c r="H146" s="250" t="s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266</v>
      </c>
      <c r="AU146" s="257" t="s">
        <v>87</v>
      </c>
      <c r="AV146" s="13" t="s">
        <v>85</v>
      </c>
      <c r="AW146" s="13" t="s">
        <v>34</v>
      </c>
      <c r="AX146" s="13" t="s">
        <v>77</v>
      </c>
      <c r="AY146" s="257" t="s">
        <v>256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268</v>
      </c>
      <c r="G147" s="248"/>
      <c r="H147" s="250" t="s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266</v>
      </c>
      <c r="AU147" s="257" t="s">
        <v>87</v>
      </c>
      <c r="AV147" s="13" t="s">
        <v>85</v>
      </c>
      <c r="AW147" s="13" t="s">
        <v>34</v>
      </c>
      <c r="AX147" s="13" t="s">
        <v>77</v>
      </c>
      <c r="AY147" s="257" t="s">
        <v>256</v>
      </c>
    </row>
    <row r="148" s="14" customFormat="1">
      <c r="A148" s="14"/>
      <c r="B148" s="258"/>
      <c r="C148" s="259"/>
      <c r="D148" s="249" t="s">
        <v>266</v>
      </c>
      <c r="E148" s="260" t="s">
        <v>1</v>
      </c>
      <c r="F148" s="261" t="s">
        <v>269</v>
      </c>
      <c r="G148" s="259"/>
      <c r="H148" s="262">
        <v>2.016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8" t="s">
        <v>266</v>
      </c>
      <c r="AU148" s="268" t="s">
        <v>87</v>
      </c>
      <c r="AV148" s="14" t="s">
        <v>87</v>
      </c>
      <c r="AW148" s="14" t="s">
        <v>34</v>
      </c>
      <c r="AX148" s="14" t="s">
        <v>77</v>
      </c>
      <c r="AY148" s="268" t="s">
        <v>256</v>
      </c>
    </row>
    <row r="149" s="15" customFormat="1">
      <c r="A149" s="15"/>
      <c r="B149" s="269"/>
      <c r="C149" s="270"/>
      <c r="D149" s="249" t="s">
        <v>266</v>
      </c>
      <c r="E149" s="271" t="s">
        <v>1</v>
      </c>
      <c r="F149" s="272" t="s">
        <v>270</v>
      </c>
      <c r="G149" s="270"/>
      <c r="H149" s="273">
        <v>2.016</v>
      </c>
      <c r="I149" s="274"/>
      <c r="J149" s="270"/>
      <c r="K149" s="270"/>
      <c r="L149" s="275"/>
      <c r="M149" s="276"/>
      <c r="N149" s="277"/>
      <c r="O149" s="277"/>
      <c r="P149" s="277"/>
      <c r="Q149" s="277"/>
      <c r="R149" s="277"/>
      <c r="S149" s="277"/>
      <c r="T149" s="27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9" t="s">
        <v>266</v>
      </c>
      <c r="AU149" s="279" t="s">
        <v>87</v>
      </c>
      <c r="AV149" s="15" t="s">
        <v>262</v>
      </c>
      <c r="AW149" s="15" t="s">
        <v>34</v>
      </c>
      <c r="AX149" s="15" t="s">
        <v>85</v>
      </c>
      <c r="AY149" s="279" t="s">
        <v>256</v>
      </c>
    </row>
    <row r="150" s="2" customFormat="1" ht="37.8" customHeight="1">
      <c r="A150" s="38"/>
      <c r="B150" s="39"/>
      <c r="C150" s="228" t="s">
        <v>87</v>
      </c>
      <c r="D150" s="228" t="s">
        <v>258</v>
      </c>
      <c r="E150" s="229" t="s">
        <v>271</v>
      </c>
      <c r="F150" s="230" t="s">
        <v>272</v>
      </c>
      <c r="G150" s="231" t="s">
        <v>261</v>
      </c>
      <c r="H150" s="232">
        <v>2.016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262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273</v>
      </c>
    </row>
    <row r="151" s="2" customFormat="1">
      <c r="A151" s="38"/>
      <c r="B151" s="39"/>
      <c r="C151" s="40"/>
      <c r="D151" s="242" t="s">
        <v>264</v>
      </c>
      <c r="E151" s="40"/>
      <c r="F151" s="243" t="s">
        <v>274</v>
      </c>
      <c r="G151" s="40"/>
      <c r="H151" s="40"/>
      <c r="I151" s="244"/>
      <c r="J151" s="40"/>
      <c r="K151" s="40"/>
      <c r="L151" s="44"/>
      <c r="M151" s="245"/>
      <c r="N151" s="24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264</v>
      </c>
      <c r="AU151" s="17" t="s">
        <v>87</v>
      </c>
    </row>
    <row r="152" s="2" customFormat="1" ht="37.8" customHeight="1">
      <c r="A152" s="38"/>
      <c r="B152" s="39"/>
      <c r="C152" s="228" t="s">
        <v>109</v>
      </c>
      <c r="D152" s="228" t="s">
        <v>258</v>
      </c>
      <c r="E152" s="229" t="s">
        <v>275</v>
      </c>
      <c r="F152" s="230" t="s">
        <v>276</v>
      </c>
      <c r="G152" s="231" t="s">
        <v>261</v>
      </c>
      <c r="H152" s="232">
        <v>6.048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262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262</v>
      </c>
      <c r="BM152" s="240" t="s">
        <v>277</v>
      </c>
    </row>
    <row r="153" s="2" customFormat="1">
      <c r="A153" s="38"/>
      <c r="B153" s="39"/>
      <c r="C153" s="40"/>
      <c r="D153" s="242" t="s">
        <v>264</v>
      </c>
      <c r="E153" s="40"/>
      <c r="F153" s="243" t="s">
        <v>278</v>
      </c>
      <c r="G153" s="40"/>
      <c r="H153" s="40"/>
      <c r="I153" s="244"/>
      <c r="J153" s="40"/>
      <c r="K153" s="40"/>
      <c r="L153" s="44"/>
      <c r="M153" s="245"/>
      <c r="N153" s="24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264</v>
      </c>
      <c r="AU153" s="17" t="s">
        <v>87</v>
      </c>
    </row>
    <row r="154" s="14" customFormat="1">
      <c r="A154" s="14"/>
      <c r="B154" s="258"/>
      <c r="C154" s="259"/>
      <c r="D154" s="249" t="s">
        <v>266</v>
      </c>
      <c r="E154" s="260" t="s">
        <v>1</v>
      </c>
      <c r="F154" s="261" t="s">
        <v>279</v>
      </c>
      <c r="G154" s="259"/>
      <c r="H154" s="262">
        <v>6.048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266</v>
      </c>
      <c r="AU154" s="268" t="s">
        <v>87</v>
      </c>
      <c r="AV154" s="14" t="s">
        <v>87</v>
      </c>
      <c r="AW154" s="14" t="s">
        <v>34</v>
      </c>
      <c r="AX154" s="14" t="s">
        <v>85</v>
      </c>
      <c r="AY154" s="268" t="s">
        <v>256</v>
      </c>
    </row>
    <row r="155" s="2" customFormat="1" ht="37.8" customHeight="1">
      <c r="A155" s="38"/>
      <c r="B155" s="39"/>
      <c r="C155" s="228" t="s">
        <v>262</v>
      </c>
      <c r="D155" s="228" t="s">
        <v>258</v>
      </c>
      <c r="E155" s="229" t="s">
        <v>280</v>
      </c>
      <c r="F155" s="230" t="s">
        <v>281</v>
      </c>
      <c r="G155" s="231" t="s">
        <v>261</v>
      </c>
      <c r="H155" s="232">
        <v>2.016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262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262</v>
      </c>
      <c r="BM155" s="240" t="s">
        <v>282</v>
      </c>
    </row>
    <row r="156" s="2" customFormat="1">
      <c r="A156" s="38"/>
      <c r="B156" s="39"/>
      <c r="C156" s="40"/>
      <c r="D156" s="242" t="s">
        <v>264</v>
      </c>
      <c r="E156" s="40"/>
      <c r="F156" s="243" t="s">
        <v>283</v>
      </c>
      <c r="G156" s="40"/>
      <c r="H156" s="40"/>
      <c r="I156" s="244"/>
      <c r="J156" s="40"/>
      <c r="K156" s="40"/>
      <c r="L156" s="44"/>
      <c r="M156" s="245"/>
      <c r="N156" s="246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264</v>
      </c>
      <c r="AU156" s="17" t="s">
        <v>87</v>
      </c>
    </row>
    <row r="157" s="2" customFormat="1" ht="16.5" customHeight="1">
      <c r="A157" s="38"/>
      <c r="B157" s="39"/>
      <c r="C157" s="228" t="s">
        <v>284</v>
      </c>
      <c r="D157" s="228" t="s">
        <v>258</v>
      </c>
      <c r="E157" s="229" t="s">
        <v>285</v>
      </c>
      <c r="F157" s="230" t="s">
        <v>286</v>
      </c>
      <c r="G157" s="231" t="s">
        <v>261</v>
      </c>
      <c r="H157" s="232">
        <v>2.016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262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262</v>
      </c>
      <c r="BM157" s="240" t="s">
        <v>287</v>
      </c>
    </row>
    <row r="158" s="2" customFormat="1">
      <c r="A158" s="38"/>
      <c r="B158" s="39"/>
      <c r="C158" s="40"/>
      <c r="D158" s="242" t="s">
        <v>264</v>
      </c>
      <c r="E158" s="40"/>
      <c r="F158" s="243" t="s">
        <v>288</v>
      </c>
      <c r="G158" s="40"/>
      <c r="H158" s="40"/>
      <c r="I158" s="244"/>
      <c r="J158" s="40"/>
      <c r="K158" s="40"/>
      <c r="L158" s="44"/>
      <c r="M158" s="245"/>
      <c r="N158" s="24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264</v>
      </c>
      <c r="AU158" s="17" t="s">
        <v>87</v>
      </c>
    </row>
    <row r="159" s="2" customFormat="1" ht="24.15" customHeight="1">
      <c r="A159" s="38"/>
      <c r="B159" s="39"/>
      <c r="C159" s="228" t="s">
        <v>289</v>
      </c>
      <c r="D159" s="228" t="s">
        <v>258</v>
      </c>
      <c r="E159" s="229" t="s">
        <v>290</v>
      </c>
      <c r="F159" s="230" t="s">
        <v>291</v>
      </c>
      <c r="G159" s="231" t="s">
        <v>292</v>
      </c>
      <c r="H159" s="232">
        <v>3.73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262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262</v>
      </c>
      <c r="BM159" s="240" t="s">
        <v>293</v>
      </c>
    </row>
    <row r="160" s="2" customFormat="1">
      <c r="A160" s="38"/>
      <c r="B160" s="39"/>
      <c r="C160" s="40"/>
      <c r="D160" s="242" t="s">
        <v>264</v>
      </c>
      <c r="E160" s="40"/>
      <c r="F160" s="243" t="s">
        <v>294</v>
      </c>
      <c r="G160" s="40"/>
      <c r="H160" s="40"/>
      <c r="I160" s="244"/>
      <c r="J160" s="40"/>
      <c r="K160" s="40"/>
      <c r="L160" s="44"/>
      <c r="M160" s="245"/>
      <c r="N160" s="246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264</v>
      </c>
      <c r="AU160" s="17" t="s">
        <v>87</v>
      </c>
    </row>
    <row r="161" s="14" customFormat="1">
      <c r="A161" s="14"/>
      <c r="B161" s="258"/>
      <c r="C161" s="259"/>
      <c r="D161" s="249" t="s">
        <v>266</v>
      </c>
      <c r="E161" s="260" t="s">
        <v>1</v>
      </c>
      <c r="F161" s="261" t="s">
        <v>295</v>
      </c>
      <c r="G161" s="259"/>
      <c r="H161" s="262">
        <v>3.73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266</v>
      </c>
      <c r="AU161" s="268" t="s">
        <v>87</v>
      </c>
      <c r="AV161" s="14" t="s">
        <v>87</v>
      </c>
      <c r="AW161" s="14" t="s">
        <v>34</v>
      </c>
      <c r="AX161" s="14" t="s">
        <v>77</v>
      </c>
      <c r="AY161" s="268" t="s">
        <v>256</v>
      </c>
    </row>
    <row r="162" s="15" customFormat="1">
      <c r="A162" s="15"/>
      <c r="B162" s="269"/>
      <c r="C162" s="270"/>
      <c r="D162" s="249" t="s">
        <v>266</v>
      </c>
      <c r="E162" s="271" t="s">
        <v>1</v>
      </c>
      <c r="F162" s="272" t="s">
        <v>270</v>
      </c>
      <c r="G162" s="270"/>
      <c r="H162" s="273">
        <v>3.73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9" t="s">
        <v>266</v>
      </c>
      <c r="AU162" s="279" t="s">
        <v>87</v>
      </c>
      <c r="AV162" s="15" t="s">
        <v>262</v>
      </c>
      <c r="AW162" s="15" t="s">
        <v>34</v>
      </c>
      <c r="AX162" s="15" t="s">
        <v>85</v>
      </c>
      <c r="AY162" s="279" t="s">
        <v>256</v>
      </c>
    </row>
    <row r="163" s="2" customFormat="1" ht="24.15" customHeight="1">
      <c r="A163" s="38"/>
      <c r="B163" s="39"/>
      <c r="C163" s="228" t="s">
        <v>296</v>
      </c>
      <c r="D163" s="228" t="s">
        <v>258</v>
      </c>
      <c r="E163" s="229" t="s">
        <v>297</v>
      </c>
      <c r="F163" s="230" t="s">
        <v>298</v>
      </c>
      <c r="G163" s="231" t="s">
        <v>261</v>
      </c>
      <c r="H163" s="232">
        <v>1.728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262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262</v>
      </c>
      <c r="BM163" s="240" t="s">
        <v>299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300</v>
      </c>
      <c r="G164" s="248"/>
      <c r="H164" s="250" t="s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266</v>
      </c>
      <c r="AU164" s="257" t="s">
        <v>87</v>
      </c>
      <c r="AV164" s="13" t="s">
        <v>85</v>
      </c>
      <c r="AW164" s="13" t="s">
        <v>34</v>
      </c>
      <c r="AX164" s="13" t="s">
        <v>77</v>
      </c>
      <c r="AY164" s="257" t="s">
        <v>256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268</v>
      </c>
      <c r="G165" s="248"/>
      <c r="H165" s="250" t="s">
        <v>1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266</v>
      </c>
      <c r="AU165" s="257" t="s">
        <v>87</v>
      </c>
      <c r="AV165" s="13" t="s">
        <v>85</v>
      </c>
      <c r="AW165" s="13" t="s">
        <v>34</v>
      </c>
      <c r="AX165" s="13" t="s">
        <v>77</v>
      </c>
      <c r="AY165" s="257" t="s">
        <v>256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301</v>
      </c>
      <c r="G166" s="259"/>
      <c r="H166" s="262">
        <v>1.728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77</v>
      </c>
      <c r="AY166" s="268" t="s">
        <v>256</v>
      </c>
    </row>
    <row r="167" s="15" customFormat="1">
      <c r="A167" s="15"/>
      <c r="B167" s="269"/>
      <c r="C167" s="270"/>
      <c r="D167" s="249" t="s">
        <v>266</v>
      </c>
      <c r="E167" s="271" t="s">
        <v>1</v>
      </c>
      <c r="F167" s="272" t="s">
        <v>270</v>
      </c>
      <c r="G167" s="270"/>
      <c r="H167" s="273">
        <v>1.728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266</v>
      </c>
      <c r="AU167" s="279" t="s">
        <v>87</v>
      </c>
      <c r="AV167" s="15" t="s">
        <v>262</v>
      </c>
      <c r="AW167" s="15" t="s">
        <v>34</v>
      </c>
      <c r="AX167" s="15" t="s">
        <v>85</v>
      </c>
      <c r="AY167" s="279" t="s">
        <v>256</v>
      </c>
    </row>
    <row r="168" s="2" customFormat="1" ht="16.5" customHeight="1">
      <c r="A168" s="38"/>
      <c r="B168" s="39"/>
      <c r="C168" s="280" t="s">
        <v>302</v>
      </c>
      <c r="D168" s="280" t="s">
        <v>303</v>
      </c>
      <c r="E168" s="281" t="s">
        <v>304</v>
      </c>
      <c r="F168" s="282" t="s">
        <v>305</v>
      </c>
      <c r="G168" s="283" t="s">
        <v>292</v>
      </c>
      <c r="H168" s="284">
        <v>3.456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1</v>
      </c>
      <c r="R168" s="238">
        <f>Q168*H168</f>
        <v>3.456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302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262</v>
      </c>
      <c r="BM168" s="240" t="s">
        <v>306</v>
      </c>
    </row>
    <row r="169" s="14" customFormat="1">
      <c r="A169" s="14"/>
      <c r="B169" s="258"/>
      <c r="C169" s="259"/>
      <c r="D169" s="249" t="s">
        <v>266</v>
      </c>
      <c r="E169" s="260" t="s">
        <v>1</v>
      </c>
      <c r="F169" s="261" t="s">
        <v>307</v>
      </c>
      <c r="G169" s="259"/>
      <c r="H169" s="262">
        <v>3.456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266</v>
      </c>
      <c r="AU169" s="268" t="s">
        <v>87</v>
      </c>
      <c r="AV169" s="14" t="s">
        <v>87</v>
      </c>
      <c r="AW169" s="14" t="s">
        <v>34</v>
      </c>
      <c r="AX169" s="14" t="s">
        <v>77</v>
      </c>
      <c r="AY169" s="268" t="s">
        <v>256</v>
      </c>
    </row>
    <row r="170" s="15" customFormat="1">
      <c r="A170" s="15"/>
      <c r="B170" s="269"/>
      <c r="C170" s="270"/>
      <c r="D170" s="249" t="s">
        <v>266</v>
      </c>
      <c r="E170" s="271" t="s">
        <v>1</v>
      </c>
      <c r="F170" s="272" t="s">
        <v>270</v>
      </c>
      <c r="G170" s="270"/>
      <c r="H170" s="273">
        <v>3.456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266</v>
      </c>
      <c r="AU170" s="279" t="s">
        <v>87</v>
      </c>
      <c r="AV170" s="15" t="s">
        <v>262</v>
      </c>
      <c r="AW170" s="15" t="s">
        <v>34</v>
      </c>
      <c r="AX170" s="15" t="s">
        <v>85</v>
      </c>
      <c r="AY170" s="279" t="s">
        <v>256</v>
      </c>
    </row>
    <row r="171" s="12" customFormat="1" ht="22.8" customHeight="1">
      <c r="A171" s="12"/>
      <c r="B171" s="212"/>
      <c r="C171" s="213"/>
      <c r="D171" s="214" t="s">
        <v>76</v>
      </c>
      <c r="E171" s="226" t="s">
        <v>87</v>
      </c>
      <c r="F171" s="226" t="s">
        <v>308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SUM(P172:P176)</f>
        <v>0</v>
      </c>
      <c r="Q171" s="220"/>
      <c r="R171" s="221">
        <f>SUM(R172:R176)</f>
        <v>0.57023999999999997</v>
      </c>
      <c r="S171" s="220"/>
      <c r="T171" s="222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85</v>
      </c>
      <c r="AT171" s="224" t="s">
        <v>76</v>
      </c>
      <c r="AU171" s="224" t="s">
        <v>85</v>
      </c>
      <c r="AY171" s="223" t="s">
        <v>256</v>
      </c>
      <c r="BK171" s="225">
        <f>SUM(BK172:BK176)</f>
        <v>0</v>
      </c>
    </row>
    <row r="172" s="2" customFormat="1" ht="24.15" customHeight="1">
      <c r="A172" s="38"/>
      <c r="B172" s="39"/>
      <c r="C172" s="228" t="s">
        <v>309</v>
      </c>
      <c r="D172" s="228" t="s">
        <v>258</v>
      </c>
      <c r="E172" s="229" t="s">
        <v>310</v>
      </c>
      <c r="F172" s="230" t="s">
        <v>311</v>
      </c>
      <c r="G172" s="231" t="s">
        <v>261</v>
      </c>
      <c r="H172" s="232">
        <v>0.28799999999999998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1.98</v>
      </c>
      <c r="R172" s="238">
        <f>Q172*H172</f>
        <v>0.57023999999999997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262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262</v>
      </c>
      <c r="BM172" s="240" t="s">
        <v>312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313</v>
      </c>
      <c r="G173" s="248"/>
      <c r="H173" s="250" t="s">
        <v>1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266</v>
      </c>
      <c r="AU173" s="257" t="s">
        <v>87</v>
      </c>
      <c r="AV173" s="13" t="s">
        <v>85</v>
      </c>
      <c r="AW173" s="13" t="s">
        <v>34</v>
      </c>
      <c r="AX173" s="13" t="s">
        <v>77</v>
      </c>
      <c r="AY173" s="257" t="s">
        <v>256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268</v>
      </c>
      <c r="G174" s="248"/>
      <c r="H174" s="250" t="s">
        <v>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266</v>
      </c>
      <c r="AU174" s="257" t="s">
        <v>87</v>
      </c>
      <c r="AV174" s="13" t="s">
        <v>85</v>
      </c>
      <c r="AW174" s="13" t="s">
        <v>34</v>
      </c>
      <c r="AX174" s="13" t="s">
        <v>77</v>
      </c>
      <c r="AY174" s="257" t="s">
        <v>256</v>
      </c>
    </row>
    <row r="175" s="14" customFormat="1">
      <c r="A175" s="14"/>
      <c r="B175" s="258"/>
      <c r="C175" s="259"/>
      <c r="D175" s="249" t="s">
        <v>266</v>
      </c>
      <c r="E175" s="260" t="s">
        <v>1</v>
      </c>
      <c r="F175" s="261" t="s">
        <v>314</v>
      </c>
      <c r="G175" s="259"/>
      <c r="H175" s="262">
        <v>0.28799999999999998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266</v>
      </c>
      <c r="AU175" s="268" t="s">
        <v>87</v>
      </c>
      <c r="AV175" s="14" t="s">
        <v>87</v>
      </c>
      <c r="AW175" s="14" t="s">
        <v>34</v>
      </c>
      <c r="AX175" s="14" t="s">
        <v>77</v>
      </c>
      <c r="AY175" s="268" t="s">
        <v>256</v>
      </c>
    </row>
    <row r="176" s="15" customFormat="1">
      <c r="A176" s="15"/>
      <c r="B176" s="269"/>
      <c r="C176" s="270"/>
      <c r="D176" s="249" t="s">
        <v>266</v>
      </c>
      <c r="E176" s="271" t="s">
        <v>1</v>
      </c>
      <c r="F176" s="272" t="s">
        <v>270</v>
      </c>
      <c r="G176" s="270"/>
      <c r="H176" s="273">
        <v>0.28799999999999998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9" t="s">
        <v>266</v>
      </c>
      <c r="AU176" s="279" t="s">
        <v>87</v>
      </c>
      <c r="AV176" s="15" t="s">
        <v>262</v>
      </c>
      <c r="AW176" s="15" t="s">
        <v>34</v>
      </c>
      <c r="AX176" s="15" t="s">
        <v>85</v>
      </c>
      <c r="AY176" s="279" t="s">
        <v>256</v>
      </c>
    </row>
    <row r="177" s="12" customFormat="1" ht="22.8" customHeight="1">
      <c r="A177" s="12"/>
      <c r="B177" s="212"/>
      <c r="C177" s="213"/>
      <c r="D177" s="214" t="s">
        <v>76</v>
      </c>
      <c r="E177" s="226" t="s">
        <v>109</v>
      </c>
      <c r="F177" s="226" t="s">
        <v>315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SUM(P178:P234)</f>
        <v>0</v>
      </c>
      <c r="Q177" s="220"/>
      <c r="R177" s="221">
        <f>SUM(R178:R234)</f>
        <v>6.7713818600000009</v>
      </c>
      <c r="S177" s="220"/>
      <c r="T177" s="222">
        <f>SUM(T178:T234)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85</v>
      </c>
      <c r="AT177" s="224" t="s">
        <v>76</v>
      </c>
      <c r="AU177" s="224" t="s">
        <v>85</v>
      </c>
      <c r="AY177" s="223" t="s">
        <v>256</v>
      </c>
      <c r="BK177" s="225">
        <f>SUM(BK178:BK234)</f>
        <v>0</v>
      </c>
    </row>
    <row r="178" s="2" customFormat="1" ht="21.75" customHeight="1">
      <c r="A178" s="38"/>
      <c r="B178" s="39"/>
      <c r="C178" s="228" t="s">
        <v>316</v>
      </c>
      <c r="D178" s="228" t="s">
        <v>258</v>
      </c>
      <c r="E178" s="229" t="s">
        <v>317</v>
      </c>
      <c r="F178" s="230" t="s">
        <v>318</v>
      </c>
      <c r="G178" s="231" t="s">
        <v>319</v>
      </c>
      <c r="H178" s="232">
        <v>3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0.026929999999999999</v>
      </c>
      <c r="R178" s="238">
        <f>Q178*H178</f>
        <v>0.080790000000000001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262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262</v>
      </c>
      <c r="BM178" s="240" t="s">
        <v>320</v>
      </c>
    </row>
    <row r="179" s="14" customFormat="1">
      <c r="A179" s="14"/>
      <c r="B179" s="258"/>
      <c r="C179" s="259"/>
      <c r="D179" s="249" t="s">
        <v>266</v>
      </c>
      <c r="E179" s="260" t="s">
        <v>1</v>
      </c>
      <c r="F179" s="261" t="s">
        <v>321</v>
      </c>
      <c r="G179" s="259"/>
      <c r="H179" s="262">
        <v>3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266</v>
      </c>
      <c r="AU179" s="268" t="s">
        <v>87</v>
      </c>
      <c r="AV179" s="14" t="s">
        <v>87</v>
      </c>
      <c r="AW179" s="14" t="s">
        <v>34</v>
      </c>
      <c r="AX179" s="14" t="s">
        <v>77</v>
      </c>
      <c r="AY179" s="268" t="s">
        <v>256</v>
      </c>
    </row>
    <row r="180" s="15" customFormat="1">
      <c r="A180" s="15"/>
      <c r="B180" s="269"/>
      <c r="C180" s="270"/>
      <c r="D180" s="249" t="s">
        <v>266</v>
      </c>
      <c r="E180" s="271" t="s">
        <v>1</v>
      </c>
      <c r="F180" s="272" t="s">
        <v>270</v>
      </c>
      <c r="G180" s="270"/>
      <c r="H180" s="273">
        <v>3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266</v>
      </c>
      <c r="AU180" s="279" t="s">
        <v>87</v>
      </c>
      <c r="AV180" s="15" t="s">
        <v>262</v>
      </c>
      <c r="AW180" s="15" t="s">
        <v>34</v>
      </c>
      <c r="AX180" s="15" t="s">
        <v>85</v>
      </c>
      <c r="AY180" s="279" t="s">
        <v>256</v>
      </c>
    </row>
    <row r="181" s="2" customFormat="1" ht="24.15" customHeight="1">
      <c r="A181" s="38"/>
      <c r="B181" s="39"/>
      <c r="C181" s="228" t="s">
        <v>322</v>
      </c>
      <c r="D181" s="228" t="s">
        <v>258</v>
      </c>
      <c r="E181" s="229" t="s">
        <v>323</v>
      </c>
      <c r="F181" s="230" t="s">
        <v>324</v>
      </c>
      <c r="G181" s="231" t="s">
        <v>292</v>
      </c>
      <c r="H181" s="232">
        <v>0.014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0.019539999999999998</v>
      </c>
      <c r="R181" s="238">
        <f>Q181*H181</f>
        <v>0.00027356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262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262</v>
      </c>
      <c r="BM181" s="240" t="s">
        <v>325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326</v>
      </c>
      <c r="G182" s="248"/>
      <c r="H182" s="250" t="s">
        <v>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266</v>
      </c>
      <c r="AU182" s="257" t="s">
        <v>87</v>
      </c>
      <c r="AV182" s="13" t="s">
        <v>85</v>
      </c>
      <c r="AW182" s="13" t="s">
        <v>34</v>
      </c>
      <c r="AX182" s="13" t="s">
        <v>77</v>
      </c>
      <c r="AY182" s="257" t="s">
        <v>256</v>
      </c>
    </row>
    <row r="183" s="14" customFormat="1">
      <c r="A183" s="14"/>
      <c r="B183" s="258"/>
      <c r="C183" s="259"/>
      <c r="D183" s="249" t="s">
        <v>266</v>
      </c>
      <c r="E183" s="260" t="s">
        <v>1</v>
      </c>
      <c r="F183" s="261" t="s">
        <v>327</v>
      </c>
      <c r="G183" s="259"/>
      <c r="H183" s="262">
        <v>0.0080000000000000002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266</v>
      </c>
      <c r="AU183" s="268" t="s">
        <v>87</v>
      </c>
      <c r="AV183" s="14" t="s">
        <v>87</v>
      </c>
      <c r="AW183" s="14" t="s">
        <v>34</v>
      </c>
      <c r="AX183" s="14" t="s">
        <v>77</v>
      </c>
      <c r="AY183" s="268" t="s">
        <v>256</v>
      </c>
    </row>
    <row r="184" s="14" customFormat="1">
      <c r="A184" s="14"/>
      <c r="B184" s="258"/>
      <c r="C184" s="259"/>
      <c r="D184" s="249" t="s">
        <v>266</v>
      </c>
      <c r="E184" s="260" t="s">
        <v>1</v>
      </c>
      <c r="F184" s="261" t="s">
        <v>328</v>
      </c>
      <c r="G184" s="259"/>
      <c r="H184" s="262">
        <v>0.0060000000000000001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266</v>
      </c>
      <c r="AU184" s="268" t="s">
        <v>87</v>
      </c>
      <c r="AV184" s="14" t="s">
        <v>87</v>
      </c>
      <c r="AW184" s="14" t="s">
        <v>34</v>
      </c>
      <c r="AX184" s="14" t="s">
        <v>77</v>
      </c>
      <c r="AY184" s="268" t="s">
        <v>256</v>
      </c>
    </row>
    <row r="185" s="15" customFormat="1">
      <c r="A185" s="15"/>
      <c r="B185" s="269"/>
      <c r="C185" s="270"/>
      <c r="D185" s="249" t="s">
        <v>266</v>
      </c>
      <c r="E185" s="271" t="s">
        <v>1</v>
      </c>
      <c r="F185" s="272" t="s">
        <v>270</v>
      </c>
      <c r="G185" s="270"/>
      <c r="H185" s="273">
        <v>0.014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266</v>
      </c>
      <c r="AU185" s="279" t="s">
        <v>87</v>
      </c>
      <c r="AV185" s="15" t="s">
        <v>262</v>
      </c>
      <c r="AW185" s="15" t="s">
        <v>34</v>
      </c>
      <c r="AX185" s="15" t="s">
        <v>85</v>
      </c>
      <c r="AY185" s="279" t="s">
        <v>256</v>
      </c>
    </row>
    <row r="186" s="2" customFormat="1" ht="24.15" customHeight="1">
      <c r="A186" s="38"/>
      <c r="B186" s="39"/>
      <c r="C186" s="280" t="s">
        <v>8</v>
      </c>
      <c r="D186" s="280" t="s">
        <v>303</v>
      </c>
      <c r="E186" s="281" t="s">
        <v>329</v>
      </c>
      <c r="F186" s="282" t="s">
        <v>330</v>
      </c>
      <c r="G186" s="283" t="s">
        <v>292</v>
      </c>
      <c r="H186" s="284">
        <v>0.014999999999999999</v>
      </c>
      <c r="I186" s="285"/>
      <c r="J186" s="286">
        <f>ROUND(I186*H186,2)</f>
        <v>0</v>
      </c>
      <c r="K186" s="287"/>
      <c r="L186" s="288"/>
      <c r="M186" s="289" t="s">
        <v>1</v>
      </c>
      <c r="N186" s="290" t="s">
        <v>42</v>
      </c>
      <c r="O186" s="91"/>
      <c r="P186" s="238">
        <f>O186*H186</f>
        <v>0</v>
      </c>
      <c r="Q186" s="238">
        <v>1</v>
      </c>
      <c r="R186" s="238">
        <f>Q186*H186</f>
        <v>0.014999999999999999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302</v>
      </c>
      <c r="AT186" s="240" t="s">
        <v>303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262</v>
      </c>
      <c r="BM186" s="240" t="s">
        <v>331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326</v>
      </c>
      <c r="G187" s="248"/>
      <c r="H187" s="250" t="s">
        <v>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266</v>
      </c>
      <c r="AU187" s="257" t="s">
        <v>87</v>
      </c>
      <c r="AV187" s="13" t="s">
        <v>85</v>
      </c>
      <c r="AW187" s="13" t="s">
        <v>34</v>
      </c>
      <c r="AX187" s="13" t="s">
        <v>77</v>
      </c>
      <c r="AY187" s="257" t="s">
        <v>256</v>
      </c>
    </row>
    <row r="188" s="14" customFormat="1">
      <c r="A188" s="14"/>
      <c r="B188" s="258"/>
      <c r="C188" s="259"/>
      <c r="D188" s="249" t="s">
        <v>266</v>
      </c>
      <c r="E188" s="260" t="s">
        <v>1</v>
      </c>
      <c r="F188" s="261" t="s">
        <v>332</v>
      </c>
      <c r="G188" s="259"/>
      <c r="H188" s="262">
        <v>0.0080000000000000002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266</v>
      </c>
      <c r="AU188" s="268" t="s">
        <v>87</v>
      </c>
      <c r="AV188" s="14" t="s">
        <v>87</v>
      </c>
      <c r="AW188" s="14" t="s">
        <v>34</v>
      </c>
      <c r="AX188" s="14" t="s">
        <v>77</v>
      </c>
      <c r="AY188" s="268" t="s">
        <v>256</v>
      </c>
    </row>
    <row r="189" s="14" customFormat="1">
      <c r="A189" s="14"/>
      <c r="B189" s="258"/>
      <c r="C189" s="259"/>
      <c r="D189" s="249" t="s">
        <v>266</v>
      </c>
      <c r="E189" s="260" t="s">
        <v>1</v>
      </c>
      <c r="F189" s="261" t="s">
        <v>333</v>
      </c>
      <c r="G189" s="259"/>
      <c r="H189" s="262">
        <v>0.0070000000000000001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266</v>
      </c>
      <c r="AU189" s="268" t="s">
        <v>87</v>
      </c>
      <c r="AV189" s="14" t="s">
        <v>87</v>
      </c>
      <c r="AW189" s="14" t="s">
        <v>34</v>
      </c>
      <c r="AX189" s="14" t="s">
        <v>77</v>
      </c>
      <c r="AY189" s="268" t="s">
        <v>256</v>
      </c>
    </row>
    <row r="190" s="15" customFormat="1">
      <c r="A190" s="15"/>
      <c r="B190" s="269"/>
      <c r="C190" s="270"/>
      <c r="D190" s="249" t="s">
        <v>266</v>
      </c>
      <c r="E190" s="271" t="s">
        <v>1</v>
      </c>
      <c r="F190" s="272" t="s">
        <v>270</v>
      </c>
      <c r="G190" s="270"/>
      <c r="H190" s="273">
        <v>0.014999999999999999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9" t="s">
        <v>266</v>
      </c>
      <c r="AU190" s="279" t="s">
        <v>87</v>
      </c>
      <c r="AV190" s="15" t="s">
        <v>262</v>
      </c>
      <c r="AW190" s="15" t="s">
        <v>34</v>
      </c>
      <c r="AX190" s="15" t="s">
        <v>85</v>
      </c>
      <c r="AY190" s="279" t="s">
        <v>256</v>
      </c>
    </row>
    <row r="191" s="2" customFormat="1" ht="24.15" customHeight="1">
      <c r="A191" s="38"/>
      <c r="B191" s="39"/>
      <c r="C191" s="228" t="s">
        <v>334</v>
      </c>
      <c r="D191" s="228" t="s">
        <v>258</v>
      </c>
      <c r="E191" s="229" t="s">
        <v>335</v>
      </c>
      <c r="F191" s="230" t="s">
        <v>336</v>
      </c>
      <c r="G191" s="231" t="s">
        <v>337</v>
      </c>
      <c r="H191" s="232">
        <v>13.005000000000001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0.079369999999999996</v>
      </c>
      <c r="R191" s="238">
        <f>Q191*H191</f>
        <v>1.0322068500000001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262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262</v>
      </c>
      <c r="BM191" s="240" t="s">
        <v>338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268</v>
      </c>
      <c r="G192" s="248"/>
      <c r="H192" s="250" t="s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266</v>
      </c>
      <c r="AU192" s="257" t="s">
        <v>87</v>
      </c>
      <c r="AV192" s="13" t="s">
        <v>85</v>
      </c>
      <c r="AW192" s="13" t="s">
        <v>34</v>
      </c>
      <c r="AX192" s="13" t="s">
        <v>77</v>
      </c>
      <c r="AY192" s="257" t="s">
        <v>256</v>
      </c>
    </row>
    <row r="193" s="14" customFormat="1">
      <c r="A193" s="14"/>
      <c r="B193" s="258"/>
      <c r="C193" s="259"/>
      <c r="D193" s="249" t="s">
        <v>266</v>
      </c>
      <c r="E193" s="260" t="s">
        <v>1</v>
      </c>
      <c r="F193" s="261" t="s">
        <v>339</v>
      </c>
      <c r="G193" s="259"/>
      <c r="H193" s="262">
        <v>10.201000000000001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266</v>
      </c>
      <c r="AU193" s="268" t="s">
        <v>87</v>
      </c>
      <c r="AV193" s="14" t="s">
        <v>87</v>
      </c>
      <c r="AW193" s="14" t="s">
        <v>34</v>
      </c>
      <c r="AX193" s="14" t="s">
        <v>77</v>
      </c>
      <c r="AY193" s="268" t="s">
        <v>256</v>
      </c>
    </row>
    <row r="194" s="14" customFormat="1">
      <c r="A194" s="14"/>
      <c r="B194" s="258"/>
      <c r="C194" s="259"/>
      <c r="D194" s="249" t="s">
        <v>266</v>
      </c>
      <c r="E194" s="260" t="s">
        <v>1</v>
      </c>
      <c r="F194" s="261" t="s">
        <v>340</v>
      </c>
      <c r="G194" s="259"/>
      <c r="H194" s="262">
        <v>-1.3999999999999999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266</v>
      </c>
      <c r="AU194" s="268" t="s">
        <v>87</v>
      </c>
      <c r="AV194" s="14" t="s">
        <v>87</v>
      </c>
      <c r="AW194" s="14" t="s">
        <v>34</v>
      </c>
      <c r="AX194" s="14" t="s">
        <v>77</v>
      </c>
      <c r="AY194" s="268" t="s">
        <v>256</v>
      </c>
    </row>
    <row r="195" s="14" customFormat="1">
      <c r="A195" s="14"/>
      <c r="B195" s="258"/>
      <c r="C195" s="259"/>
      <c r="D195" s="249" t="s">
        <v>266</v>
      </c>
      <c r="E195" s="260" t="s">
        <v>1</v>
      </c>
      <c r="F195" s="261" t="s">
        <v>341</v>
      </c>
      <c r="G195" s="259"/>
      <c r="H195" s="262">
        <v>6.2039999999999997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266</v>
      </c>
      <c r="AU195" s="268" t="s">
        <v>87</v>
      </c>
      <c r="AV195" s="14" t="s">
        <v>87</v>
      </c>
      <c r="AW195" s="14" t="s">
        <v>34</v>
      </c>
      <c r="AX195" s="14" t="s">
        <v>77</v>
      </c>
      <c r="AY195" s="268" t="s">
        <v>256</v>
      </c>
    </row>
    <row r="196" s="14" customFormat="1">
      <c r="A196" s="14"/>
      <c r="B196" s="258"/>
      <c r="C196" s="259"/>
      <c r="D196" s="249" t="s">
        <v>266</v>
      </c>
      <c r="E196" s="260" t="s">
        <v>1</v>
      </c>
      <c r="F196" s="261" t="s">
        <v>342</v>
      </c>
      <c r="G196" s="259"/>
      <c r="H196" s="262">
        <v>-2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266</v>
      </c>
      <c r="AU196" s="268" t="s">
        <v>87</v>
      </c>
      <c r="AV196" s="14" t="s">
        <v>87</v>
      </c>
      <c r="AW196" s="14" t="s">
        <v>34</v>
      </c>
      <c r="AX196" s="14" t="s">
        <v>77</v>
      </c>
      <c r="AY196" s="268" t="s">
        <v>256</v>
      </c>
    </row>
    <row r="197" s="15" customFormat="1">
      <c r="A197" s="15"/>
      <c r="B197" s="269"/>
      <c r="C197" s="270"/>
      <c r="D197" s="249" t="s">
        <v>266</v>
      </c>
      <c r="E197" s="271" t="s">
        <v>1</v>
      </c>
      <c r="F197" s="272" t="s">
        <v>270</v>
      </c>
      <c r="G197" s="270"/>
      <c r="H197" s="273">
        <v>13.005000000000001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266</v>
      </c>
      <c r="AU197" s="279" t="s">
        <v>87</v>
      </c>
      <c r="AV197" s="15" t="s">
        <v>262</v>
      </c>
      <c r="AW197" s="15" t="s">
        <v>34</v>
      </c>
      <c r="AX197" s="15" t="s">
        <v>85</v>
      </c>
      <c r="AY197" s="279" t="s">
        <v>256</v>
      </c>
    </row>
    <row r="198" s="2" customFormat="1" ht="24.15" customHeight="1">
      <c r="A198" s="38"/>
      <c r="B198" s="39"/>
      <c r="C198" s="228" t="s">
        <v>343</v>
      </c>
      <c r="D198" s="228" t="s">
        <v>258</v>
      </c>
      <c r="E198" s="229" t="s">
        <v>344</v>
      </c>
      <c r="F198" s="230" t="s">
        <v>345</v>
      </c>
      <c r="G198" s="231" t="s">
        <v>337</v>
      </c>
      <c r="H198" s="232">
        <v>16.456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0.11549</v>
      </c>
      <c r="R198" s="238">
        <f>Q198*H198</f>
        <v>1.9005034399999998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262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262</v>
      </c>
      <c r="BM198" s="240" t="s">
        <v>346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268</v>
      </c>
      <c r="G199" s="248"/>
      <c r="H199" s="250" t="s">
        <v>1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266</v>
      </c>
      <c r="AU199" s="257" t="s">
        <v>87</v>
      </c>
      <c r="AV199" s="13" t="s">
        <v>85</v>
      </c>
      <c r="AW199" s="13" t="s">
        <v>34</v>
      </c>
      <c r="AX199" s="13" t="s">
        <v>77</v>
      </c>
      <c r="AY199" s="257" t="s">
        <v>256</v>
      </c>
    </row>
    <row r="200" s="14" customFormat="1">
      <c r="A200" s="14"/>
      <c r="B200" s="258"/>
      <c r="C200" s="259"/>
      <c r="D200" s="249" t="s">
        <v>266</v>
      </c>
      <c r="E200" s="260" t="s">
        <v>1</v>
      </c>
      <c r="F200" s="261" t="s">
        <v>347</v>
      </c>
      <c r="G200" s="259"/>
      <c r="H200" s="262">
        <v>16.456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266</v>
      </c>
      <c r="AU200" s="268" t="s">
        <v>87</v>
      </c>
      <c r="AV200" s="14" t="s">
        <v>87</v>
      </c>
      <c r="AW200" s="14" t="s">
        <v>34</v>
      </c>
      <c r="AX200" s="14" t="s">
        <v>77</v>
      </c>
      <c r="AY200" s="268" t="s">
        <v>256</v>
      </c>
    </row>
    <row r="201" s="15" customFormat="1">
      <c r="A201" s="15"/>
      <c r="B201" s="269"/>
      <c r="C201" s="270"/>
      <c r="D201" s="249" t="s">
        <v>266</v>
      </c>
      <c r="E201" s="271" t="s">
        <v>1</v>
      </c>
      <c r="F201" s="272" t="s">
        <v>270</v>
      </c>
      <c r="G201" s="270"/>
      <c r="H201" s="273">
        <v>16.456</v>
      </c>
      <c r="I201" s="274"/>
      <c r="J201" s="270"/>
      <c r="K201" s="270"/>
      <c r="L201" s="275"/>
      <c r="M201" s="276"/>
      <c r="N201" s="277"/>
      <c r="O201" s="277"/>
      <c r="P201" s="277"/>
      <c r="Q201" s="277"/>
      <c r="R201" s="277"/>
      <c r="S201" s="277"/>
      <c r="T201" s="27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9" t="s">
        <v>266</v>
      </c>
      <c r="AU201" s="279" t="s">
        <v>87</v>
      </c>
      <c r="AV201" s="15" t="s">
        <v>262</v>
      </c>
      <c r="AW201" s="15" t="s">
        <v>34</v>
      </c>
      <c r="AX201" s="15" t="s">
        <v>85</v>
      </c>
      <c r="AY201" s="279" t="s">
        <v>256</v>
      </c>
    </row>
    <row r="202" s="2" customFormat="1" ht="24.15" customHeight="1">
      <c r="A202" s="38"/>
      <c r="B202" s="39"/>
      <c r="C202" s="228" t="s">
        <v>348</v>
      </c>
      <c r="D202" s="228" t="s">
        <v>258</v>
      </c>
      <c r="E202" s="229" t="s">
        <v>349</v>
      </c>
      <c r="F202" s="230" t="s">
        <v>350</v>
      </c>
      <c r="G202" s="231" t="s">
        <v>337</v>
      </c>
      <c r="H202" s="232">
        <v>14.074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0.11439000000000001</v>
      </c>
      <c r="R202" s="238">
        <f>Q202*H202</f>
        <v>1.60992486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262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262</v>
      </c>
      <c r="BM202" s="240" t="s">
        <v>351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268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266</v>
      </c>
      <c r="AU203" s="257" t="s">
        <v>87</v>
      </c>
      <c r="AV203" s="13" t="s">
        <v>85</v>
      </c>
      <c r="AW203" s="13" t="s">
        <v>34</v>
      </c>
      <c r="AX203" s="13" t="s">
        <v>77</v>
      </c>
      <c r="AY203" s="257" t="s">
        <v>256</v>
      </c>
    </row>
    <row r="204" s="14" customFormat="1">
      <c r="A204" s="14"/>
      <c r="B204" s="258"/>
      <c r="C204" s="259"/>
      <c r="D204" s="249" t="s">
        <v>266</v>
      </c>
      <c r="E204" s="260" t="s">
        <v>1</v>
      </c>
      <c r="F204" s="261" t="s">
        <v>352</v>
      </c>
      <c r="G204" s="259"/>
      <c r="H204" s="262">
        <v>19.074000000000002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266</v>
      </c>
      <c r="AU204" s="268" t="s">
        <v>87</v>
      </c>
      <c r="AV204" s="14" t="s">
        <v>87</v>
      </c>
      <c r="AW204" s="14" t="s">
        <v>34</v>
      </c>
      <c r="AX204" s="14" t="s">
        <v>77</v>
      </c>
      <c r="AY204" s="268" t="s">
        <v>256</v>
      </c>
    </row>
    <row r="205" s="14" customFormat="1">
      <c r="A205" s="14"/>
      <c r="B205" s="258"/>
      <c r="C205" s="259"/>
      <c r="D205" s="249" t="s">
        <v>266</v>
      </c>
      <c r="E205" s="260" t="s">
        <v>1</v>
      </c>
      <c r="F205" s="261" t="s">
        <v>353</v>
      </c>
      <c r="G205" s="259"/>
      <c r="H205" s="262">
        <v>-3.2000000000000002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266</v>
      </c>
      <c r="AU205" s="268" t="s">
        <v>87</v>
      </c>
      <c r="AV205" s="14" t="s">
        <v>87</v>
      </c>
      <c r="AW205" s="14" t="s">
        <v>34</v>
      </c>
      <c r="AX205" s="14" t="s">
        <v>77</v>
      </c>
      <c r="AY205" s="268" t="s">
        <v>256</v>
      </c>
    </row>
    <row r="206" s="14" customFormat="1">
      <c r="A206" s="14"/>
      <c r="B206" s="258"/>
      <c r="C206" s="259"/>
      <c r="D206" s="249" t="s">
        <v>266</v>
      </c>
      <c r="E206" s="260" t="s">
        <v>1</v>
      </c>
      <c r="F206" s="261" t="s">
        <v>354</v>
      </c>
      <c r="G206" s="259"/>
      <c r="H206" s="262">
        <v>-1.8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8" t="s">
        <v>266</v>
      </c>
      <c r="AU206" s="268" t="s">
        <v>87</v>
      </c>
      <c r="AV206" s="14" t="s">
        <v>87</v>
      </c>
      <c r="AW206" s="14" t="s">
        <v>34</v>
      </c>
      <c r="AX206" s="14" t="s">
        <v>77</v>
      </c>
      <c r="AY206" s="268" t="s">
        <v>256</v>
      </c>
    </row>
    <row r="207" s="15" customFormat="1">
      <c r="A207" s="15"/>
      <c r="B207" s="269"/>
      <c r="C207" s="270"/>
      <c r="D207" s="249" t="s">
        <v>266</v>
      </c>
      <c r="E207" s="271" t="s">
        <v>1</v>
      </c>
      <c r="F207" s="272" t="s">
        <v>270</v>
      </c>
      <c r="G207" s="270"/>
      <c r="H207" s="273">
        <v>14.074</v>
      </c>
      <c r="I207" s="274"/>
      <c r="J207" s="270"/>
      <c r="K207" s="270"/>
      <c r="L207" s="275"/>
      <c r="M207" s="276"/>
      <c r="N207" s="277"/>
      <c r="O207" s="277"/>
      <c r="P207" s="277"/>
      <c r="Q207" s="277"/>
      <c r="R207" s="277"/>
      <c r="S207" s="277"/>
      <c r="T207" s="27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9" t="s">
        <v>266</v>
      </c>
      <c r="AU207" s="279" t="s">
        <v>87</v>
      </c>
      <c r="AV207" s="15" t="s">
        <v>262</v>
      </c>
      <c r="AW207" s="15" t="s">
        <v>34</v>
      </c>
      <c r="AX207" s="15" t="s">
        <v>85</v>
      </c>
      <c r="AY207" s="279" t="s">
        <v>256</v>
      </c>
    </row>
    <row r="208" s="2" customFormat="1" ht="24.15" customHeight="1">
      <c r="A208" s="38"/>
      <c r="B208" s="39"/>
      <c r="C208" s="228" t="s">
        <v>355</v>
      </c>
      <c r="D208" s="228" t="s">
        <v>258</v>
      </c>
      <c r="E208" s="229" t="s">
        <v>356</v>
      </c>
      <c r="F208" s="230" t="s">
        <v>357</v>
      </c>
      <c r="G208" s="231" t="s">
        <v>358</v>
      </c>
      <c r="H208" s="232">
        <v>28.399999999999999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8.0000000000000007E-05</v>
      </c>
      <c r="R208" s="238">
        <f>Q208*H208</f>
        <v>0.0022720000000000001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262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262</v>
      </c>
      <c r="BM208" s="240" t="s">
        <v>359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360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266</v>
      </c>
      <c r="AU209" s="257" t="s">
        <v>87</v>
      </c>
      <c r="AV209" s="13" t="s">
        <v>85</v>
      </c>
      <c r="AW209" s="13" t="s">
        <v>34</v>
      </c>
      <c r="AX209" s="13" t="s">
        <v>77</v>
      </c>
      <c r="AY209" s="257" t="s">
        <v>256</v>
      </c>
    </row>
    <row r="210" s="13" customFormat="1">
      <c r="A210" s="13"/>
      <c r="B210" s="247"/>
      <c r="C210" s="248"/>
      <c r="D210" s="249" t="s">
        <v>266</v>
      </c>
      <c r="E210" s="250" t="s">
        <v>1</v>
      </c>
      <c r="F210" s="251" t="s">
        <v>361</v>
      </c>
      <c r="G210" s="248"/>
      <c r="H210" s="250" t="s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266</v>
      </c>
      <c r="AU210" s="257" t="s">
        <v>87</v>
      </c>
      <c r="AV210" s="13" t="s">
        <v>85</v>
      </c>
      <c r="AW210" s="13" t="s">
        <v>34</v>
      </c>
      <c r="AX210" s="13" t="s">
        <v>77</v>
      </c>
      <c r="AY210" s="257" t="s">
        <v>256</v>
      </c>
    </row>
    <row r="211" s="14" customFormat="1">
      <c r="A211" s="14"/>
      <c r="B211" s="258"/>
      <c r="C211" s="259"/>
      <c r="D211" s="249" t="s">
        <v>266</v>
      </c>
      <c r="E211" s="260" t="s">
        <v>1</v>
      </c>
      <c r="F211" s="261" t="s">
        <v>362</v>
      </c>
      <c r="G211" s="259"/>
      <c r="H211" s="262">
        <v>4.5999999999999996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266</v>
      </c>
      <c r="AU211" s="268" t="s">
        <v>87</v>
      </c>
      <c r="AV211" s="14" t="s">
        <v>87</v>
      </c>
      <c r="AW211" s="14" t="s">
        <v>34</v>
      </c>
      <c r="AX211" s="14" t="s">
        <v>77</v>
      </c>
      <c r="AY211" s="268" t="s">
        <v>256</v>
      </c>
    </row>
    <row r="212" s="14" customFormat="1">
      <c r="A212" s="14"/>
      <c r="B212" s="258"/>
      <c r="C212" s="259"/>
      <c r="D212" s="249" t="s">
        <v>266</v>
      </c>
      <c r="E212" s="260" t="s">
        <v>1</v>
      </c>
      <c r="F212" s="261" t="s">
        <v>363</v>
      </c>
      <c r="G212" s="259"/>
      <c r="H212" s="262">
        <v>3.3999999999999999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266</v>
      </c>
      <c r="AU212" s="268" t="s">
        <v>87</v>
      </c>
      <c r="AV212" s="14" t="s">
        <v>87</v>
      </c>
      <c r="AW212" s="14" t="s">
        <v>34</v>
      </c>
      <c r="AX212" s="14" t="s">
        <v>77</v>
      </c>
      <c r="AY212" s="268" t="s">
        <v>256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364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266</v>
      </c>
      <c r="AU213" s="257" t="s">
        <v>87</v>
      </c>
      <c r="AV213" s="13" t="s">
        <v>85</v>
      </c>
      <c r="AW213" s="13" t="s">
        <v>34</v>
      </c>
      <c r="AX213" s="13" t="s">
        <v>77</v>
      </c>
      <c r="AY213" s="257" t="s">
        <v>256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268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266</v>
      </c>
      <c r="AU214" s="257" t="s">
        <v>87</v>
      </c>
      <c r="AV214" s="13" t="s">
        <v>85</v>
      </c>
      <c r="AW214" s="13" t="s">
        <v>34</v>
      </c>
      <c r="AX214" s="13" t="s">
        <v>77</v>
      </c>
      <c r="AY214" s="257" t="s">
        <v>256</v>
      </c>
    </row>
    <row r="215" s="14" customFormat="1">
      <c r="A215" s="14"/>
      <c r="B215" s="258"/>
      <c r="C215" s="259"/>
      <c r="D215" s="249" t="s">
        <v>266</v>
      </c>
      <c r="E215" s="260" t="s">
        <v>1</v>
      </c>
      <c r="F215" s="261" t="s">
        <v>365</v>
      </c>
      <c r="G215" s="259"/>
      <c r="H215" s="262">
        <v>13.6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266</v>
      </c>
      <c r="AU215" s="268" t="s">
        <v>87</v>
      </c>
      <c r="AV215" s="14" t="s">
        <v>87</v>
      </c>
      <c r="AW215" s="14" t="s">
        <v>34</v>
      </c>
      <c r="AX215" s="14" t="s">
        <v>77</v>
      </c>
      <c r="AY215" s="268" t="s">
        <v>256</v>
      </c>
    </row>
    <row r="216" s="13" customFormat="1">
      <c r="A216" s="13"/>
      <c r="B216" s="247"/>
      <c r="C216" s="248"/>
      <c r="D216" s="249" t="s">
        <v>266</v>
      </c>
      <c r="E216" s="250" t="s">
        <v>1</v>
      </c>
      <c r="F216" s="251" t="s">
        <v>366</v>
      </c>
      <c r="G216" s="248"/>
      <c r="H216" s="250" t="s">
        <v>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7" t="s">
        <v>266</v>
      </c>
      <c r="AU216" s="257" t="s">
        <v>87</v>
      </c>
      <c r="AV216" s="13" t="s">
        <v>85</v>
      </c>
      <c r="AW216" s="13" t="s">
        <v>34</v>
      </c>
      <c r="AX216" s="13" t="s">
        <v>77</v>
      </c>
      <c r="AY216" s="257" t="s">
        <v>256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268</v>
      </c>
      <c r="G217" s="248"/>
      <c r="H217" s="250" t="s">
        <v>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7" t="s">
        <v>266</v>
      </c>
      <c r="AU217" s="257" t="s">
        <v>87</v>
      </c>
      <c r="AV217" s="13" t="s">
        <v>85</v>
      </c>
      <c r="AW217" s="13" t="s">
        <v>34</v>
      </c>
      <c r="AX217" s="13" t="s">
        <v>77</v>
      </c>
      <c r="AY217" s="257" t="s">
        <v>256</v>
      </c>
    </row>
    <row r="218" s="14" customFormat="1">
      <c r="A218" s="14"/>
      <c r="B218" s="258"/>
      <c r="C218" s="259"/>
      <c r="D218" s="249" t="s">
        <v>266</v>
      </c>
      <c r="E218" s="260" t="s">
        <v>1</v>
      </c>
      <c r="F218" s="261" t="s">
        <v>367</v>
      </c>
      <c r="G218" s="259"/>
      <c r="H218" s="262">
        <v>6.7999999999999998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266</v>
      </c>
      <c r="AU218" s="268" t="s">
        <v>87</v>
      </c>
      <c r="AV218" s="14" t="s">
        <v>87</v>
      </c>
      <c r="AW218" s="14" t="s">
        <v>34</v>
      </c>
      <c r="AX218" s="14" t="s">
        <v>77</v>
      </c>
      <c r="AY218" s="268" t="s">
        <v>256</v>
      </c>
    </row>
    <row r="219" s="15" customFormat="1">
      <c r="A219" s="15"/>
      <c r="B219" s="269"/>
      <c r="C219" s="270"/>
      <c r="D219" s="249" t="s">
        <v>266</v>
      </c>
      <c r="E219" s="271" t="s">
        <v>1</v>
      </c>
      <c r="F219" s="272" t="s">
        <v>270</v>
      </c>
      <c r="G219" s="270"/>
      <c r="H219" s="273">
        <v>28.399999999999999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266</v>
      </c>
      <c r="AU219" s="279" t="s">
        <v>87</v>
      </c>
      <c r="AV219" s="15" t="s">
        <v>262</v>
      </c>
      <c r="AW219" s="15" t="s">
        <v>34</v>
      </c>
      <c r="AX219" s="15" t="s">
        <v>85</v>
      </c>
      <c r="AY219" s="279" t="s">
        <v>256</v>
      </c>
    </row>
    <row r="220" s="2" customFormat="1" ht="16.5" customHeight="1">
      <c r="A220" s="38"/>
      <c r="B220" s="39"/>
      <c r="C220" s="228" t="s">
        <v>368</v>
      </c>
      <c r="D220" s="228" t="s">
        <v>258</v>
      </c>
      <c r="E220" s="229" t="s">
        <v>369</v>
      </c>
      <c r="F220" s="230" t="s">
        <v>370</v>
      </c>
      <c r="G220" s="231" t="s">
        <v>337</v>
      </c>
      <c r="H220" s="232">
        <v>19.827000000000002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42</v>
      </c>
      <c r="O220" s="91"/>
      <c r="P220" s="238">
        <f>O220*H220</f>
        <v>0</v>
      </c>
      <c r="Q220" s="238">
        <v>0.10745</v>
      </c>
      <c r="R220" s="238">
        <f>Q220*H220</f>
        <v>2.1304111500000005</v>
      </c>
      <c r="S220" s="238">
        <v>0</v>
      </c>
      <c r="T220" s="23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262</v>
      </c>
      <c r="AT220" s="240" t="s">
        <v>258</v>
      </c>
      <c r="AU220" s="240" t="s">
        <v>87</v>
      </c>
      <c r="AY220" s="17" t="s">
        <v>256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85</v>
      </c>
      <c r="BK220" s="241">
        <f>ROUND(I220*H220,2)</f>
        <v>0</v>
      </c>
      <c r="BL220" s="17" t="s">
        <v>262</v>
      </c>
      <c r="BM220" s="240" t="s">
        <v>371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372</v>
      </c>
      <c r="G221" s="248"/>
      <c r="H221" s="250" t="s">
        <v>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266</v>
      </c>
      <c r="AU221" s="257" t="s">
        <v>87</v>
      </c>
      <c r="AV221" s="13" t="s">
        <v>85</v>
      </c>
      <c r="AW221" s="13" t="s">
        <v>34</v>
      </c>
      <c r="AX221" s="13" t="s">
        <v>77</v>
      </c>
      <c r="AY221" s="257" t="s">
        <v>256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268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266</v>
      </c>
      <c r="AU222" s="257" t="s">
        <v>87</v>
      </c>
      <c r="AV222" s="13" t="s">
        <v>85</v>
      </c>
      <c r="AW222" s="13" t="s">
        <v>34</v>
      </c>
      <c r="AX222" s="13" t="s">
        <v>77</v>
      </c>
      <c r="AY222" s="257" t="s">
        <v>256</v>
      </c>
    </row>
    <row r="223" s="14" customFormat="1">
      <c r="A223" s="14"/>
      <c r="B223" s="258"/>
      <c r="C223" s="259"/>
      <c r="D223" s="249" t="s">
        <v>266</v>
      </c>
      <c r="E223" s="260" t="s">
        <v>1</v>
      </c>
      <c r="F223" s="261" t="s">
        <v>373</v>
      </c>
      <c r="G223" s="259"/>
      <c r="H223" s="262">
        <v>2.6059999999999999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8" t="s">
        <v>266</v>
      </c>
      <c r="AU223" s="268" t="s">
        <v>87</v>
      </c>
      <c r="AV223" s="14" t="s">
        <v>87</v>
      </c>
      <c r="AW223" s="14" t="s">
        <v>34</v>
      </c>
      <c r="AX223" s="14" t="s">
        <v>77</v>
      </c>
      <c r="AY223" s="268" t="s">
        <v>256</v>
      </c>
    </row>
    <row r="224" s="14" customFormat="1">
      <c r="A224" s="14"/>
      <c r="B224" s="258"/>
      <c r="C224" s="259"/>
      <c r="D224" s="249" t="s">
        <v>266</v>
      </c>
      <c r="E224" s="260" t="s">
        <v>1</v>
      </c>
      <c r="F224" s="261" t="s">
        <v>374</v>
      </c>
      <c r="G224" s="259"/>
      <c r="H224" s="262">
        <v>3.335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266</v>
      </c>
      <c r="AU224" s="268" t="s">
        <v>87</v>
      </c>
      <c r="AV224" s="14" t="s">
        <v>87</v>
      </c>
      <c r="AW224" s="14" t="s">
        <v>34</v>
      </c>
      <c r="AX224" s="14" t="s">
        <v>77</v>
      </c>
      <c r="AY224" s="268" t="s">
        <v>256</v>
      </c>
    </row>
    <row r="225" s="14" customFormat="1">
      <c r="A225" s="14"/>
      <c r="B225" s="258"/>
      <c r="C225" s="259"/>
      <c r="D225" s="249" t="s">
        <v>266</v>
      </c>
      <c r="E225" s="260" t="s">
        <v>1</v>
      </c>
      <c r="F225" s="261" t="s">
        <v>375</v>
      </c>
      <c r="G225" s="259"/>
      <c r="H225" s="262">
        <v>2.3900000000000001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266</v>
      </c>
      <c r="AU225" s="268" t="s">
        <v>87</v>
      </c>
      <c r="AV225" s="14" t="s">
        <v>87</v>
      </c>
      <c r="AW225" s="14" t="s">
        <v>34</v>
      </c>
      <c r="AX225" s="14" t="s">
        <v>77</v>
      </c>
      <c r="AY225" s="268" t="s">
        <v>256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376</v>
      </c>
      <c r="G226" s="248"/>
      <c r="H226" s="250" t="s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7" t="s">
        <v>266</v>
      </c>
      <c r="AU226" s="257" t="s">
        <v>87</v>
      </c>
      <c r="AV226" s="13" t="s">
        <v>85</v>
      </c>
      <c r="AW226" s="13" t="s">
        <v>34</v>
      </c>
      <c r="AX226" s="13" t="s">
        <v>77</v>
      </c>
      <c r="AY226" s="257" t="s">
        <v>256</v>
      </c>
    </row>
    <row r="227" s="14" customFormat="1">
      <c r="A227" s="14"/>
      <c r="B227" s="258"/>
      <c r="C227" s="259"/>
      <c r="D227" s="249" t="s">
        <v>266</v>
      </c>
      <c r="E227" s="260" t="s">
        <v>1</v>
      </c>
      <c r="F227" s="261" t="s">
        <v>377</v>
      </c>
      <c r="G227" s="259"/>
      <c r="H227" s="262">
        <v>1.25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8" t="s">
        <v>266</v>
      </c>
      <c r="AU227" s="268" t="s">
        <v>87</v>
      </c>
      <c r="AV227" s="14" t="s">
        <v>87</v>
      </c>
      <c r="AW227" s="14" t="s">
        <v>34</v>
      </c>
      <c r="AX227" s="14" t="s">
        <v>77</v>
      </c>
      <c r="AY227" s="268" t="s">
        <v>256</v>
      </c>
    </row>
    <row r="228" s="14" customFormat="1">
      <c r="A228" s="14"/>
      <c r="B228" s="258"/>
      <c r="C228" s="259"/>
      <c r="D228" s="249" t="s">
        <v>266</v>
      </c>
      <c r="E228" s="260" t="s">
        <v>1</v>
      </c>
      <c r="F228" s="261" t="s">
        <v>378</v>
      </c>
      <c r="G228" s="259"/>
      <c r="H228" s="262">
        <v>2.2480000000000002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8" t="s">
        <v>266</v>
      </c>
      <c r="AU228" s="268" t="s">
        <v>87</v>
      </c>
      <c r="AV228" s="14" t="s">
        <v>87</v>
      </c>
      <c r="AW228" s="14" t="s">
        <v>34</v>
      </c>
      <c r="AX228" s="14" t="s">
        <v>77</v>
      </c>
      <c r="AY228" s="268" t="s">
        <v>256</v>
      </c>
    </row>
    <row r="229" s="14" customFormat="1">
      <c r="A229" s="14"/>
      <c r="B229" s="258"/>
      <c r="C229" s="259"/>
      <c r="D229" s="249" t="s">
        <v>266</v>
      </c>
      <c r="E229" s="260" t="s">
        <v>1</v>
      </c>
      <c r="F229" s="261" t="s">
        <v>379</v>
      </c>
      <c r="G229" s="259"/>
      <c r="H229" s="262">
        <v>2.25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266</v>
      </c>
      <c r="AU229" s="268" t="s">
        <v>87</v>
      </c>
      <c r="AV229" s="14" t="s">
        <v>87</v>
      </c>
      <c r="AW229" s="14" t="s">
        <v>34</v>
      </c>
      <c r="AX229" s="14" t="s">
        <v>77</v>
      </c>
      <c r="AY229" s="268" t="s">
        <v>256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380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266</v>
      </c>
      <c r="AU230" s="257" t="s">
        <v>87</v>
      </c>
      <c r="AV230" s="13" t="s">
        <v>85</v>
      </c>
      <c r="AW230" s="13" t="s">
        <v>34</v>
      </c>
      <c r="AX230" s="13" t="s">
        <v>77</v>
      </c>
      <c r="AY230" s="257" t="s">
        <v>256</v>
      </c>
    </row>
    <row r="231" s="14" customFormat="1">
      <c r="A231" s="14"/>
      <c r="B231" s="258"/>
      <c r="C231" s="259"/>
      <c r="D231" s="249" t="s">
        <v>266</v>
      </c>
      <c r="E231" s="260" t="s">
        <v>1</v>
      </c>
      <c r="F231" s="261" t="s">
        <v>377</v>
      </c>
      <c r="G231" s="259"/>
      <c r="H231" s="262">
        <v>1.25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266</v>
      </c>
      <c r="AU231" s="268" t="s">
        <v>87</v>
      </c>
      <c r="AV231" s="14" t="s">
        <v>87</v>
      </c>
      <c r="AW231" s="14" t="s">
        <v>34</v>
      </c>
      <c r="AX231" s="14" t="s">
        <v>77</v>
      </c>
      <c r="AY231" s="268" t="s">
        <v>256</v>
      </c>
    </row>
    <row r="232" s="14" customFormat="1">
      <c r="A232" s="14"/>
      <c r="B232" s="258"/>
      <c r="C232" s="259"/>
      <c r="D232" s="249" t="s">
        <v>266</v>
      </c>
      <c r="E232" s="260" t="s">
        <v>1</v>
      </c>
      <c r="F232" s="261" t="s">
        <v>378</v>
      </c>
      <c r="G232" s="259"/>
      <c r="H232" s="262">
        <v>2.2480000000000002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8" t="s">
        <v>266</v>
      </c>
      <c r="AU232" s="268" t="s">
        <v>87</v>
      </c>
      <c r="AV232" s="14" t="s">
        <v>87</v>
      </c>
      <c r="AW232" s="14" t="s">
        <v>34</v>
      </c>
      <c r="AX232" s="14" t="s">
        <v>77</v>
      </c>
      <c r="AY232" s="268" t="s">
        <v>256</v>
      </c>
    </row>
    <row r="233" s="14" customFormat="1">
      <c r="A233" s="14"/>
      <c r="B233" s="258"/>
      <c r="C233" s="259"/>
      <c r="D233" s="249" t="s">
        <v>266</v>
      </c>
      <c r="E233" s="260" t="s">
        <v>1</v>
      </c>
      <c r="F233" s="261" t="s">
        <v>379</v>
      </c>
      <c r="G233" s="259"/>
      <c r="H233" s="262">
        <v>2.25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266</v>
      </c>
      <c r="AU233" s="268" t="s">
        <v>87</v>
      </c>
      <c r="AV233" s="14" t="s">
        <v>87</v>
      </c>
      <c r="AW233" s="14" t="s">
        <v>34</v>
      </c>
      <c r="AX233" s="14" t="s">
        <v>77</v>
      </c>
      <c r="AY233" s="268" t="s">
        <v>256</v>
      </c>
    </row>
    <row r="234" s="15" customFormat="1">
      <c r="A234" s="15"/>
      <c r="B234" s="269"/>
      <c r="C234" s="270"/>
      <c r="D234" s="249" t="s">
        <v>266</v>
      </c>
      <c r="E234" s="271" t="s">
        <v>1</v>
      </c>
      <c r="F234" s="272" t="s">
        <v>270</v>
      </c>
      <c r="G234" s="270"/>
      <c r="H234" s="273">
        <v>19.827000000000002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9" t="s">
        <v>266</v>
      </c>
      <c r="AU234" s="279" t="s">
        <v>87</v>
      </c>
      <c r="AV234" s="15" t="s">
        <v>262</v>
      </c>
      <c r="AW234" s="15" t="s">
        <v>34</v>
      </c>
      <c r="AX234" s="15" t="s">
        <v>85</v>
      </c>
      <c r="AY234" s="279" t="s">
        <v>256</v>
      </c>
    </row>
    <row r="235" s="12" customFormat="1" ht="22.8" customHeight="1">
      <c r="A235" s="12"/>
      <c r="B235" s="212"/>
      <c r="C235" s="213"/>
      <c r="D235" s="214" t="s">
        <v>76</v>
      </c>
      <c r="E235" s="226" t="s">
        <v>289</v>
      </c>
      <c r="F235" s="226" t="s">
        <v>381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SUM(P236:P420)</f>
        <v>0</v>
      </c>
      <c r="Q235" s="220"/>
      <c r="R235" s="221">
        <f>SUM(R236:R420)</f>
        <v>26.068149879999993</v>
      </c>
      <c r="S235" s="220"/>
      <c r="T235" s="222">
        <f>SUM(T236:T420)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85</v>
      </c>
      <c r="AT235" s="224" t="s">
        <v>76</v>
      </c>
      <c r="AU235" s="224" t="s">
        <v>85</v>
      </c>
      <c r="AY235" s="223" t="s">
        <v>256</v>
      </c>
      <c r="BK235" s="225">
        <f>SUM(BK236:BK420)</f>
        <v>0</v>
      </c>
    </row>
    <row r="236" s="2" customFormat="1" ht="24.15" customHeight="1">
      <c r="A236" s="38"/>
      <c r="B236" s="39"/>
      <c r="C236" s="228" t="s">
        <v>382</v>
      </c>
      <c r="D236" s="228" t="s">
        <v>258</v>
      </c>
      <c r="E236" s="229" t="s">
        <v>383</v>
      </c>
      <c r="F236" s="230" t="s">
        <v>384</v>
      </c>
      <c r="G236" s="231" t="s">
        <v>337</v>
      </c>
      <c r="H236" s="232">
        <v>244.22499999999999</v>
      </c>
      <c r="I236" s="233"/>
      <c r="J236" s="234">
        <f>ROUND(I236*H236,2)</f>
        <v>0</v>
      </c>
      <c r="K236" s="235"/>
      <c r="L236" s="44"/>
      <c r="M236" s="236" t="s">
        <v>1</v>
      </c>
      <c r="N236" s="237" t="s">
        <v>42</v>
      </c>
      <c r="O236" s="91"/>
      <c r="P236" s="238">
        <f>O236*H236</f>
        <v>0</v>
      </c>
      <c r="Q236" s="238">
        <v>0.016279999999999999</v>
      </c>
      <c r="R236" s="238">
        <f>Q236*H236</f>
        <v>3.9759829999999998</v>
      </c>
      <c r="S236" s="238">
        <v>0</v>
      </c>
      <c r="T236" s="23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0" t="s">
        <v>262</v>
      </c>
      <c r="AT236" s="240" t="s">
        <v>258</v>
      </c>
      <c r="AU236" s="240" t="s">
        <v>87</v>
      </c>
      <c r="AY236" s="17" t="s">
        <v>256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7" t="s">
        <v>85</v>
      </c>
      <c r="BK236" s="241">
        <f>ROUND(I236*H236,2)</f>
        <v>0</v>
      </c>
      <c r="BL236" s="17" t="s">
        <v>262</v>
      </c>
      <c r="BM236" s="240" t="s">
        <v>385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268</v>
      </c>
      <c r="G237" s="248"/>
      <c r="H237" s="250" t="s">
        <v>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266</v>
      </c>
      <c r="AU237" s="257" t="s">
        <v>87</v>
      </c>
      <c r="AV237" s="13" t="s">
        <v>85</v>
      </c>
      <c r="AW237" s="13" t="s">
        <v>34</v>
      </c>
      <c r="AX237" s="13" t="s">
        <v>77</v>
      </c>
      <c r="AY237" s="257" t="s">
        <v>256</v>
      </c>
    </row>
    <row r="238" s="14" customFormat="1">
      <c r="A238" s="14"/>
      <c r="B238" s="258"/>
      <c r="C238" s="259"/>
      <c r="D238" s="249" t="s">
        <v>266</v>
      </c>
      <c r="E238" s="260" t="s">
        <v>1</v>
      </c>
      <c r="F238" s="261" t="s">
        <v>386</v>
      </c>
      <c r="G238" s="259"/>
      <c r="H238" s="262">
        <v>23.282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266</v>
      </c>
      <c r="AU238" s="268" t="s">
        <v>87</v>
      </c>
      <c r="AV238" s="14" t="s">
        <v>87</v>
      </c>
      <c r="AW238" s="14" t="s">
        <v>34</v>
      </c>
      <c r="AX238" s="14" t="s">
        <v>77</v>
      </c>
      <c r="AY238" s="268" t="s">
        <v>256</v>
      </c>
    </row>
    <row r="239" s="14" customFormat="1">
      <c r="A239" s="14"/>
      <c r="B239" s="258"/>
      <c r="C239" s="259"/>
      <c r="D239" s="249" t="s">
        <v>266</v>
      </c>
      <c r="E239" s="260" t="s">
        <v>1</v>
      </c>
      <c r="F239" s="261" t="s">
        <v>387</v>
      </c>
      <c r="G239" s="259"/>
      <c r="H239" s="262">
        <v>0.86699999999999999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8" t="s">
        <v>266</v>
      </c>
      <c r="AU239" s="268" t="s">
        <v>87</v>
      </c>
      <c r="AV239" s="14" t="s">
        <v>87</v>
      </c>
      <c r="AW239" s="14" t="s">
        <v>34</v>
      </c>
      <c r="AX239" s="14" t="s">
        <v>77</v>
      </c>
      <c r="AY239" s="268" t="s">
        <v>256</v>
      </c>
    </row>
    <row r="240" s="14" customFormat="1">
      <c r="A240" s="14"/>
      <c r="B240" s="258"/>
      <c r="C240" s="259"/>
      <c r="D240" s="249" t="s">
        <v>266</v>
      </c>
      <c r="E240" s="260" t="s">
        <v>1</v>
      </c>
      <c r="F240" s="261" t="s">
        <v>388</v>
      </c>
      <c r="G240" s="259"/>
      <c r="H240" s="262">
        <v>14.048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8" t="s">
        <v>266</v>
      </c>
      <c r="AU240" s="268" t="s">
        <v>87</v>
      </c>
      <c r="AV240" s="14" t="s">
        <v>87</v>
      </c>
      <c r="AW240" s="14" t="s">
        <v>34</v>
      </c>
      <c r="AX240" s="14" t="s">
        <v>77</v>
      </c>
      <c r="AY240" s="268" t="s">
        <v>256</v>
      </c>
    </row>
    <row r="241" s="14" customFormat="1">
      <c r="A241" s="14"/>
      <c r="B241" s="258"/>
      <c r="C241" s="259"/>
      <c r="D241" s="249" t="s">
        <v>266</v>
      </c>
      <c r="E241" s="260" t="s">
        <v>1</v>
      </c>
      <c r="F241" s="261" t="s">
        <v>389</v>
      </c>
      <c r="G241" s="259"/>
      <c r="H241" s="262">
        <v>12.648999999999999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8" t="s">
        <v>266</v>
      </c>
      <c r="AU241" s="268" t="s">
        <v>87</v>
      </c>
      <c r="AV241" s="14" t="s">
        <v>87</v>
      </c>
      <c r="AW241" s="14" t="s">
        <v>34</v>
      </c>
      <c r="AX241" s="14" t="s">
        <v>77</v>
      </c>
      <c r="AY241" s="268" t="s">
        <v>256</v>
      </c>
    </row>
    <row r="242" s="14" customFormat="1">
      <c r="A242" s="14"/>
      <c r="B242" s="258"/>
      <c r="C242" s="259"/>
      <c r="D242" s="249" t="s">
        <v>266</v>
      </c>
      <c r="E242" s="260" t="s">
        <v>1</v>
      </c>
      <c r="F242" s="261" t="s">
        <v>390</v>
      </c>
      <c r="G242" s="259"/>
      <c r="H242" s="262">
        <v>10.894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8" t="s">
        <v>266</v>
      </c>
      <c r="AU242" s="268" t="s">
        <v>87</v>
      </c>
      <c r="AV242" s="14" t="s">
        <v>87</v>
      </c>
      <c r="AW242" s="14" t="s">
        <v>34</v>
      </c>
      <c r="AX242" s="14" t="s">
        <v>77</v>
      </c>
      <c r="AY242" s="268" t="s">
        <v>256</v>
      </c>
    </row>
    <row r="243" s="14" customFormat="1">
      <c r="A243" s="14"/>
      <c r="B243" s="258"/>
      <c r="C243" s="259"/>
      <c r="D243" s="249" t="s">
        <v>266</v>
      </c>
      <c r="E243" s="260" t="s">
        <v>1</v>
      </c>
      <c r="F243" s="261" t="s">
        <v>391</v>
      </c>
      <c r="G243" s="259"/>
      <c r="H243" s="262">
        <v>13.513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266</v>
      </c>
      <c r="AU243" s="268" t="s">
        <v>87</v>
      </c>
      <c r="AV243" s="14" t="s">
        <v>87</v>
      </c>
      <c r="AW243" s="14" t="s">
        <v>34</v>
      </c>
      <c r="AX243" s="14" t="s">
        <v>77</v>
      </c>
      <c r="AY243" s="268" t="s">
        <v>256</v>
      </c>
    </row>
    <row r="244" s="13" customFormat="1">
      <c r="A244" s="13"/>
      <c r="B244" s="247"/>
      <c r="C244" s="248"/>
      <c r="D244" s="249" t="s">
        <v>266</v>
      </c>
      <c r="E244" s="250" t="s">
        <v>1</v>
      </c>
      <c r="F244" s="251" t="s">
        <v>376</v>
      </c>
      <c r="G244" s="248"/>
      <c r="H244" s="250" t="s">
        <v>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266</v>
      </c>
      <c r="AU244" s="257" t="s">
        <v>87</v>
      </c>
      <c r="AV244" s="13" t="s">
        <v>85</v>
      </c>
      <c r="AW244" s="13" t="s">
        <v>34</v>
      </c>
      <c r="AX244" s="13" t="s">
        <v>77</v>
      </c>
      <c r="AY244" s="257" t="s">
        <v>256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392</v>
      </c>
      <c r="G245" s="248"/>
      <c r="H245" s="250" t="s">
        <v>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7" t="s">
        <v>266</v>
      </c>
      <c r="AU245" s="257" t="s">
        <v>87</v>
      </c>
      <c r="AV245" s="13" t="s">
        <v>85</v>
      </c>
      <c r="AW245" s="13" t="s">
        <v>34</v>
      </c>
      <c r="AX245" s="13" t="s">
        <v>77</v>
      </c>
      <c r="AY245" s="257" t="s">
        <v>256</v>
      </c>
    </row>
    <row r="246" s="14" customFormat="1">
      <c r="A246" s="14"/>
      <c r="B246" s="258"/>
      <c r="C246" s="259"/>
      <c r="D246" s="249" t="s">
        <v>266</v>
      </c>
      <c r="E246" s="260" t="s">
        <v>1</v>
      </c>
      <c r="F246" s="261" t="s">
        <v>393</v>
      </c>
      <c r="G246" s="259"/>
      <c r="H246" s="262">
        <v>0.58799999999999997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8" t="s">
        <v>266</v>
      </c>
      <c r="AU246" s="268" t="s">
        <v>87</v>
      </c>
      <c r="AV246" s="14" t="s">
        <v>87</v>
      </c>
      <c r="AW246" s="14" t="s">
        <v>34</v>
      </c>
      <c r="AX246" s="14" t="s">
        <v>77</v>
      </c>
      <c r="AY246" s="268" t="s">
        <v>256</v>
      </c>
    </row>
    <row r="247" s="14" customFormat="1">
      <c r="A247" s="14"/>
      <c r="B247" s="258"/>
      <c r="C247" s="259"/>
      <c r="D247" s="249" t="s">
        <v>266</v>
      </c>
      <c r="E247" s="260" t="s">
        <v>1</v>
      </c>
      <c r="F247" s="261" t="s">
        <v>394</v>
      </c>
      <c r="G247" s="259"/>
      <c r="H247" s="262">
        <v>14.571999999999999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8" t="s">
        <v>266</v>
      </c>
      <c r="AU247" s="268" t="s">
        <v>87</v>
      </c>
      <c r="AV247" s="14" t="s">
        <v>87</v>
      </c>
      <c r="AW247" s="14" t="s">
        <v>34</v>
      </c>
      <c r="AX247" s="14" t="s">
        <v>77</v>
      </c>
      <c r="AY247" s="268" t="s">
        <v>256</v>
      </c>
    </row>
    <row r="248" s="14" customFormat="1">
      <c r="A248" s="14"/>
      <c r="B248" s="258"/>
      <c r="C248" s="259"/>
      <c r="D248" s="249" t="s">
        <v>266</v>
      </c>
      <c r="E248" s="260" t="s">
        <v>1</v>
      </c>
      <c r="F248" s="261" t="s">
        <v>395</v>
      </c>
      <c r="G248" s="259"/>
      <c r="H248" s="262">
        <v>12.175000000000001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266</v>
      </c>
      <c r="AU248" s="268" t="s">
        <v>87</v>
      </c>
      <c r="AV248" s="14" t="s">
        <v>87</v>
      </c>
      <c r="AW248" s="14" t="s">
        <v>34</v>
      </c>
      <c r="AX248" s="14" t="s">
        <v>77</v>
      </c>
      <c r="AY248" s="268" t="s">
        <v>256</v>
      </c>
    </row>
    <row r="249" s="14" customFormat="1">
      <c r="A249" s="14"/>
      <c r="B249" s="258"/>
      <c r="C249" s="259"/>
      <c r="D249" s="249" t="s">
        <v>266</v>
      </c>
      <c r="E249" s="260" t="s">
        <v>1</v>
      </c>
      <c r="F249" s="261" t="s">
        <v>396</v>
      </c>
      <c r="G249" s="259"/>
      <c r="H249" s="262">
        <v>5.4249999999999998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8" t="s">
        <v>266</v>
      </c>
      <c r="AU249" s="268" t="s">
        <v>87</v>
      </c>
      <c r="AV249" s="14" t="s">
        <v>87</v>
      </c>
      <c r="AW249" s="14" t="s">
        <v>34</v>
      </c>
      <c r="AX249" s="14" t="s">
        <v>77</v>
      </c>
      <c r="AY249" s="268" t="s">
        <v>256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397</v>
      </c>
      <c r="G250" s="248"/>
      <c r="H250" s="250" t="s">
        <v>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266</v>
      </c>
      <c r="AU250" s="257" t="s">
        <v>87</v>
      </c>
      <c r="AV250" s="13" t="s">
        <v>85</v>
      </c>
      <c r="AW250" s="13" t="s">
        <v>34</v>
      </c>
      <c r="AX250" s="13" t="s">
        <v>77</v>
      </c>
      <c r="AY250" s="257" t="s">
        <v>256</v>
      </c>
    </row>
    <row r="251" s="14" customFormat="1">
      <c r="A251" s="14"/>
      <c r="B251" s="258"/>
      <c r="C251" s="259"/>
      <c r="D251" s="249" t="s">
        <v>266</v>
      </c>
      <c r="E251" s="260" t="s">
        <v>1</v>
      </c>
      <c r="F251" s="261" t="s">
        <v>398</v>
      </c>
      <c r="G251" s="259"/>
      <c r="H251" s="262">
        <v>11.176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266</v>
      </c>
      <c r="AU251" s="268" t="s">
        <v>87</v>
      </c>
      <c r="AV251" s="14" t="s">
        <v>87</v>
      </c>
      <c r="AW251" s="14" t="s">
        <v>34</v>
      </c>
      <c r="AX251" s="14" t="s">
        <v>77</v>
      </c>
      <c r="AY251" s="268" t="s">
        <v>256</v>
      </c>
    </row>
    <row r="252" s="14" customFormat="1">
      <c r="A252" s="14"/>
      <c r="B252" s="258"/>
      <c r="C252" s="259"/>
      <c r="D252" s="249" t="s">
        <v>266</v>
      </c>
      <c r="E252" s="260" t="s">
        <v>1</v>
      </c>
      <c r="F252" s="261" t="s">
        <v>399</v>
      </c>
      <c r="G252" s="259"/>
      <c r="H252" s="262">
        <v>6.8499999999999996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266</v>
      </c>
      <c r="AU252" s="268" t="s">
        <v>87</v>
      </c>
      <c r="AV252" s="14" t="s">
        <v>87</v>
      </c>
      <c r="AW252" s="14" t="s">
        <v>34</v>
      </c>
      <c r="AX252" s="14" t="s">
        <v>77</v>
      </c>
      <c r="AY252" s="268" t="s">
        <v>256</v>
      </c>
    </row>
    <row r="253" s="14" customFormat="1">
      <c r="A253" s="14"/>
      <c r="B253" s="258"/>
      <c r="C253" s="259"/>
      <c r="D253" s="249" t="s">
        <v>266</v>
      </c>
      <c r="E253" s="260" t="s">
        <v>1</v>
      </c>
      <c r="F253" s="261" t="s">
        <v>400</v>
      </c>
      <c r="G253" s="259"/>
      <c r="H253" s="262">
        <v>5.2249999999999996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8" t="s">
        <v>266</v>
      </c>
      <c r="AU253" s="268" t="s">
        <v>87</v>
      </c>
      <c r="AV253" s="14" t="s">
        <v>87</v>
      </c>
      <c r="AW253" s="14" t="s">
        <v>34</v>
      </c>
      <c r="AX253" s="14" t="s">
        <v>77</v>
      </c>
      <c r="AY253" s="268" t="s">
        <v>256</v>
      </c>
    </row>
    <row r="254" s="14" customFormat="1">
      <c r="A254" s="14"/>
      <c r="B254" s="258"/>
      <c r="C254" s="259"/>
      <c r="D254" s="249" t="s">
        <v>266</v>
      </c>
      <c r="E254" s="260" t="s">
        <v>1</v>
      </c>
      <c r="F254" s="261" t="s">
        <v>400</v>
      </c>
      <c r="G254" s="259"/>
      <c r="H254" s="262">
        <v>5.2249999999999996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266</v>
      </c>
      <c r="AU254" s="268" t="s">
        <v>87</v>
      </c>
      <c r="AV254" s="14" t="s">
        <v>87</v>
      </c>
      <c r="AW254" s="14" t="s">
        <v>34</v>
      </c>
      <c r="AX254" s="14" t="s">
        <v>77</v>
      </c>
      <c r="AY254" s="268" t="s">
        <v>256</v>
      </c>
    </row>
    <row r="255" s="14" customFormat="1">
      <c r="A255" s="14"/>
      <c r="B255" s="258"/>
      <c r="C255" s="259"/>
      <c r="D255" s="249" t="s">
        <v>266</v>
      </c>
      <c r="E255" s="260" t="s">
        <v>1</v>
      </c>
      <c r="F255" s="261" t="s">
        <v>401</v>
      </c>
      <c r="G255" s="259"/>
      <c r="H255" s="262">
        <v>11.35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8" t="s">
        <v>266</v>
      </c>
      <c r="AU255" s="268" t="s">
        <v>87</v>
      </c>
      <c r="AV255" s="14" t="s">
        <v>87</v>
      </c>
      <c r="AW255" s="14" t="s">
        <v>34</v>
      </c>
      <c r="AX255" s="14" t="s">
        <v>77</v>
      </c>
      <c r="AY255" s="268" t="s">
        <v>256</v>
      </c>
    </row>
    <row r="256" s="14" customFormat="1">
      <c r="A256" s="14"/>
      <c r="B256" s="258"/>
      <c r="C256" s="259"/>
      <c r="D256" s="249" t="s">
        <v>266</v>
      </c>
      <c r="E256" s="260" t="s">
        <v>1</v>
      </c>
      <c r="F256" s="261" t="s">
        <v>402</v>
      </c>
      <c r="G256" s="259"/>
      <c r="H256" s="262">
        <v>5.75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8" t="s">
        <v>266</v>
      </c>
      <c r="AU256" s="268" t="s">
        <v>87</v>
      </c>
      <c r="AV256" s="14" t="s">
        <v>87</v>
      </c>
      <c r="AW256" s="14" t="s">
        <v>34</v>
      </c>
      <c r="AX256" s="14" t="s">
        <v>77</v>
      </c>
      <c r="AY256" s="268" t="s">
        <v>256</v>
      </c>
    </row>
    <row r="257" s="14" customFormat="1">
      <c r="A257" s="14"/>
      <c r="B257" s="258"/>
      <c r="C257" s="259"/>
      <c r="D257" s="249" t="s">
        <v>266</v>
      </c>
      <c r="E257" s="260" t="s">
        <v>1</v>
      </c>
      <c r="F257" s="261" t="s">
        <v>403</v>
      </c>
      <c r="G257" s="259"/>
      <c r="H257" s="262">
        <v>6.1500000000000004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266</v>
      </c>
      <c r="AU257" s="268" t="s">
        <v>87</v>
      </c>
      <c r="AV257" s="14" t="s">
        <v>87</v>
      </c>
      <c r="AW257" s="14" t="s">
        <v>34</v>
      </c>
      <c r="AX257" s="14" t="s">
        <v>77</v>
      </c>
      <c r="AY257" s="268" t="s">
        <v>256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380</v>
      </c>
      <c r="G258" s="248"/>
      <c r="H258" s="250" t="s">
        <v>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266</v>
      </c>
      <c r="AU258" s="257" t="s">
        <v>87</v>
      </c>
      <c r="AV258" s="13" t="s">
        <v>85</v>
      </c>
      <c r="AW258" s="13" t="s">
        <v>34</v>
      </c>
      <c r="AX258" s="13" t="s">
        <v>77</v>
      </c>
      <c r="AY258" s="257" t="s">
        <v>256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404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266</v>
      </c>
      <c r="AU259" s="257" t="s">
        <v>87</v>
      </c>
      <c r="AV259" s="13" t="s">
        <v>85</v>
      </c>
      <c r="AW259" s="13" t="s">
        <v>34</v>
      </c>
      <c r="AX259" s="13" t="s">
        <v>77</v>
      </c>
      <c r="AY259" s="257" t="s">
        <v>256</v>
      </c>
    </row>
    <row r="260" s="14" customFormat="1">
      <c r="A260" s="14"/>
      <c r="B260" s="258"/>
      <c r="C260" s="259"/>
      <c r="D260" s="249" t="s">
        <v>266</v>
      </c>
      <c r="E260" s="260" t="s">
        <v>1</v>
      </c>
      <c r="F260" s="261" t="s">
        <v>393</v>
      </c>
      <c r="G260" s="259"/>
      <c r="H260" s="262">
        <v>0.58799999999999997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8" t="s">
        <v>266</v>
      </c>
      <c r="AU260" s="268" t="s">
        <v>87</v>
      </c>
      <c r="AV260" s="14" t="s">
        <v>87</v>
      </c>
      <c r="AW260" s="14" t="s">
        <v>34</v>
      </c>
      <c r="AX260" s="14" t="s">
        <v>77</v>
      </c>
      <c r="AY260" s="268" t="s">
        <v>256</v>
      </c>
    </row>
    <row r="261" s="14" customFormat="1">
      <c r="A261" s="14"/>
      <c r="B261" s="258"/>
      <c r="C261" s="259"/>
      <c r="D261" s="249" t="s">
        <v>266</v>
      </c>
      <c r="E261" s="260" t="s">
        <v>1</v>
      </c>
      <c r="F261" s="261" t="s">
        <v>394</v>
      </c>
      <c r="G261" s="259"/>
      <c r="H261" s="262">
        <v>14.571999999999999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8" t="s">
        <v>266</v>
      </c>
      <c r="AU261" s="268" t="s">
        <v>87</v>
      </c>
      <c r="AV261" s="14" t="s">
        <v>87</v>
      </c>
      <c r="AW261" s="14" t="s">
        <v>34</v>
      </c>
      <c r="AX261" s="14" t="s">
        <v>77</v>
      </c>
      <c r="AY261" s="268" t="s">
        <v>256</v>
      </c>
    </row>
    <row r="262" s="14" customFormat="1">
      <c r="A262" s="14"/>
      <c r="B262" s="258"/>
      <c r="C262" s="259"/>
      <c r="D262" s="249" t="s">
        <v>266</v>
      </c>
      <c r="E262" s="260" t="s">
        <v>1</v>
      </c>
      <c r="F262" s="261" t="s">
        <v>395</v>
      </c>
      <c r="G262" s="259"/>
      <c r="H262" s="262">
        <v>12.175000000000001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8" t="s">
        <v>266</v>
      </c>
      <c r="AU262" s="268" t="s">
        <v>87</v>
      </c>
      <c r="AV262" s="14" t="s">
        <v>87</v>
      </c>
      <c r="AW262" s="14" t="s">
        <v>34</v>
      </c>
      <c r="AX262" s="14" t="s">
        <v>77</v>
      </c>
      <c r="AY262" s="268" t="s">
        <v>256</v>
      </c>
    </row>
    <row r="263" s="14" customFormat="1">
      <c r="A263" s="14"/>
      <c r="B263" s="258"/>
      <c r="C263" s="259"/>
      <c r="D263" s="249" t="s">
        <v>266</v>
      </c>
      <c r="E263" s="260" t="s">
        <v>1</v>
      </c>
      <c r="F263" s="261" t="s">
        <v>396</v>
      </c>
      <c r="G263" s="259"/>
      <c r="H263" s="262">
        <v>5.4249999999999998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266</v>
      </c>
      <c r="AU263" s="268" t="s">
        <v>87</v>
      </c>
      <c r="AV263" s="14" t="s">
        <v>87</v>
      </c>
      <c r="AW263" s="14" t="s">
        <v>34</v>
      </c>
      <c r="AX263" s="14" t="s">
        <v>77</v>
      </c>
      <c r="AY263" s="268" t="s">
        <v>256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405</v>
      </c>
      <c r="G264" s="248"/>
      <c r="H264" s="250" t="s">
        <v>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7" t="s">
        <v>266</v>
      </c>
      <c r="AU264" s="257" t="s">
        <v>87</v>
      </c>
      <c r="AV264" s="13" t="s">
        <v>85</v>
      </c>
      <c r="AW264" s="13" t="s">
        <v>34</v>
      </c>
      <c r="AX264" s="13" t="s">
        <v>77</v>
      </c>
      <c r="AY264" s="257" t="s">
        <v>256</v>
      </c>
    </row>
    <row r="265" s="14" customFormat="1">
      <c r="A265" s="14"/>
      <c r="B265" s="258"/>
      <c r="C265" s="259"/>
      <c r="D265" s="249" t="s">
        <v>266</v>
      </c>
      <c r="E265" s="260" t="s">
        <v>1</v>
      </c>
      <c r="F265" s="261" t="s">
        <v>398</v>
      </c>
      <c r="G265" s="259"/>
      <c r="H265" s="262">
        <v>11.176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266</v>
      </c>
      <c r="AU265" s="268" t="s">
        <v>87</v>
      </c>
      <c r="AV265" s="14" t="s">
        <v>87</v>
      </c>
      <c r="AW265" s="14" t="s">
        <v>34</v>
      </c>
      <c r="AX265" s="14" t="s">
        <v>77</v>
      </c>
      <c r="AY265" s="268" t="s">
        <v>256</v>
      </c>
    </row>
    <row r="266" s="14" customFormat="1">
      <c r="A266" s="14"/>
      <c r="B266" s="258"/>
      <c r="C266" s="259"/>
      <c r="D266" s="249" t="s">
        <v>266</v>
      </c>
      <c r="E266" s="260" t="s">
        <v>1</v>
      </c>
      <c r="F266" s="261" t="s">
        <v>399</v>
      </c>
      <c r="G266" s="259"/>
      <c r="H266" s="262">
        <v>6.8499999999999996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266</v>
      </c>
      <c r="AU266" s="268" t="s">
        <v>87</v>
      </c>
      <c r="AV266" s="14" t="s">
        <v>87</v>
      </c>
      <c r="AW266" s="14" t="s">
        <v>34</v>
      </c>
      <c r="AX266" s="14" t="s">
        <v>77</v>
      </c>
      <c r="AY266" s="268" t="s">
        <v>256</v>
      </c>
    </row>
    <row r="267" s="14" customFormat="1">
      <c r="A267" s="14"/>
      <c r="B267" s="258"/>
      <c r="C267" s="259"/>
      <c r="D267" s="249" t="s">
        <v>266</v>
      </c>
      <c r="E267" s="260" t="s">
        <v>1</v>
      </c>
      <c r="F267" s="261" t="s">
        <v>400</v>
      </c>
      <c r="G267" s="259"/>
      <c r="H267" s="262">
        <v>5.2249999999999996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266</v>
      </c>
      <c r="AU267" s="268" t="s">
        <v>87</v>
      </c>
      <c r="AV267" s="14" t="s">
        <v>87</v>
      </c>
      <c r="AW267" s="14" t="s">
        <v>34</v>
      </c>
      <c r="AX267" s="14" t="s">
        <v>77</v>
      </c>
      <c r="AY267" s="268" t="s">
        <v>256</v>
      </c>
    </row>
    <row r="268" s="14" customFormat="1">
      <c r="A268" s="14"/>
      <c r="B268" s="258"/>
      <c r="C268" s="259"/>
      <c r="D268" s="249" t="s">
        <v>266</v>
      </c>
      <c r="E268" s="260" t="s">
        <v>1</v>
      </c>
      <c r="F268" s="261" t="s">
        <v>400</v>
      </c>
      <c r="G268" s="259"/>
      <c r="H268" s="262">
        <v>5.2249999999999996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266</v>
      </c>
      <c r="AU268" s="268" t="s">
        <v>87</v>
      </c>
      <c r="AV268" s="14" t="s">
        <v>87</v>
      </c>
      <c r="AW268" s="14" t="s">
        <v>34</v>
      </c>
      <c r="AX268" s="14" t="s">
        <v>77</v>
      </c>
      <c r="AY268" s="268" t="s">
        <v>256</v>
      </c>
    </row>
    <row r="269" s="14" customFormat="1">
      <c r="A269" s="14"/>
      <c r="B269" s="258"/>
      <c r="C269" s="259"/>
      <c r="D269" s="249" t="s">
        <v>266</v>
      </c>
      <c r="E269" s="260" t="s">
        <v>1</v>
      </c>
      <c r="F269" s="261" t="s">
        <v>401</v>
      </c>
      <c r="G269" s="259"/>
      <c r="H269" s="262">
        <v>11.35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8" t="s">
        <v>266</v>
      </c>
      <c r="AU269" s="268" t="s">
        <v>87</v>
      </c>
      <c r="AV269" s="14" t="s">
        <v>87</v>
      </c>
      <c r="AW269" s="14" t="s">
        <v>34</v>
      </c>
      <c r="AX269" s="14" t="s">
        <v>77</v>
      </c>
      <c r="AY269" s="268" t="s">
        <v>256</v>
      </c>
    </row>
    <row r="270" s="14" customFormat="1">
      <c r="A270" s="14"/>
      <c r="B270" s="258"/>
      <c r="C270" s="259"/>
      <c r="D270" s="249" t="s">
        <v>266</v>
      </c>
      <c r="E270" s="260" t="s">
        <v>1</v>
      </c>
      <c r="F270" s="261" t="s">
        <v>402</v>
      </c>
      <c r="G270" s="259"/>
      <c r="H270" s="262">
        <v>5.75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8" t="s">
        <v>266</v>
      </c>
      <c r="AU270" s="268" t="s">
        <v>87</v>
      </c>
      <c r="AV270" s="14" t="s">
        <v>87</v>
      </c>
      <c r="AW270" s="14" t="s">
        <v>34</v>
      </c>
      <c r="AX270" s="14" t="s">
        <v>77</v>
      </c>
      <c r="AY270" s="268" t="s">
        <v>256</v>
      </c>
    </row>
    <row r="271" s="14" customFormat="1">
      <c r="A271" s="14"/>
      <c r="B271" s="258"/>
      <c r="C271" s="259"/>
      <c r="D271" s="249" t="s">
        <v>266</v>
      </c>
      <c r="E271" s="260" t="s">
        <v>1</v>
      </c>
      <c r="F271" s="261" t="s">
        <v>403</v>
      </c>
      <c r="G271" s="259"/>
      <c r="H271" s="262">
        <v>6.1500000000000004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266</v>
      </c>
      <c r="AU271" s="268" t="s">
        <v>87</v>
      </c>
      <c r="AV271" s="14" t="s">
        <v>87</v>
      </c>
      <c r="AW271" s="14" t="s">
        <v>34</v>
      </c>
      <c r="AX271" s="14" t="s">
        <v>77</v>
      </c>
      <c r="AY271" s="268" t="s">
        <v>256</v>
      </c>
    </row>
    <row r="272" s="15" customFormat="1">
      <c r="A272" s="15"/>
      <c r="B272" s="269"/>
      <c r="C272" s="270"/>
      <c r="D272" s="249" t="s">
        <v>266</v>
      </c>
      <c r="E272" s="271" t="s">
        <v>1</v>
      </c>
      <c r="F272" s="272" t="s">
        <v>270</v>
      </c>
      <c r="G272" s="270"/>
      <c r="H272" s="273">
        <v>244.22499999999999</v>
      </c>
      <c r="I272" s="274"/>
      <c r="J272" s="270"/>
      <c r="K272" s="270"/>
      <c r="L272" s="275"/>
      <c r="M272" s="276"/>
      <c r="N272" s="277"/>
      <c r="O272" s="277"/>
      <c r="P272" s="277"/>
      <c r="Q272" s="277"/>
      <c r="R272" s="277"/>
      <c r="S272" s="277"/>
      <c r="T272" s="27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9" t="s">
        <v>266</v>
      </c>
      <c r="AU272" s="279" t="s">
        <v>87</v>
      </c>
      <c r="AV272" s="15" t="s">
        <v>262</v>
      </c>
      <c r="AW272" s="15" t="s">
        <v>34</v>
      </c>
      <c r="AX272" s="15" t="s">
        <v>85</v>
      </c>
      <c r="AY272" s="279" t="s">
        <v>256</v>
      </c>
    </row>
    <row r="273" s="2" customFormat="1" ht="24.15" customHeight="1">
      <c r="A273" s="38"/>
      <c r="B273" s="39"/>
      <c r="C273" s="228" t="s">
        <v>406</v>
      </c>
      <c r="D273" s="228" t="s">
        <v>258</v>
      </c>
      <c r="E273" s="229" t="s">
        <v>407</v>
      </c>
      <c r="F273" s="230" t="s">
        <v>408</v>
      </c>
      <c r="G273" s="231" t="s">
        <v>337</v>
      </c>
      <c r="H273" s="232">
        <v>732.67499999999995</v>
      </c>
      <c r="I273" s="233"/>
      <c r="J273" s="234">
        <f>ROUND(I273*H273,2)</f>
        <v>0</v>
      </c>
      <c r="K273" s="235"/>
      <c r="L273" s="44"/>
      <c r="M273" s="236" t="s">
        <v>1</v>
      </c>
      <c r="N273" s="237" t="s">
        <v>42</v>
      </c>
      <c r="O273" s="91"/>
      <c r="P273" s="238">
        <f>O273*H273</f>
        <v>0</v>
      </c>
      <c r="Q273" s="238">
        <v>0.0067999999999999996</v>
      </c>
      <c r="R273" s="238">
        <f>Q273*H273</f>
        <v>4.9821899999999992</v>
      </c>
      <c r="S273" s="238">
        <v>0</v>
      </c>
      <c r="T273" s="23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0" t="s">
        <v>262</v>
      </c>
      <c r="AT273" s="240" t="s">
        <v>258</v>
      </c>
      <c r="AU273" s="240" t="s">
        <v>87</v>
      </c>
      <c r="AY273" s="17" t="s">
        <v>256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7" t="s">
        <v>85</v>
      </c>
      <c r="BK273" s="241">
        <f>ROUND(I273*H273,2)</f>
        <v>0</v>
      </c>
      <c r="BL273" s="17" t="s">
        <v>262</v>
      </c>
      <c r="BM273" s="240" t="s">
        <v>409</v>
      </c>
    </row>
    <row r="274" s="14" customFormat="1">
      <c r="A274" s="14"/>
      <c r="B274" s="258"/>
      <c r="C274" s="259"/>
      <c r="D274" s="249" t="s">
        <v>266</v>
      </c>
      <c r="E274" s="260" t="s">
        <v>1</v>
      </c>
      <c r="F274" s="261" t="s">
        <v>410</v>
      </c>
      <c r="G274" s="259"/>
      <c r="H274" s="262">
        <v>732.67499999999995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8" t="s">
        <v>266</v>
      </c>
      <c r="AU274" s="268" t="s">
        <v>87</v>
      </c>
      <c r="AV274" s="14" t="s">
        <v>87</v>
      </c>
      <c r="AW274" s="14" t="s">
        <v>34</v>
      </c>
      <c r="AX274" s="14" t="s">
        <v>77</v>
      </c>
      <c r="AY274" s="268" t="s">
        <v>256</v>
      </c>
    </row>
    <row r="275" s="15" customFormat="1">
      <c r="A275" s="15"/>
      <c r="B275" s="269"/>
      <c r="C275" s="270"/>
      <c r="D275" s="249" t="s">
        <v>266</v>
      </c>
      <c r="E275" s="271" t="s">
        <v>1</v>
      </c>
      <c r="F275" s="272" t="s">
        <v>270</v>
      </c>
      <c r="G275" s="270"/>
      <c r="H275" s="273">
        <v>732.67499999999995</v>
      </c>
      <c r="I275" s="274"/>
      <c r="J275" s="270"/>
      <c r="K275" s="270"/>
      <c r="L275" s="275"/>
      <c r="M275" s="276"/>
      <c r="N275" s="277"/>
      <c r="O275" s="277"/>
      <c r="P275" s="277"/>
      <c r="Q275" s="277"/>
      <c r="R275" s="277"/>
      <c r="S275" s="277"/>
      <c r="T275" s="27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9" t="s">
        <v>266</v>
      </c>
      <c r="AU275" s="279" t="s">
        <v>87</v>
      </c>
      <c r="AV275" s="15" t="s">
        <v>262</v>
      </c>
      <c r="AW275" s="15" t="s">
        <v>34</v>
      </c>
      <c r="AX275" s="15" t="s">
        <v>85</v>
      </c>
      <c r="AY275" s="279" t="s">
        <v>256</v>
      </c>
    </row>
    <row r="276" s="2" customFormat="1" ht="24.15" customHeight="1">
      <c r="A276" s="38"/>
      <c r="B276" s="39"/>
      <c r="C276" s="228" t="s">
        <v>411</v>
      </c>
      <c r="D276" s="228" t="s">
        <v>258</v>
      </c>
      <c r="E276" s="229" t="s">
        <v>412</v>
      </c>
      <c r="F276" s="230" t="s">
        <v>413</v>
      </c>
      <c r="G276" s="231" t="s">
        <v>337</v>
      </c>
      <c r="H276" s="232">
        <v>356.85599999999999</v>
      </c>
      <c r="I276" s="233"/>
      <c r="J276" s="234">
        <f>ROUND(I276*H276,2)</f>
        <v>0</v>
      </c>
      <c r="K276" s="235"/>
      <c r="L276" s="44"/>
      <c r="M276" s="236" t="s">
        <v>1</v>
      </c>
      <c r="N276" s="237" t="s">
        <v>42</v>
      </c>
      <c r="O276" s="91"/>
      <c r="P276" s="238">
        <f>O276*H276</f>
        <v>0</v>
      </c>
      <c r="Q276" s="238">
        <v>0.012999999999999999</v>
      </c>
      <c r="R276" s="238">
        <f>Q276*H276</f>
        <v>4.6391279999999995</v>
      </c>
      <c r="S276" s="238">
        <v>0</v>
      </c>
      <c r="T276" s="23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0" t="s">
        <v>262</v>
      </c>
      <c r="AT276" s="240" t="s">
        <v>258</v>
      </c>
      <c r="AU276" s="240" t="s">
        <v>87</v>
      </c>
      <c r="AY276" s="17" t="s">
        <v>256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7" t="s">
        <v>85</v>
      </c>
      <c r="BK276" s="241">
        <f>ROUND(I276*H276,2)</f>
        <v>0</v>
      </c>
      <c r="BL276" s="17" t="s">
        <v>262</v>
      </c>
      <c r="BM276" s="240" t="s">
        <v>414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415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266</v>
      </c>
      <c r="AU277" s="257" t="s">
        <v>87</v>
      </c>
      <c r="AV277" s="13" t="s">
        <v>85</v>
      </c>
      <c r="AW277" s="13" t="s">
        <v>34</v>
      </c>
      <c r="AX277" s="13" t="s">
        <v>77</v>
      </c>
      <c r="AY277" s="257" t="s">
        <v>256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268</v>
      </c>
      <c r="G278" s="248"/>
      <c r="H278" s="250" t="s">
        <v>1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7" t="s">
        <v>266</v>
      </c>
      <c r="AU278" s="257" t="s">
        <v>87</v>
      </c>
      <c r="AV278" s="13" t="s">
        <v>85</v>
      </c>
      <c r="AW278" s="13" t="s">
        <v>34</v>
      </c>
      <c r="AX278" s="13" t="s">
        <v>77</v>
      </c>
      <c r="AY278" s="257" t="s">
        <v>256</v>
      </c>
    </row>
    <row r="279" s="14" customFormat="1">
      <c r="A279" s="14"/>
      <c r="B279" s="258"/>
      <c r="C279" s="259"/>
      <c r="D279" s="249" t="s">
        <v>266</v>
      </c>
      <c r="E279" s="260" t="s">
        <v>1</v>
      </c>
      <c r="F279" s="261" t="s">
        <v>416</v>
      </c>
      <c r="G279" s="259"/>
      <c r="H279" s="262">
        <v>38.140000000000001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8" t="s">
        <v>266</v>
      </c>
      <c r="AU279" s="268" t="s">
        <v>87</v>
      </c>
      <c r="AV279" s="14" t="s">
        <v>87</v>
      </c>
      <c r="AW279" s="14" t="s">
        <v>34</v>
      </c>
      <c r="AX279" s="14" t="s">
        <v>77</v>
      </c>
      <c r="AY279" s="268" t="s">
        <v>256</v>
      </c>
    </row>
    <row r="280" s="14" customFormat="1">
      <c r="A280" s="14"/>
      <c r="B280" s="258"/>
      <c r="C280" s="259"/>
      <c r="D280" s="249" t="s">
        <v>266</v>
      </c>
      <c r="E280" s="260" t="s">
        <v>1</v>
      </c>
      <c r="F280" s="261" t="s">
        <v>417</v>
      </c>
      <c r="G280" s="259"/>
      <c r="H280" s="262">
        <v>17.673999999999999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8" t="s">
        <v>266</v>
      </c>
      <c r="AU280" s="268" t="s">
        <v>87</v>
      </c>
      <c r="AV280" s="14" t="s">
        <v>87</v>
      </c>
      <c r="AW280" s="14" t="s">
        <v>34</v>
      </c>
      <c r="AX280" s="14" t="s">
        <v>77</v>
      </c>
      <c r="AY280" s="268" t="s">
        <v>256</v>
      </c>
    </row>
    <row r="281" s="14" customFormat="1">
      <c r="A281" s="14"/>
      <c r="B281" s="258"/>
      <c r="C281" s="259"/>
      <c r="D281" s="249" t="s">
        <v>266</v>
      </c>
      <c r="E281" s="260" t="s">
        <v>1</v>
      </c>
      <c r="F281" s="261" t="s">
        <v>418</v>
      </c>
      <c r="G281" s="259"/>
      <c r="H281" s="262">
        <v>23.167999999999999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8" t="s">
        <v>266</v>
      </c>
      <c r="AU281" s="268" t="s">
        <v>87</v>
      </c>
      <c r="AV281" s="14" t="s">
        <v>87</v>
      </c>
      <c r="AW281" s="14" t="s">
        <v>34</v>
      </c>
      <c r="AX281" s="14" t="s">
        <v>77</v>
      </c>
      <c r="AY281" s="268" t="s">
        <v>256</v>
      </c>
    </row>
    <row r="282" s="14" customFormat="1">
      <c r="A282" s="14"/>
      <c r="B282" s="258"/>
      <c r="C282" s="259"/>
      <c r="D282" s="249" t="s">
        <v>266</v>
      </c>
      <c r="E282" s="260" t="s">
        <v>1</v>
      </c>
      <c r="F282" s="261" t="s">
        <v>419</v>
      </c>
      <c r="G282" s="259"/>
      <c r="H282" s="262">
        <v>17.806000000000001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266</v>
      </c>
      <c r="AU282" s="268" t="s">
        <v>87</v>
      </c>
      <c r="AV282" s="14" t="s">
        <v>87</v>
      </c>
      <c r="AW282" s="14" t="s">
        <v>34</v>
      </c>
      <c r="AX282" s="14" t="s">
        <v>77</v>
      </c>
      <c r="AY282" s="268" t="s">
        <v>256</v>
      </c>
    </row>
    <row r="283" s="14" customFormat="1">
      <c r="A283" s="14"/>
      <c r="B283" s="258"/>
      <c r="C283" s="259"/>
      <c r="D283" s="249" t="s">
        <v>266</v>
      </c>
      <c r="E283" s="260" t="s">
        <v>1</v>
      </c>
      <c r="F283" s="261" t="s">
        <v>420</v>
      </c>
      <c r="G283" s="259"/>
      <c r="H283" s="262">
        <v>16.635999999999999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8" t="s">
        <v>266</v>
      </c>
      <c r="AU283" s="268" t="s">
        <v>87</v>
      </c>
      <c r="AV283" s="14" t="s">
        <v>87</v>
      </c>
      <c r="AW283" s="14" t="s">
        <v>34</v>
      </c>
      <c r="AX283" s="14" t="s">
        <v>77</v>
      </c>
      <c r="AY283" s="268" t="s">
        <v>256</v>
      </c>
    </row>
    <row r="284" s="13" customFormat="1">
      <c r="A284" s="13"/>
      <c r="B284" s="247"/>
      <c r="C284" s="248"/>
      <c r="D284" s="249" t="s">
        <v>266</v>
      </c>
      <c r="E284" s="250" t="s">
        <v>1</v>
      </c>
      <c r="F284" s="251" t="s">
        <v>376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266</v>
      </c>
      <c r="AU284" s="257" t="s">
        <v>87</v>
      </c>
      <c r="AV284" s="13" t="s">
        <v>85</v>
      </c>
      <c r="AW284" s="13" t="s">
        <v>34</v>
      </c>
      <c r="AX284" s="13" t="s">
        <v>77</v>
      </c>
      <c r="AY284" s="257" t="s">
        <v>256</v>
      </c>
    </row>
    <row r="285" s="13" customFormat="1">
      <c r="A285" s="13"/>
      <c r="B285" s="247"/>
      <c r="C285" s="248"/>
      <c r="D285" s="249" t="s">
        <v>266</v>
      </c>
      <c r="E285" s="250" t="s">
        <v>1</v>
      </c>
      <c r="F285" s="251" t="s">
        <v>392</v>
      </c>
      <c r="G285" s="248"/>
      <c r="H285" s="250" t="s">
        <v>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266</v>
      </c>
      <c r="AU285" s="257" t="s">
        <v>87</v>
      </c>
      <c r="AV285" s="13" t="s">
        <v>85</v>
      </c>
      <c r="AW285" s="13" t="s">
        <v>34</v>
      </c>
      <c r="AX285" s="13" t="s">
        <v>77</v>
      </c>
      <c r="AY285" s="257" t="s">
        <v>256</v>
      </c>
    </row>
    <row r="286" s="14" customFormat="1">
      <c r="A286" s="14"/>
      <c r="B286" s="258"/>
      <c r="C286" s="259"/>
      <c r="D286" s="249" t="s">
        <v>266</v>
      </c>
      <c r="E286" s="260" t="s">
        <v>1</v>
      </c>
      <c r="F286" s="261" t="s">
        <v>421</v>
      </c>
      <c r="G286" s="259"/>
      <c r="H286" s="262">
        <v>8.5999999999999996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266</v>
      </c>
      <c r="AU286" s="268" t="s">
        <v>87</v>
      </c>
      <c r="AV286" s="14" t="s">
        <v>87</v>
      </c>
      <c r="AW286" s="14" t="s">
        <v>34</v>
      </c>
      <c r="AX286" s="14" t="s">
        <v>77</v>
      </c>
      <c r="AY286" s="268" t="s">
        <v>256</v>
      </c>
    </row>
    <row r="287" s="14" customFormat="1">
      <c r="A287" s="14"/>
      <c r="B287" s="258"/>
      <c r="C287" s="259"/>
      <c r="D287" s="249" t="s">
        <v>266</v>
      </c>
      <c r="E287" s="260" t="s">
        <v>1</v>
      </c>
      <c r="F287" s="261" t="s">
        <v>422</v>
      </c>
      <c r="G287" s="259"/>
      <c r="H287" s="262">
        <v>22.678000000000001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266</v>
      </c>
      <c r="AU287" s="268" t="s">
        <v>87</v>
      </c>
      <c r="AV287" s="14" t="s">
        <v>87</v>
      </c>
      <c r="AW287" s="14" t="s">
        <v>34</v>
      </c>
      <c r="AX287" s="14" t="s">
        <v>77</v>
      </c>
      <c r="AY287" s="268" t="s">
        <v>256</v>
      </c>
    </row>
    <row r="288" s="14" customFormat="1">
      <c r="A288" s="14"/>
      <c r="B288" s="258"/>
      <c r="C288" s="259"/>
      <c r="D288" s="249" t="s">
        <v>266</v>
      </c>
      <c r="E288" s="260" t="s">
        <v>1</v>
      </c>
      <c r="F288" s="261" t="s">
        <v>423</v>
      </c>
      <c r="G288" s="259"/>
      <c r="H288" s="262">
        <v>15.119999999999999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8" t="s">
        <v>266</v>
      </c>
      <c r="AU288" s="268" t="s">
        <v>87</v>
      </c>
      <c r="AV288" s="14" t="s">
        <v>87</v>
      </c>
      <c r="AW288" s="14" t="s">
        <v>34</v>
      </c>
      <c r="AX288" s="14" t="s">
        <v>77</v>
      </c>
      <c r="AY288" s="268" t="s">
        <v>256</v>
      </c>
    </row>
    <row r="289" s="14" customFormat="1">
      <c r="A289" s="14"/>
      <c r="B289" s="258"/>
      <c r="C289" s="259"/>
      <c r="D289" s="249" t="s">
        <v>266</v>
      </c>
      <c r="E289" s="260" t="s">
        <v>1</v>
      </c>
      <c r="F289" s="261" t="s">
        <v>424</v>
      </c>
      <c r="G289" s="259"/>
      <c r="H289" s="262">
        <v>7.4800000000000004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8" t="s">
        <v>266</v>
      </c>
      <c r="AU289" s="268" t="s">
        <v>87</v>
      </c>
      <c r="AV289" s="14" t="s">
        <v>87</v>
      </c>
      <c r="AW289" s="14" t="s">
        <v>34</v>
      </c>
      <c r="AX289" s="14" t="s">
        <v>77</v>
      </c>
      <c r="AY289" s="268" t="s">
        <v>256</v>
      </c>
    </row>
    <row r="290" s="13" customFormat="1">
      <c r="A290" s="13"/>
      <c r="B290" s="247"/>
      <c r="C290" s="248"/>
      <c r="D290" s="249" t="s">
        <v>266</v>
      </c>
      <c r="E290" s="250" t="s">
        <v>1</v>
      </c>
      <c r="F290" s="251" t="s">
        <v>397</v>
      </c>
      <c r="G290" s="248"/>
      <c r="H290" s="250" t="s">
        <v>1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266</v>
      </c>
      <c r="AU290" s="257" t="s">
        <v>87</v>
      </c>
      <c r="AV290" s="13" t="s">
        <v>85</v>
      </c>
      <c r="AW290" s="13" t="s">
        <v>34</v>
      </c>
      <c r="AX290" s="13" t="s">
        <v>77</v>
      </c>
      <c r="AY290" s="257" t="s">
        <v>256</v>
      </c>
    </row>
    <row r="291" s="14" customFormat="1">
      <c r="A291" s="14"/>
      <c r="B291" s="258"/>
      <c r="C291" s="259"/>
      <c r="D291" s="249" t="s">
        <v>266</v>
      </c>
      <c r="E291" s="260" t="s">
        <v>1</v>
      </c>
      <c r="F291" s="261" t="s">
        <v>425</v>
      </c>
      <c r="G291" s="259"/>
      <c r="H291" s="262">
        <v>14.518000000000001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8" t="s">
        <v>266</v>
      </c>
      <c r="AU291" s="268" t="s">
        <v>87</v>
      </c>
      <c r="AV291" s="14" t="s">
        <v>87</v>
      </c>
      <c r="AW291" s="14" t="s">
        <v>34</v>
      </c>
      <c r="AX291" s="14" t="s">
        <v>77</v>
      </c>
      <c r="AY291" s="268" t="s">
        <v>256</v>
      </c>
    </row>
    <row r="292" s="14" customFormat="1">
      <c r="A292" s="14"/>
      <c r="B292" s="258"/>
      <c r="C292" s="259"/>
      <c r="D292" s="249" t="s">
        <v>266</v>
      </c>
      <c r="E292" s="260" t="s">
        <v>1</v>
      </c>
      <c r="F292" s="261" t="s">
        <v>426</v>
      </c>
      <c r="G292" s="259"/>
      <c r="H292" s="262">
        <v>9.7599999999999998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266</v>
      </c>
      <c r="AU292" s="268" t="s">
        <v>87</v>
      </c>
      <c r="AV292" s="14" t="s">
        <v>87</v>
      </c>
      <c r="AW292" s="14" t="s">
        <v>34</v>
      </c>
      <c r="AX292" s="14" t="s">
        <v>77</v>
      </c>
      <c r="AY292" s="268" t="s">
        <v>256</v>
      </c>
    </row>
    <row r="293" s="14" customFormat="1">
      <c r="A293" s="14"/>
      <c r="B293" s="258"/>
      <c r="C293" s="259"/>
      <c r="D293" s="249" t="s">
        <v>266</v>
      </c>
      <c r="E293" s="260" t="s">
        <v>1</v>
      </c>
      <c r="F293" s="261" t="s">
        <v>427</v>
      </c>
      <c r="G293" s="259"/>
      <c r="H293" s="262">
        <v>7.1600000000000001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8" t="s">
        <v>266</v>
      </c>
      <c r="AU293" s="268" t="s">
        <v>87</v>
      </c>
      <c r="AV293" s="14" t="s">
        <v>87</v>
      </c>
      <c r="AW293" s="14" t="s">
        <v>34</v>
      </c>
      <c r="AX293" s="14" t="s">
        <v>77</v>
      </c>
      <c r="AY293" s="268" t="s">
        <v>256</v>
      </c>
    </row>
    <row r="294" s="14" customFormat="1">
      <c r="A294" s="14"/>
      <c r="B294" s="258"/>
      <c r="C294" s="259"/>
      <c r="D294" s="249" t="s">
        <v>266</v>
      </c>
      <c r="E294" s="260" t="s">
        <v>1</v>
      </c>
      <c r="F294" s="261" t="s">
        <v>427</v>
      </c>
      <c r="G294" s="259"/>
      <c r="H294" s="262">
        <v>7.1600000000000001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266</v>
      </c>
      <c r="AU294" s="268" t="s">
        <v>87</v>
      </c>
      <c r="AV294" s="14" t="s">
        <v>87</v>
      </c>
      <c r="AW294" s="14" t="s">
        <v>34</v>
      </c>
      <c r="AX294" s="14" t="s">
        <v>77</v>
      </c>
      <c r="AY294" s="268" t="s">
        <v>256</v>
      </c>
    </row>
    <row r="295" s="14" customFormat="1">
      <c r="A295" s="14"/>
      <c r="B295" s="258"/>
      <c r="C295" s="259"/>
      <c r="D295" s="249" t="s">
        <v>266</v>
      </c>
      <c r="E295" s="260" t="s">
        <v>1</v>
      </c>
      <c r="F295" s="261" t="s">
        <v>428</v>
      </c>
      <c r="G295" s="259"/>
      <c r="H295" s="262">
        <v>12.6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8" t="s">
        <v>266</v>
      </c>
      <c r="AU295" s="268" t="s">
        <v>87</v>
      </c>
      <c r="AV295" s="14" t="s">
        <v>87</v>
      </c>
      <c r="AW295" s="14" t="s">
        <v>34</v>
      </c>
      <c r="AX295" s="14" t="s">
        <v>77</v>
      </c>
      <c r="AY295" s="268" t="s">
        <v>256</v>
      </c>
    </row>
    <row r="296" s="14" customFormat="1">
      <c r="A296" s="14"/>
      <c r="B296" s="258"/>
      <c r="C296" s="259"/>
      <c r="D296" s="249" t="s">
        <v>266</v>
      </c>
      <c r="E296" s="260" t="s">
        <v>1</v>
      </c>
      <c r="F296" s="261" t="s">
        <v>429</v>
      </c>
      <c r="G296" s="259"/>
      <c r="H296" s="262">
        <v>8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266</v>
      </c>
      <c r="AU296" s="268" t="s">
        <v>87</v>
      </c>
      <c r="AV296" s="14" t="s">
        <v>87</v>
      </c>
      <c r="AW296" s="14" t="s">
        <v>34</v>
      </c>
      <c r="AX296" s="14" t="s">
        <v>77</v>
      </c>
      <c r="AY296" s="268" t="s">
        <v>256</v>
      </c>
    </row>
    <row r="297" s="14" customFormat="1">
      <c r="A297" s="14"/>
      <c r="B297" s="258"/>
      <c r="C297" s="259"/>
      <c r="D297" s="249" t="s">
        <v>266</v>
      </c>
      <c r="E297" s="260" t="s">
        <v>1</v>
      </c>
      <c r="F297" s="261" t="s">
        <v>430</v>
      </c>
      <c r="G297" s="259"/>
      <c r="H297" s="262">
        <v>8.6400000000000006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266</v>
      </c>
      <c r="AU297" s="268" t="s">
        <v>87</v>
      </c>
      <c r="AV297" s="14" t="s">
        <v>87</v>
      </c>
      <c r="AW297" s="14" t="s">
        <v>34</v>
      </c>
      <c r="AX297" s="14" t="s">
        <v>77</v>
      </c>
      <c r="AY297" s="268" t="s">
        <v>256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380</v>
      </c>
      <c r="G298" s="248"/>
      <c r="H298" s="250" t="s">
        <v>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266</v>
      </c>
      <c r="AU298" s="257" t="s">
        <v>87</v>
      </c>
      <c r="AV298" s="13" t="s">
        <v>85</v>
      </c>
      <c r="AW298" s="13" t="s">
        <v>34</v>
      </c>
      <c r="AX298" s="13" t="s">
        <v>77</v>
      </c>
      <c r="AY298" s="257" t="s">
        <v>256</v>
      </c>
    </row>
    <row r="299" s="13" customFormat="1">
      <c r="A299" s="13"/>
      <c r="B299" s="247"/>
      <c r="C299" s="248"/>
      <c r="D299" s="249" t="s">
        <v>266</v>
      </c>
      <c r="E299" s="250" t="s">
        <v>1</v>
      </c>
      <c r="F299" s="251" t="s">
        <v>404</v>
      </c>
      <c r="G299" s="248"/>
      <c r="H299" s="250" t="s">
        <v>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7" t="s">
        <v>266</v>
      </c>
      <c r="AU299" s="257" t="s">
        <v>87</v>
      </c>
      <c r="AV299" s="13" t="s">
        <v>85</v>
      </c>
      <c r="AW299" s="13" t="s">
        <v>34</v>
      </c>
      <c r="AX299" s="13" t="s">
        <v>77</v>
      </c>
      <c r="AY299" s="257" t="s">
        <v>256</v>
      </c>
    </row>
    <row r="300" s="14" customFormat="1">
      <c r="A300" s="14"/>
      <c r="B300" s="258"/>
      <c r="C300" s="259"/>
      <c r="D300" s="249" t="s">
        <v>266</v>
      </c>
      <c r="E300" s="260" t="s">
        <v>1</v>
      </c>
      <c r="F300" s="261" t="s">
        <v>421</v>
      </c>
      <c r="G300" s="259"/>
      <c r="H300" s="262">
        <v>8.5999999999999996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8" t="s">
        <v>266</v>
      </c>
      <c r="AU300" s="268" t="s">
        <v>87</v>
      </c>
      <c r="AV300" s="14" t="s">
        <v>87</v>
      </c>
      <c r="AW300" s="14" t="s">
        <v>34</v>
      </c>
      <c r="AX300" s="14" t="s">
        <v>77</v>
      </c>
      <c r="AY300" s="268" t="s">
        <v>256</v>
      </c>
    </row>
    <row r="301" s="14" customFormat="1">
      <c r="A301" s="14"/>
      <c r="B301" s="258"/>
      <c r="C301" s="259"/>
      <c r="D301" s="249" t="s">
        <v>266</v>
      </c>
      <c r="E301" s="260" t="s">
        <v>1</v>
      </c>
      <c r="F301" s="261" t="s">
        <v>422</v>
      </c>
      <c r="G301" s="259"/>
      <c r="H301" s="262">
        <v>22.678000000000001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8" t="s">
        <v>266</v>
      </c>
      <c r="AU301" s="268" t="s">
        <v>87</v>
      </c>
      <c r="AV301" s="14" t="s">
        <v>87</v>
      </c>
      <c r="AW301" s="14" t="s">
        <v>34</v>
      </c>
      <c r="AX301" s="14" t="s">
        <v>77</v>
      </c>
      <c r="AY301" s="268" t="s">
        <v>256</v>
      </c>
    </row>
    <row r="302" s="14" customFormat="1">
      <c r="A302" s="14"/>
      <c r="B302" s="258"/>
      <c r="C302" s="259"/>
      <c r="D302" s="249" t="s">
        <v>266</v>
      </c>
      <c r="E302" s="260" t="s">
        <v>1</v>
      </c>
      <c r="F302" s="261" t="s">
        <v>423</v>
      </c>
      <c r="G302" s="259"/>
      <c r="H302" s="262">
        <v>15.119999999999999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8" t="s">
        <v>266</v>
      </c>
      <c r="AU302" s="268" t="s">
        <v>87</v>
      </c>
      <c r="AV302" s="14" t="s">
        <v>87</v>
      </c>
      <c r="AW302" s="14" t="s">
        <v>34</v>
      </c>
      <c r="AX302" s="14" t="s">
        <v>77</v>
      </c>
      <c r="AY302" s="268" t="s">
        <v>256</v>
      </c>
    </row>
    <row r="303" s="14" customFormat="1">
      <c r="A303" s="14"/>
      <c r="B303" s="258"/>
      <c r="C303" s="259"/>
      <c r="D303" s="249" t="s">
        <v>266</v>
      </c>
      <c r="E303" s="260" t="s">
        <v>1</v>
      </c>
      <c r="F303" s="261" t="s">
        <v>424</v>
      </c>
      <c r="G303" s="259"/>
      <c r="H303" s="262">
        <v>7.4800000000000004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8" t="s">
        <v>266</v>
      </c>
      <c r="AU303" s="268" t="s">
        <v>87</v>
      </c>
      <c r="AV303" s="14" t="s">
        <v>87</v>
      </c>
      <c r="AW303" s="14" t="s">
        <v>34</v>
      </c>
      <c r="AX303" s="14" t="s">
        <v>77</v>
      </c>
      <c r="AY303" s="268" t="s">
        <v>256</v>
      </c>
    </row>
    <row r="304" s="13" customFormat="1">
      <c r="A304" s="13"/>
      <c r="B304" s="247"/>
      <c r="C304" s="248"/>
      <c r="D304" s="249" t="s">
        <v>266</v>
      </c>
      <c r="E304" s="250" t="s">
        <v>1</v>
      </c>
      <c r="F304" s="251" t="s">
        <v>405</v>
      </c>
      <c r="G304" s="248"/>
      <c r="H304" s="250" t="s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266</v>
      </c>
      <c r="AU304" s="257" t="s">
        <v>87</v>
      </c>
      <c r="AV304" s="13" t="s">
        <v>85</v>
      </c>
      <c r="AW304" s="13" t="s">
        <v>34</v>
      </c>
      <c r="AX304" s="13" t="s">
        <v>77</v>
      </c>
      <c r="AY304" s="257" t="s">
        <v>256</v>
      </c>
    </row>
    <row r="305" s="14" customFormat="1">
      <c r="A305" s="14"/>
      <c r="B305" s="258"/>
      <c r="C305" s="259"/>
      <c r="D305" s="249" t="s">
        <v>266</v>
      </c>
      <c r="E305" s="260" t="s">
        <v>1</v>
      </c>
      <c r="F305" s="261" t="s">
        <v>425</v>
      </c>
      <c r="G305" s="259"/>
      <c r="H305" s="262">
        <v>14.518000000000001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8" t="s">
        <v>266</v>
      </c>
      <c r="AU305" s="268" t="s">
        <v>87</v>
      </c>
      <c r="AV305" s="14" t="s">
        <v>87</v>
      </c>
      <c r="AW305" s="14" t="s">
        <v>34</v>
      </c>
      <c r="AX305" s="14" t="s">
        <v>77</v>
      </c>
      <c r="AY305" s="268" t="s">
        <v>256</v>
      </c>
    </row>
    <row r="306" s="14" customFormat="1">
      <c r="A306" s="14"/>
      <c r="B306" s="258"/>
      <c r="C306" s="259"/>
      <c r="D306" s="249" t="s">
        <v>266</v>
      </c>
      <c r="E306" s="260" t="s">
        <v>1</v>
      </c>
      <c r="F306" s="261" t="s">
        <v>426</v>
      </c>
      <c r="G306" s="259"/>
      <c r="H306" s="262">
        <v>9.7599999999999998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8" t="s">
        <v>266</v>
      </c>
      <c r="AU306" s="268" t="s">
        <v>87</v>
      </c>
      <c r="AV306" s="14" t="s">
        <v>87</v>
      </c>
      <c r="AW306" s="14" t="s">
        <v>34</v>
      </c>
      <c r="AX306" s="14" t="s">
        <v>77</v>
      </c>
      <c r="AY306" s="268" t="s">
        <v>256</v>
      </c>
    </row>
    <row r="307" s="14" customFormat="1">
      <c r="A307" s="14"/>
      <c r="B307" s="258"/>
      <c r="C307" s="259"/>
      <c r="D307" s="249" t="s">
        <v>266</v>
      </c>
      <c r="E307" s="260" t="s">
        <v>1</v>
      </c>
      <c r="F307" s="261" t="s">
        <v>427</v>
      </c>
      <c r="G307" s="259"/>
      <c r="H307" s="262">
        <v>7.1600000000000001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8" t="s">
        <v>266</v>
      </c>
      <c r="AU307" s="268" t="s">
        <v>87</v>
      </c>
      <c r="AV307" s="14" t="s">
        <v>87</v>
      </c>
      <c r="AW307" s="14" t="s">
        <v>34</v>
      </c>
      <c r="AX307" s="14" t="s">
        <v>77</v>
      </c>
      <c r="AY307" s="268" t="s">
        <v>256</v>
      </c>
    </row>
    <row r="308" s="14" customFormat="1">
      <c r="A308" s="14"/>
      <c r="B308" s="258"/>
      <c r="C308" s="259"/>
      <c r="D308" s="249" t="s">
        <v>266</v>
      </c>
      <c r="E308" s="260" t="s">
        <v>1</v>
      </c>
      <c r="F308" s="261" t="s">
        <v>427</v>
      </c>
      <c r="G308" s="259"/>
      <c r="H308" s="262">
        <v>7.1600000000000001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8" t="s">
        <v>266</v>
      </c>
      <c r="AU308" s="268" t="s">
        <v>87</v>
      </c>
      <c r="AV308" s="14" t="s">
        <v>87</v>
      </c>
      <c r="AW308" s="14" t="s">
        <v>34</v>
      </c>
      <c r="AX308" s="14" t="s">
        <v>77</v>
      </c>
      <c r="AY308" s="268" t="s">
        <v>256</v>
      </c>
    </row>
    <row r="309" s="14" customFormat="1">
      <c r="A309" s="14"/>
      <c r="B309" s="258"/>
      <c r="C309" s="259"/>
      <c r="D309" s="249" t="s">
        <v>266</v>
      </c>
      <c r="E309" s="260" t="s">
        <v>1</v>
      </c>
      <c r="F309" s="261" t="s">
        <v>428</v>
      </c>
      <c r="G309" s="259"/>
      <c r="H309" s="262">
        <v>12.6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8" t="s">
        <v>266</v>
      </c>
      <c r="AU309" s="268" t="s">
        <v>87</v>
      </c>
      <c r="AV309" s="14" t="s">
        <v>87</v>
      </c>
      <c r="AW309" s="14" t="s">
        <v>34</v>
      </c>
      <c r="AX309" s="14" t="s">
        <v>77</v>
      </c>
      <c r="AY309" s="268" t="s">
        <v>256</v>
      </c>
    </row>
    <row r="310" s="14" customFormat="1">
      <c r="A310" s="14"/>
      <c r="B310" s="258"/>
      <c r="C310" s="259"/>
      <c r="D310" s="249" t="s">
        <v>266</v>
      </c>
      <c r="E310" s="260" t="s">
        <v>1</v>
      </c>
      <c r="F310" s="261" t="s">
        <v>429</v>
      </c>
      <c r="G310" s="259"/>
      <c r="H310" s="262">
        <v>8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266</v>
      </c>
      <c r="AU310" s="268" t="s">
        <v>87</v>
      </c>
      <c r="AV310" s="14" t="s">
        <v>87</v>
      </c>
      <c r="AW310" s="14" t="s">
        <v>34</v>
      </c>
      <c r="AX310" s="14" t="s">
        <v>77</v>
      </c>
      <c r="AY310" s="268" t="s">
        <v>256</v>
      </c>
    </row>
    <row r="311" s="14" customFormat="1">
      <c r="A311" s="14"/>
      <c r="B311" s="258"/>
      <c r="C311" s="259"/>
      <c r="D311" s="249" t="s">
        <v>266</v>
      </c>
      <c r="E311" s="260" t="s">
        <v>1</v>
      </c>
      <c r="F311" s="261" t="s">
        <v>430</v>
      </c>
      <c r="G311" s="259"/>
      <c r="H311" s="262">
        <v>8.6400000000000006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8" t="s">
        <v>266</v>
      </c>
      <c r="AU311" s="268" t="s">
        <v>87</v>
      </c>
      <c r="AV311" s="14" t="s">
        <v>87</v>
      </c>
      <c r="AW311" s="14" t="s">
        <v>34</v>
      </c>
      <c r="AX311" s="14" t="s">
        <v>77</v>
      </c>
      <c r="AY311" s="268" t="s">
        <v>256</v>
      </c>
    </row>
    <row r="312" s="15" customFormat="1">
      <c r="A312" s="15"/>
      <c r="B312" s="269"/>
      <c r="C312" s="270"/>
      <c r="D312" s="249" t="s">
        <v>266</v>
      </c>
      <c r="E312" s="271" t="s">
        <v>1</v>
      </c>
      <c r="F312" s="272" t="s">
        <v>270</v>
      </c>
      <c r="G312" s="270"/>
      <c r="H312" s="273">
        <v>356.85599999999999</v>
      </c>
      <c r="I312" s="274"/>
      <c r="J312" s="270"/>
      <c r="K312" s="270"/>
      <c r="L312" s="275"/>
      <c r="M312" s="276"/>
      <c r="N312" s="277"/>
      <c r="O312" s="277"/>
      <c r="P312" s="277"/>
      <c r="Q312" s="277"/>
      <c r="R312" s="277"/>
      <c r="S312" s="277"/>
      <c r="T312" s="27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9" t="s">
        <v>266</v>
      </c>
      <c r="AU312" s="279" t="s">
        <v>87</v>
      </c>
      <c r="AV312" s="15" t="s">
        <v>262</v>
      </c>
      <c r="AW312" s="15" t="s">
        <v>34</v>
      </c>
      <c r="AX312" s="15" t="s">
        <v>85</v>
      </c>
      <c r="AY312" s="279" t="s">
        <v>256</v>
      </c>
    </row>
    <row r="313" s="2" customFormat="1" ht="24.15" customHeight="1">
      <c r="A313" s="38"/>
      <c r="B313" s="39"/>
      <c r="C313" s="228" t="s">
        <v>7</v>
      </c>
      <c r="D313" s="228" t="s">
        <v>258</v>
      </c>
      <c r="E313" s="229" t="s">
        <v>431</v>
      </c>
      <c r="F313" s="230" t="s">
        <v>432</v>
      </c>
      <c r="G313" s="231" t="s">
        <v>337</v>
      </c>
      <c r="H313" s="232">
        <v>1070.568</v>
      </c>
      <c r="I313" s="233"/>
      <c r="J313" s="234">
        <f>ROUND(I313*H313,2)</f>
        <v>0</v>
      </c>
      <c r="K313" s="235"/>
      <c r="L313" s="44"/>
      <c r="M313" s="236" t="s">
        <v>1</v>
      </c>
      <c r="N313" s="237" t="s">
        <v>42</v>
      </c>
      <c r="O313" s="91"/>
      <c r="P313" s="238">
        <f>O313*H313</f>
        <v>0</v>
      </c>
      <c r="Q313" s="238">
        <v>0.0064999999999999997</v>
      </c>
      <c r="R313" s="238">
        <f>Q313*H313</f>
        <v>6.9586919999999992</v>
      </c>
      <c r="S313" s="238">
        <v>0</v>
      </c>
      <c r="T313" s="239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0" t="s">
        <v>262</v>
      </c>
      <c r="AT313" s="240" t="s">
        <v>258</v>
      </c>
      <c r="AU313" s="240" t="s">
        <v>87</v>
      </c>
      <c r="AY313" s="17" t="s">
        <v>256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7" t="s">
        <v>85</v>
      </c>
      <c r="BK313" s="241">
        <f>ROUND(I313*H313,2)</f>
        <v>0</v>
      </c>
      <c r="BL313" s="17" t="s">
        <v>262</v>
      </c>
      <c r="BM313" s="240" t="s">
        <v>433</v>
      </c>
    </row>
    <row r="314" s="14" customFormat="1">
      <c r="A314" s="14"/>
      <c r="B314" s="258"/>
      <c r="C314" s="259"/>
      <c r="D314" s="249" t="s">
        <v>266</v>
      </c>
      <c r="E314" s="260" t="s">
        <v>1</v>
      </c>
      <c r="F314" s="261" t="s">
        <v>434</v>
      </c>
      <c r="G314" s="259"/>
      <c r="H314" s="262">
        <v>1070.568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8" t="s">
        <v>266</v>
      </c>
      <c r="AU314" s="268" t="s">
        <v>87</v>
      </c>
      <c r="AV314" s="14" t="s">
        <v>87</v>
      </c>
      <c r="AW314" s="14" t="s">
        <v>34</v>
      </c>
      <c r="AX314" s="14" t="s">
        <v>77</v>
      </c>
      <c r="AY314" s="268" t="s">
        <v>256</v>
      </c>
    </row>
    <row r="315" s="15" customFormat="1">
      <c r="A315" s="15"/>
      <c r="B315" s="269"/>
      <c r="C315" s="270"/>
      <c r="D315" s="249" t="s">
        <v>266</v>
      </c>
      <c r="E315" s="271" t="s">
        <v>1</v>
      </c>
      <c r="F315" s="272" t="s">
        <v>270</v>
      </c>
      <c r="G315" s="270"/>
      <c r="H315" s="273">
        <v>1070.568</v>
      </c>
      <c r="I315" s="274"/>
      <c r="J315" s="270"/>
      <c r="K315" s="270"/>
      <c r="L315" s="275"/>
      <c r="M315" s="276"/>
      <c r="N315" s="277"/>
      <c r="O315" s="277"/>
      <c r="P315" s="277"/>
      <c r="Q315" s="277"/>
      <c r="R315" s="277"/>
      <c r="S315" s="277"/>
      <c r="T315" s="27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9" t="s">
        <v>266</v>
      </c>
      <c r="AU315" s="279" t="s">
        <v>87</v>
      </c>
      <c r="AV315" s="15" t="s">
        <v>262</v>
      </c>
      <c r="AW315" s="15" t="s">
        <v>34</v>
      </c>
      <c r="AX315" s="15" t="s">
        <v>85</v>
      </c>
      <c r="AY315" s="279" t="s">
        <v>256</v>
      </c>
    </row>
    <row r="316" s="2" customFormat="1" ht="24.15" customHeight="1">
      <c r="A316" s="38"/>
      <c r="B316" s="39"/>
      <c r="C316" s="228" t="s">
        <v>435</v>
      </c>
      <c r="D316" s="228" t="s">
        <v>258</v>
      </c>
      <c r="E316" s="229" t="s">
        <v>436</v>
      </c>
      <c r="F316" s="230" t="s">
        <v>437</v>
      </c>
      <c r="G316" s="231" t="s">
        <v>337</v>
      </c>
      <c r="H316" s="232">
        <v>11.457000000000001</v>
      </c>
      <c r="I316" s="233"/>
      <c r="J316" s="234">
        <f>ROUND(I316*H316,2)</f>
        <v>0</v>
      </c>
      <c r="K316" s="235"/>
      <c r="L316" s="44"/>
      <c r="M316" s="236" t="s">
        <v>1</v>
      </c>
      <c r="N316" s="237" t="s">
        <v>42</v>
      </c>
      <c r="O316" s="91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0" t="s">
        <v>262</v>
      </c>
      <c r="AT316" s="240" t="s">
        <v>258</v>
      </c>
      <c r="AU316" s="240" t="s">
        <v>87</v>
      </c>
      <c r="AY316" s="17" t="s">
        <v>256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7" t="s">
        <v>85</v>
      </c>
      <c r="BK316" s="241">
        <f>ROUND(I316*H316,2)</f>
        <v>0</v>
      </c>
      <c r="BL316" s="17" t="s">
        <v>262</v>
      </c>
      <c r="BM316" s="240" t="s">
        <v>438</v>
      </c>
    </row>
    <row r="317" s="13" customFormat="1">
      <c r="A317" s="13"/>
      <c r="B317" s="247"/>
      <c r="C317" s="248"/>
      <c r="D317" s="249" t="s">
        <v>266</v>
      </c>
      <c r="E317" s="250" t="s">
        <v>1</v>
      </c>
      <c r="F317" s="251" t="s">
        <v>268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266</v>
      </c>
      <c r="AU317" s="257" t="s">
        <v>87</v>
      </c>
      <c r="AV317" s="13" t="s">
        <v>85</v>
      </c>
      <c r="AW317" s="13" t="s">
        <v>34</v>
      </c>
      <c r="AX317" s="13" t="s">
        <v>77</v>
      </c>
      <c r="AY317" s="257" t="s">
        <v>256</v>
      </c>
    </row>
    <row r="318" s="14" customFormat="1">
      <c r="A318" s="14"/>
      <c r="B318" s="258"/>
      <c r="C318" s="259"/>
      <c r="D318" s="249" t="s">
        <v>266</v>
      </c>
      <c r="E318" s="260" t="s">
        <v>1</v>
      </c>
      <c r="F318" s="261" t="s">
        <v>439</v>
      </c>
      <c r="G318" s="259"/>
      <c r="H318" s="262">
        <v>2.0529999999999999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266</v>
      </c>
      <c r="AU318" s="268" t="s">
        <v>87</v>
      </c>
      <c r="AV318" s="14" t="s">
        <v>87</v>
      </c>
      <c r="AW318" s="14" t="s">
        <v>34</v>
      </c>
      <c r="AX318" s="14" t="s">
        <v>77</v>
      </c>
      <c r="AY318" s="268" t="s">
        <v>256</v>
      </c>
    </row>
    <row r="319" s="14" customFormat="1">
      <c r="A319" s="14"/>
      <c r="B319" s="258"/>
      <c r="C319" s="259"/>
      <c r="D319" s="249" t="s">
        <v>266</v>
      </c>
      <c r="E319" s="260" t="s">
        <v>1</v>
      </c>
      <c r="F319" s="261" t="s">
        <v>440</v>
      </c>
      <c r="G319" s="259"/>
      <c r="H319" s="262">
        <v>1.766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8" t="s">
        <v>266</v>
      </c>
      <c r="AU319" s="268" t="s">
        <v>87</v>
      </c>
      <c r="AV319" s="14" t="s">
        <v>87</v>
      </c>
      <c r="AW319" s="14" t="s">
        <v>34</v>
      </c>
      <c r="AX319" s="14" t="s">
        <v>77</v>
      </c>
      <c r="AY319" s="268" t="s">
        <v>256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376</v>
      </c>
      <c r="G320" s="248"/>
      <c r="H320" s="250" t="s">
        <v>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7" t="s">
        <v>266</v>
      </c>
      <c r="AU320" s="257" t="s">
        <v>87</v>
      </c>
      <c r="AV320" s="13" t="s">
        <v>85</v>
      </c>
      <c r="AW320" s="13" t="s">
        <v>34</v>
      </c>
      <c r="AX320" s="13" t="s">
        <v>77</v>
      </c>
      <c r="AY320" s="257" t="s">
        <v>256</v>
      </c>
    </row>
    <row r="321" s="14" customFormat="1">
      <c r="A321" s="14"/>
      <c r="B321" s="258"/>
      <c r="C321" s="259"/>
      <c r="D321" s="249" t="s">
        <v>266</v>
      </c>
      <c r="E321" s="260" t="s">
        <v>1</v>
      </c>
      <c r="F321" s="261" t="s">
        <v>439</v>
      </c>
      <c r="G321" s="259"/>
      <c r="H321" s="262">
        <v>2.0529999999999999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8" t="s">
        <v>266</v>
      </c>
      <c r="AU321" s="268" t="s">
        <v>87</v>
      </c>
      <c r="AV321" s="14" t="s">
        <v>87</v>
      </c>
      <c r="AW321" s="14" t="s">
        <v>34</v>
      </c>
      <c r="AX321" s="14" t="s">
        <v>77</v>
      </c>
      <c r="AY321" s="268" t="s">
        <v>256</v>
      </c>
    </row>
    <row r="322" s="14" customFormat="1">
      <c r="A322" s="14"/>
      <c r="B322" s="258"/>
      <c r="C322" s="259"/>
      <c r="D322" s="249" t="s">
        <v>266</v>
      </c>
      <c r="E322" s="260" t="s">
        <v>1</v>
      </c>
      <c r="F322" s="261" t="s">
        <v>440</v>
      </c>
      <c r="G322" s="259"/>
      <c r="H322" s="262">
        <v>1.766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8" t="s">
        <v>266</v>
      </c>
      <c r="AU322" s="268" t="s">
        <v>87</v>
      </c>
      <c r="AV322" s="14" t="s">
        <v>87</v>
      </c>
      <c r="AW322" s="14" t="s">
        <v>34</v>
      </c>
      <c r="AX322" s="14" t="s">
        <v>77</v>
      </c>
      <c r="AY322" s="268" t="s">
        <v>256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380</v>
      </c>
      <c r="G323" s="248"/>
      <c r="H323" s="250" t="s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266</v>
      </c>
      <c r="AU323" s="257" t="s">
        <v>87</v>
      </c>
      <c r="AV323" s="13" t="s">
        <v>85</v>
      </c>
      <c r="AW323" s="13" t="s">
        <v>34</v>
      </c>
      <c r="AX323" s="13" t="s">
        <v>77</v>
      </c>
      <c r="AY323" s="257" t="s">
        <v>256</v>
      </c>
    </row>
    <row r="324" s="14" customFormat="1">
      <c r="A324" s="14"/>
      <c r="B324" s="258"/>
      <c r="C324" s="259"/>
      <c r="D324" s="249" t="s">
        <v>266</v>
      </c>
      <c r="E324" s="260" t="s">
        <v>1</v>
      </c>
      <c r="F324" s="261" t="s">
        <v>439</v>
      </c>
      <c r="G324" s="259"/>
      <c r="H324" s="262">
        <v>2.0529999999999999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8" t="s">
        <v>266</v>
      </c>
      <c r="AU324" s="268" t="s">
        <v>87</v>
      </c>
      <c r="AV324" s="14" t="s">
        <v>87</v>
      </c>
      <c r="AW324" s="14" t="s">
        <v>34</v>
      </c>
      <c r="AX324" s="14" t="s">
        <v>77</v>
      </c>
      <c r="AY324" s="268" t="s">
        <v>256</v>
      </c>
    </row>
    <row r="325" s="14" customFormat="1">
      <c r="A325" s="14"/>
      <c r="B325" s="258"/>
      <c r="C325" s="259"/>
      <c r="D325" s="249" t="s">
        <v>266</v>
      </c>
      <c r="E325" s="260" t="s">
        <v>1</v>
      </c>
      <c r="F325" s="261" t="s">
        <v>440</v>
      </c>
      <c r="G325" s="259"/>
      <c r="H325" s="262">
        <v>1.766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266</v>
      </c>
      <c r="AU325" s="268" t="s">
        <v>87</v>
      </c>
      <c r="AV325" s="14" t="s">
        <v>87</v>
      </c>
      <c r="AW325" s="14" t="s">
        <v>34</v>
      </c>
      <c r="AX325" s="14" t="s">
        <v>77</v>
      </c>
      <c r="AY325" s="268" t="s">
        <v>256</v>
      </c>
    </row>
    <row r="326" s="15" customFormat="1">
      <c r="A326" s="15"/>
      <c r="B326" s="269"/>
      <c r="C326" s="270"/>
      <c r="D326" s="249" t="s">
        <v>266</v>
      </c>
      <c r="E326" s="271" t="s">
        <v>1</v>
      </c>
      <c r="F326" s="272" t="s">
        <v>270</v>
      </c>
      <c r="G326" s="270"/>
      <c r="H326" s="273">
        <v>11.457000000000001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266</v>
      </c>
      <c r="AU326" s="279" t="s">
        <v>87</v>
      </c>
      <c r="AV326" s="15" t="s">
        <v>262</v>
      </c>
      <c r="AW326" s="15" t="s">
        <v>34</v>
      </c>
      <c r="AX326" s="15" t="s">
        <v>85</v>
      </c>
      <c r="AY326" s="279" t="s">
        <v>256</v>
      </c>
    </row>
    <row r="327" s="2" customFormat="1" ht="24.15" customHeight="1">
      <c r="A327" s="38"/>
      <c r="B327" s="39"/>
      <c r="C327" s="228" t="s">
        <v>441</v>
      </c>
      <c r="D327" s="228" t="s">
        <v>258</v>
      </c>
      <c r="E327" s="229" t="s">
        <v>442</v>
      </c>
      <c r="F327" s="230" t="s">
        <v>443</v>
      </c>
      <c r="G327" s="231" t="s">
        <v>358</v>
      </c>
      <c r="H327" s="232">
        <v>254.22</v>
      </c>
      <c r="I327" s="233"/>
      <c r="J327" s="234">
        <f>ROUND(I327*H327,2)</f>
        <v>0</v>
      </c>
      <c r="K327" s="235"/>
      <c r="L327" s="44"/>
      <c r="M327" s="236" t="s">
        <v>1</v>
      </c>
      <c r="N327" s="237" t="s">
        <v>42</v>
      </c>
      <c r="O327" s="91"/>
      <c r="P327" s="238">
        <f>O327*H327</f>
        <v>0</v>
      </c>
      <c r="Q327" s="238">
        <v>0.0015</v>
      </c>
      <c r="R327" s="238">
        <f>Q327*H327</f>
        <v>0.38133</v>
      </c>
      <c r="S327" s="238">
        <v>0</v>
      </c>
      <c r="T327" s="23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0" t="s">
        <v>262</v>
      </c>
      <c r="AT327" s="240" t="s">
        <v>258</v>
      </c>
      <c r="AU327" s="240" t="s">
        <v>87</v>
      </c>
      <c r="AY327" s="17" t="s">
        <v>256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7" t="s">
        <v>85</v>
      </c>
      <c r="BK327" s="241">
        <f>ROUND(I327*H327,2)</f>
        <v>0</v>
      </c>
      <c r="BL327" s="17" t="s">
        <v>262</v>
      </c>
      <c r="BM327" s="240" t="s">
        <v>444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445</v>
      </c>
      <c r="G328" s="248"/>
      <c r="H328" s="250" t="s">
        <v>1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7" t="s">
        <v>266</v>
      </c>
      <c r="AU328" s="257" t="s">
        <v>87</v>
      </c>
      <c r="AV328" s="13" t="s">
        <v>85</v>
      </c>
      <c r="AW328" s="13" t="s">
        <v>34</v>
      </c>
      <c r="AX328" s="13" t="s">
        <v>77</v>
      </c>
      <c r="AY328" s="257" t="s">
        <v>256</v>
      </c>
    </row>
    <row r="329" s="13" customFormat="1">
      <c r="A329" s="13"/>
      <c r="B329" s="247"/>
      <c r="C329" s="248"/>
      <c r="D329" s="249" t="s">
        <v>266</v>
      </c>
      <c r="E329" s="250" t="s">
        <v>1</v>
      </c>
      <c r="F329" s="251" t="s">
        <v>268</v>
      </c>
      <c r="G329" s="248"/>
      <c r="H329" s="250" t="s">
        <v>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7" t="s">
        <v>266</v>
      </c>
      <c r="AU329" s="257" t="s">
        <v>87</v>
      </c>
      <c r="AV329" s="13" t="s">
        <v>85</v>
      </c>
      <c r="AW329" s="13" t="s">
        <v>34</v>
      </c>
      <c r="AX329" s="13" t="s">
        <v>77</v>
      </c>
      <c r="AY329" s="257" t="s">
        <v>256</v>
      </c>
    </row>
    <row r="330" s="14" customFormat="1">
      <c r="A330" s="14"/>
      <c r="B330" s="258"/>
      <c r="C330" s="259"/>
      <c r="D330" s="249" t="s">
        <v>266</v>
      </c>
      <c r="E330" s="260" t="s">
        <v>1</v>
      </c>
      <c r="F330" s="261" t="s">
        <v>446</v>
      </c>
      <c r="G330" s="259"/>
      <c r="H330" s="262">
        <v>23.565000000000001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8" t="s">
        <v>266</v>
      </c>
      <c r="AU330" s="268" t="s">
        <v>87</v>
      </c>
      <c r="AV330" s="14" t="s">
        <v>87</v>
      </c>
      <c r="AW330" s="14" t="s">
        <v>34</v>
      </c>
      <c r="AX330" s="14" t="s">
        <v>77</v>
      </c>
      <c r="AY330" s="268" t="s">
        <v>256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376</v>
      </c>
      <c r="G331" s="248"/>
      <c r="H331" s="250" t="s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266</v>
      </c>
      <c r="AU331" s="257" t="s">
        <v>87</v>
      </c>
      <c r="AV331" s="13" t="s">
        <v>85</v>
      </c>
      <c r="AW331" s="13" t="s">
        <v>34</v>
      </c>
      <c r="AX331" s="13" t="s">
        <v>77</v>
      </c>
      <c r="AY331" s="257" t="s">
        <v>256</v>
      </c>
    </row>
    <row r="332" s="14" customFormat="1">
      <c r="A332" s="14"/>
      <c r="B332" s="258"/>
      <c r="C332" s="259"/>
      <c r="D332" s="249" t="s">
        <v>266</v>
      </c>
      <c r="E332" s="260" t="s">
        <v>1</v>
      </c>
      <c r="F332" s="261" t="s">
        <v>447</v>
      </c>
      <c r="G332" s="259"/>
      <c r="H332" s="262">
        <v>23.704999999999998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8" t="s">
        <v>266</v>
      </c>
      <c r="AU332" s="268" t="s">
        <v>87</v>
      </c>
      <c r="AV332" s="14" t="s">
        <v>87</v>
      </c>
      <c r="AW332" s="14" t="s">
        <v>34</v>
      </c>
      <c r="AX332" s="14" t="s">
        <v>77</v>
      </c>
      <c r="AY332" s="268" t="s">
        <v>256</v>
      </c>
    </row>
    <row r="333" s="14" customFormat="1">
      <c r="A333" s="14"/>
      <c r="B333" s="258"/>
      <c r="C333" s="259"/>
      <c r="D333" s="249" t="s">
        <v>266</v>
      </c>
      <c r="E333" s="260" t="s">
        <v>1</v>
      </c>
      <c r="F333" s="261" t="s">
        <v>448</v>
      </c>
      <c r="G333" s="259"/>
      <c r="H333" s="262">
        <v>35.170000000000002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8" t="s">
        <v>266</v>
      </c>
      <c r="AU333" s="268" t="s">
        <v>87</v>
      </c>
      <c r="AV333" s="14" t="s">
        <v>87</v>
      </c>
      <c r="AW333" s="14" t="s">
        <v>34</v>
      </c>
      <c r="AX333" s="14" t="s">
        <v>77</v>
      </c>
      <c r="AY333" s="268" t="s">
        <v>256</v>
      </c>
    </row>
    <row r="334" s="13" customFormat="1">
      <c r="A334" s="13"/>
      <c r="B334" s="247"/>
      <c r="C334" s="248"/>
      <c r="D334" s="249" t="s">
        <v>266</v>
      </c>
      <c r="E334" s="250" t="s">
        <v>1</v>
      </c>
      <c r="F334" s="251" t="s">
        <v>449</v>
      </c>
      <c r="G334" s="248"/>
      <c r="H334" s="250" t="s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266</v>
      </c>
      <c r="AU334" s="257" t="s">
        <v>87</v>
      </c>
      <c r="AV334" s="13" t="s">
        <v>85</v>
      </c>
      <c r="AW334" s="13" t="s">
        <v>34</v>
      </c>
      <c r="AX334" s="13" t="s">
        <v>77</v>
      </c>
      <c r="AY334" s="257" t="s">
        <v>256</v>
      </c>
    </row>
    <row r="335" s="13" customFormat="1">
      <c r="A335" s="13"/>
      <c r="B335" s="247"/>
      <c r="C335" s="248"/>
      <c r="D335" s="249" t="s">
        <v>266</v>
      </c>
      <c r="E335" s="250" t="s">
        <v>1</v>
      </c>
      <c r="F335" s="251" t="s">
        <v>268</v>
      </c>
      <c r="G335" s="248"/>
      <c r="H335" s="250" t="s">
        <v>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266</v>
      </c>
      <c r="AU335" s="257" t="s">
        <v>87</v>
      </c>
      <c r="AV335" s="13" t="s">
        <v>85</v>
      </c>
      <c r="AW335" s="13" t="s">
        <v>34</v>
      </c>
      <c r="AX335" s="13" t="s">
        <v>77</v>
      </c>
      <c r="AY335" s="257" t="s">
        <v>256</v>
      </c>
    </row>
    <row r="336" s="14" customFormat="1">
      <c r="A336" s="14"/>
      <c r="B336" s="258"/>
      <c r="C336" s="259"/>
      <c r="D336" s="249" t="s">
        <v>266</v>
      </c>
      <c r="E336" s="260" t="s">
        <v>1</v>
      </c>
      <c r="F336" s="261" t="s">
        <v>450</v>
      </c>
      <c r="G336" s="259"/>
      <c r="H336" s="262">
        <v>17.199999999999999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8" t="s">
        <v>266</v>
      </c>
      <c r="AU336" s="268" t="s">
        <v>87</v>
      </c>
      <c r="AV336" s="14" t="s">
        <v>87</v>
      </c>
      <c r="AW336" s="14" t="s">
        <v>34</v>
      </c>
      <c r="AX336" s="14" t="s">
        <v>77</v>
      </c>
      <c r="AY336" s="268" t="s">
        <v>256</v>
      </c>
    </row>
    <row r="337" s="14" customFormat="1">
      <c r="A337" s="14"/>
      <c r="B337" s="258"/>
      <c r="C337" s="259"/>
      <c r="D337" s="249" t="s">
        <v>266</v>
      </c>
      <c r="E337" s="260" t="s">
        <v>1</v>
      </c>
      <c r="F337" s="261" t="s">
        <v>451</v>
      </c>
      <c r="G337" s="259"/>
      <c r="H337" s="262">
        <v>7.9699999999999998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8" t="s">
        <v>266</v>
      </c>
      <c r="AU337" s="268" t="s">
        <v>87</v>
      </c>
      <c r="AV337" s="14" t="s">
        <v>87</v>
      </c>
      <c r="AW337" s="14" t="s">
        <v>34</v>
      </c>
      <c r="AX337" s="14" t="s">
        <v>77</v>
      </c>
      <c r="AY337" s="268" t="s">
        <v>256</v>
      </c>
    </row>
    <row r="338" s="14" customFormat="1">
      <c r="A338" s="14"/>
      <c r="B338" s="258"/>
      <c r="C338" s="259"/>
      <c r="D338" s="249" t="s">
        <v>266</v>
      </c>
      <c r="E338" s="260" t="s">
        <v>1</v>
      </c>
      <c r="F338" s="261" t="s">
        <v>452</v>
      </c>
      <c r="G338" s="259"/>
      <c r="H338" s="262">
        <v>10.44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8" t="s">
        <v>266</v>
      </c>
      <c r="AU338" s="268" t="s">
        <v>87</v>
      </c>
      <c r="AV338" s="14" t="s">
        <v>87</v>
      </c>
      <c r="AW338" s="14" t="s">
        <v>34</v>
      </c>
      <c r="AX338" s="14" t="s">
        <v>77</v>
      </c>
      <c r="AY338" s="268" t="s">
        <v>256</v>
      </c>
    </row>
    <row r="339" s="14" customFormat="1">
      <c r="A339" s="14"/>
      <c r="B339" s="258"/>
      <c r="C339" s="259"/>
      <c r="D339" s="249" t="s">
        <v>266</v>
      </c>
      <c r="E339" s="260" t="s">
        <v>1</v>
      </c>
      <c r="F339" s="261" t="s">
        <v>453</v>
      </c>
      <c r="G339" s="259"/>
      <c r="H339" s="262">
        <v>7.9299999999999997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8" t="s">
        <v>266</v>
      </c>
      <c r="AU339" s="268" t="s">
        <v>87</v>
      </c>
      <c r="AV339" s="14" t="s">
        <v>87</v>
      </c>
      <c r="AW339" s="14" t="s">
        <v>34</v>
      </c>
      <c r="AX339" s="14" t="s">
        <v>77</v>
      </c>
      <c r="AY339" s="268" t="s">
        <v>256</v>
      </c>
    </row>
    <row r="340" s="14" customFormat="1">
      <c r="A340" s="14"/>
      <c r="B340" s="258"/>
      <c r="C340" s="259"/>
      <c r="D340" s="249" t="s">
        <v>266</v>
      </c>
      <c r="E340" s="260" t="s">
        <v>1</v>
      </c>
      <c r="F340" s="261" t="s">
        <v>454</v>
      </c>
      <c r="G340" s="259"/>
      <c r="H340" s="262">
        <v>7.4800000000000004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8" t="s">
        <v>266</v>
      </c>
      <c r="AU340" s="268" t="s">
        <v>87</v>
      </c>
      <c r="AV340" s="14" t="s">
        <v>87</v>
      </c>
      <c r="AW340" s="14" t="s">
        <v>34</v>
      </c>
      <c r="AX340" s="14" t="s">
        <v>77</v>
      </c>
      <c r="AY340" s="268" t="s">
        <v>256</v>
      </c>
    </row>
    <row r="341" s="13" customFormat="1">
      <c r="A341" s="13"/>
      <c r="B341" s="247"/>
      <c r="C341" s="248"/>
      <c r="D341" s="249" t="s">
        <v>266</v>
      </c>
      <c r="E341" s="250" t="s">
        <v>1</v>
      </c>
      <c r="F341" s="251" t="s">
        <v>376</v>
      </c>
      <c r="G341" s="248"/>
      <c r="H341" s="250" t="s">
        <v>1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266</v>
      </c>
      <c r="AU341" s="257" t="s">
        <v>87</v>
      </c>
      <c r="AV341" s="13" t="s">
        <v>85</v>
      </c>
      <c r="AW341" s="13" t="s">
        <v>34</v>
      </c>
      <c r="AX341" s="13" t="s">
        <v>77</v>
      </c>
      <c r="AY341" s="257" t="s">
        <v>256</v>
      </c>
    </row>
    <row r="342" s="13" customFormat="1">
      <c r="A342" s="13"/>
      <c r="B342" s="247"/>
      <c r="C342" s="248"/>
      <c r="D342" s="249" t="s">
        <v>266</v>
      </c>
      <c r="E342" s="250" t="s">
        <v>1</v>
      </c>
      <c r="F342" s="251" t="s">
        <v>392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266</v>
      </c>
      <c r="AU342" s="257" t="s">
        <v>87</v>
      </c>
      <c r="AV342" s="13" t="s">
        <v>85</v>
      </c>
      <c r="AW342" s="13" t="s">
        <v>34</v>
      </c>
      <c r="AX342" s="13" t="s">
        <v>77</v>
      </c>
      <c r="AY342" s="257" t="s">
        <v>256</v>
      </c>
    </row>
    <row r="343" s="14" customFormat="1">
      <c r="A343" s="14"/>
      <c r="B343" s="258"/>
      <c r="C343" s="259"/>
      <c r="D343" s="249" t="s">
        <v>266</v>
      </c>
      <c r="E343" s="260" t="s">
        <v>1</v>
      </c>
      <c r="F343" s="261" t="s">
        <v>455</v>
      </c>
      <c r="G343" s="259"/>
      <c r="H343" s="262">
        <v>4.2999999999999998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266</v>
      </c>
      <c r="AU343" s="268" t="s">
        <v>87</v>
      </c>
      <c r="AV343" s="14" t="s">
        <v>87</v>
      </c>
      <c r="AW343" s="14" t="s">
        <v>34</v>
      </c>
      <c r="AX343" s="14" t="s">
        <v>77</v>
      </c>
      <c r="AY343" s="268" t="s">
        <v>256</v>
      </c>
    </row>
    <row r="344" s="14" customFormat="1">
      <c r="A344" s="14"/>
      <c r="B344" s="258"/>
      <c r="C344" s="259"/>
      <c r="D344" s="249" t="s">
        <v>266</v>
      </c>
      <c r="E344" s="260" t="s">
        <v>1</v>
      </c>
      <c r="F344" s="261" t="s">
        <v>456</v>
      </c>
      <c r="G344" s="259"/>
      <c r="H344" s="262">
        <v>11.1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8" t="s">
        <v>266</v>
      </c>
      <c r="AU344" s="268" t="s">
        <v>87</v>
      </c>
      <c r="AV344" s="14" t="s">
        <v>87</v>
      </c>
      <c r="AW344" s="14" t="s">
        <v>34</v>
      </c>
      <c r="AX344" s="14" t="s">
        <v>77</v>
      </c>
      <c r="AY344" s="268" t="s">
        <v>256</v>
      </c>
    </row>
    <row r="345" s="14" customFormat="1">
      <c r="A345" s="14"/>
      <c r="B345" s="258"/>
      <c r="C345" s="259"/>
      <c r="D345" s="249" t="s">
        <v>266</v>
      </c>
      <c r="E345" s="260" t="s">
        <v>1</v>
      </c>
      <c r="F345" s="261" t="s">
        <v>457</v>
      </c>
      <c r="G345" s="259"/>
      <c r="H345" s="262">
        <v>7.5599999999999996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8" t="s">
        <v>266</v>
      </c>
      <c r="AU345" s="268" t="s">
        <v>87</v>
      </c>
      <c r="AV345" s="14" t="s">
        <v>87</v>
      </c>
      <c r="AW345" s="14" t="s">
        <v>34</v>
      </c>
      <c r="AX345" s="14" t="s">
        <v>77</v>
      </c>
      <c r="AY345" s="268" t="s">
        <v>256</v>
      </c>
    </row>
    <row r="346" s="14" customFormat="1">
      <c r="A346" s="14"/>
      <c r="B346" s="258"/>
      <c r="C346" s="259"/>
      <c r="D346" s="249" t="s">
        <v>266</v>
      </c>
      <c r="E346" s="260" t="s">
        <v>1</v>
      </c>
      <c r="F346" s="261" t="s">
        <v>458</v>
      </c>
      <c r="G346" s="259"/>
      <c r="H346" s="262">
        <v>3.7400000000000002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8" t="s">
        <v>266</v>
      </c>
      <c r="AU346" s="268" t="s">
        <v>87</v>
      </c>
      <c r="AV346" s="14" t="s">
        <v>87</v>
      </c>
      <c r="AW346" s="14" t="s">
        <v>34</v>
      </c>
      <c r="AX346" s="14" t="s">
        <v>77</v>
      </c>
      <c r="AY346" s="268" t="s">
        <v>256</v>
      </c>
    </row>
    <row r="347" s="13" customFormat="1">
      <c r="A347" s="13"/>
      <c r="B347" s="247"/>
      <c r="C347" s="248"/>
      <c r="D347" s="249" t="s">
        <v>266</v>
      </c>
      <c r="E347" s="250" t="s">
        <v>1</v>
      </c>
      <c r="F347" s="251" t="s">
        <v>397</v>
      </c>
      <c r="G347" s="248"/>
      <c r="H347" s="250" t="s">
        <v>1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7" t="s">
        <v>266</v>
      </c>
      <c r="AU347" s="257" t="s">
        <v>87</v>
      </c>
      <c r="AV347" s="13" t="s">
        <v>85</v>
      </c>
      <c r="AW347" s="13" t="s">
        <v>34</v>
      </c>
      <c r="AX347" s="13" t="s">
        <v>77</v>
      </c>
      <c r="AY347" s="257" t="s">
        <v>256</v>
      </c>
    </row>
    <row r="348" s="14" customFormat="1">
      <c r="A348" s="14"/>
      <c r="B348" s="258"/>
      <c r="C348" s="259"/>
      <c r="D348" s="249" t="s">
        <v>266</v>
      </c>
      <c r="E348" s="260" t="s">
        <v>1</v>
      </c>
      <c r="F348" s="261" t="s">
        <v>459</v>
      </c>
      <c r="G348" s="259"/>
      <c r="H348" s="262">
        <v>7.0199999999999996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8" t="s">
        <v>266</v>
      </c>
      <c r="AU348" s="268" t="s">
        <v>87</v>
      </c>
      <c r="AV348" s="14" t="s">
        <v>87</v>
      </c>
      <c r="AW348" s="14" t="s">
        <v>34</v>
      </c>
      <c r="AX348" s="14" t="s">
        <v>77</v>
      </c>
      <c r="AY348" s="268" t="s">
        <v>256</v>
      </c>
    </row>
    <row r="349" s="14" customFormat="1">
      <c r="A349" s="14"/>
      <c r="B349" s="258"/>
      <c r="C349" s="259"/>
      <c r="D349" s="249" t="s">
        <v>266</v>
      </c>
      <c r="E349" s="260" t="s">
        <v>1</v>
      </c>
      <c r="F349" s="261" t="s">
        <v>460</v>
      </c>
      <c r="G349" s="259"/>
      <c r="H349" s="262">
        <v>4.8799999999999999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8" t="s">
        <v>266</v>
      </c>
      <c r="AU349" s="268" t="s">
        <v>87</v>
      </c>
      <c r="AV349" s="14" t="s">
        <v>87</v>
      </c>
      <c r="AW349" s="14" t="s">
        <v>34</v>
      </c>
      <c r="AX349" s="14" t="s">
        <v>77</v>
      </c>
      <c r="AY349" s="268" t="s">
        <v>256</v>
      </c>
    </row>
    <row r="350" s="14" customFormat="1">
      <c r="A350" s="14"/>
      <c r="B350" s="258"/>
      <c r="C350" s="259"/>
      <c r="D350" s="249" t="s">
        <v>266</v>
      </c>
      <c r="E350" s="260" t="s">
        <v>1</v>
      </c>
      <c r="F350" s="261" t="s">
        <v>461</v>
      </c>
      <c r="G350" s="259"/>
      <c r="H350" s="262">
        <v>3.5800000000000001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8" t="s">
        <v>266</v>
      </c>
      <c r="AU350" s="268" t="s">
        <v>87</v>
      </c>
      <c r="AV350" s="14" t="s">
        <v>87</v>
      </c>
      <c r="AW350" s="14" t="s">
        <v>34</v>
      </c>
      <c r="AX350" s="14" t="s">
        <v>77</v>
      </c>
      <c r="AY350" s="268" t="s">
        <v>256</v>
      </c>
    </row>
    <row r="351" s="14" customFormat="1">
      <c r="A351" s="14"/>
      <c r="B351" s="258"/>
      <c r="C351" s="259"/>
      <c r="D351" s="249" t="s">
        <v>266</v>
      </c>
      <c r="E351" s="260" t="s">
        <v>1</v>
      </c>
      <c r="F351" s="261" t="s">
        <v>461</v>
      </c>
      <c r="G351" s="259"/>
      <c r="H351" s="262">
        <v>3.5800000000000001</v>
      </c>
      <c r="I351" s="263"/>
      <c r="J351" s="259"/>
      <c r="K351" s="259"/>
      <c r="L351" s="264"/>
      <c r="M351" s="265"/>
      <c r="N351" s="266"/>
      <c r="O351" s="266"/>
      <c r="P351" s="266"/>
      <c r="Q351" s="266"/>
      <c r="R351" s="266"/>
      <c r="S351" s="266"/>
      <c r="T351" s="26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8" t="s">
        <v>266</v>
      </c>
      <c r="AU351" s="268" t="s">
        <v>87</v>
      </c>
      <c r="AV351" s="14" t="s">
        <v>87</v>
      </c>
      <c r="AW351" s="14" t="s">
        <v>34</v>
      </c>
      <c r="AX351" s="14" t="s">
        <v>77</v>
      </c>
      <c r="AY351" s="268" t="s">
        <v>256</v>
      </c>
    </row>
    <row r="352" s="14" customFormat="1">
      <c r="A352" s="14"/>
      <c r="B352" s="258"/>
      <c r="C352" s="259"/>
      <c r="D352" s="249" t="s">
        <v>266</v>
      </c>
      <c r="E352" s="260" t="s">
        <v>1</v>
      </c>
      <c r="F352" s="261" t="s">
        <v>462</v>
      </c>
      <c r="G352" s="259"/>
      <c r="H352" s="262">
        <v>6.2999999999999998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8" t="s">
        <v>266</v>
      </c>
      <c r="AU352" s="268" t="s">
        <v>87</v>
      </c>
      <c r="AV352" s="14" t="s">
        <v>87</v>
      </c>
      <c r="AW352" s="14" t="s">
        <v>34</v>
      </c>
      <c r="AX352" s="14" t="s">
        <v>77</v>
      </c>
      <c r="AY352" s="268" t="s">
        <v>256</v>
      </c>
    </row>
    <row r="353" s="14" customFormat="1">
      <c r="A353" s="14"/>
      <c r="B353" s="258"/>
      <c r="C353" s="259"/>
      <c r="D353" s="249" t="s">
        <v>266</v>
      </c>
      <c r="E353" s="260" t="s">
        <v>1</v>
      </c>
      <c r="F353" s="261" t="s">
        <v>463</v>
      </c>
      <c r="G353" s="259"/>
      <c r="H353" s="262">
        <v>4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8" t="s">
        <v>266</v>
      </c>
      <c r="AU353" s="268" t="s">
        <v>87</v>
      </c>
      <c r="AV353" s="14" t="s">
        <v>87</v>
      </c>
      <c r="AW353" s="14" t="s">
        <v>34</v>
      </c>
      <c r="AX353" s="14" t="s">
        <v>77</v>
      </c>
      <c r="AY353" s="268" t="s">
        <v>256</v>
      </c>
    </row>
    <row r="354" s="14" customFormat="1">
      <c r="A354" s="14"/>
      <c r="B354" s="258"/>
      <c r="C354" s="259"/>
      <c r="D354" s="249" t="s">
        <v>266</v>
      </c>
      <c r="E354" s="260" t="s">
        <v>1</v>
      </c>
      <c r="F354" s="261" t="s">
        <v>464</v>
      </c>
      <c r="G354" s="259"/>
      <c r="H354" s="262">
        <v>4.3200000000000003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8" t="s">
        <v>266</v>
      </c>
      <c r="AU354" s="268" t="s">
        <v>87</v>
      </c>
      <c r="AV354" s="14" t="s">
        <v>87</v>
      </c>
      <c r="AW354" s="14" t="s">
        <v>34</v>
      </c>
      <c r="AX354" s="14" t="s">
        <v>77</v>
      </c>
      <c r="AY354" s="268" t="s">
        <v>256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380</v>
      </c>
      <c r="G355" s="248"/>
      <c r="H355" s="250" t="s">
        <v>1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7" t="s">
        <v>266</v>
      </c>
      <c r="AU355" s="257" t="s">
        <v>87</v>
      </c>
      <c r="AV355" s="13" t="s">
        <v>85</v>
      </c>
      <c r="AW355" s="13" t="s">
        <v>34</v>
      </c>
      <c r="AX355" s="13" t="s">
        <v>77</v>
      </c>
      <c r="AY355" s="257" t="s">
        <v>256</v>
      </c>
    </row>
    <row r="356" s="13" customFormat="1">
      <c r="A356" s="13"/>
      <c r="B356" s="247"/>
      <c r="C356" s="248"/>
      <c r="D356" s="249" t="s">
        <v>266</v>
      </c>
      <c r="E356" s="250" t="s">
        <v>1</v>
      </c>
      <c r="F356" s="251" t="s">
        <v>404</v>
      </c>
      <c r="G356" s="248"/>
      <c r="H356" s="250" t="s">
        <v>1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7" t="s">
        <v>266</v>
      </c>
      <c r="AU356" s="257" t="s">
        <v>87</v>
      </c>
      <c r="AV356" s="13" t="s">
        <v>85</v>
      </c>
      <c r="AW356" s="13" t="s">
        <v>34</v>
      </c>
      <c r="AX356" s="13" t="s">
        <v>77</v>
      </c>
      <c r="AY356" s="257" t="s">
        <v>256</v>
      </c>
    </row>
    <row r="357" s="14" customFormat="1">
      <c r="A357" s="14"/>
      <c r="B357" s="258"/>
      <c r="C357" s="259"/>
      <c r="D357" s="249" t="s">
        <v>266</v>
      </c>
      <c r="E357" s="260" t="s">
        <v>1</v>
      </c>
      <c r="F357" s="261" t="s">
        <v>455</v>
      </c>
      <c r="G357" s="259"/>
      <c r="H357" s="262">
        <v>4.2999999999999998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8" t="s">
        <v>266</v>
      </c>
      <c r="AU357" s="268" t="s">
        <v>87</v>
      </c>
      <c r="AV357" s="14" t="s">
        <v>87</v>
      </c>
      <c r="AW357" s="14" t="s">
        <v>34</v>
      </c>
      <c r="AX357" s="14" t="s">
        <v>77</v>
      </c>
      <c r="AY357" s="268" t="s">
        <v>256</v>
      </c>
    </row>
    <row r="358" s="14" customFormat="1">
      <c r="A358" s="14"/>
      <c r="B358" s="258"/>
      <c r="C358" s="259"/>
      <c r="D358" s="249" t="s">
        <v>266</v>
      </c>
      <c r="E358" s="260" t="s">
        <v>1</v>
      </c>
      <c r="F358" s="261" t="s">
        <v>456</v>
      </c>
      <c r="G358" s="259"/>
      <c r="H358" s="262">
        <v>11.1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8" t="s">
        <v>266</v>
      </c>
      <c r="AU358" s="268" t="s">
        <v>87</v>
      </c>
      <c r="AV358" s="14" t="s">
        <v>87</v>
      </c>
      <c r="AW358" s="14" t="s">
        <v>34</v>
      </c>
      <c r="AX358" s="14" t="s">
        <v>77</v>
      </c>
      <c r="AY358" s="268" t="s">
        <v>256</v>
      </c>
    </row>
    <row r="359" s="14" customFormat="1">
      <c r="A359" s="14"/>
      <c r="B359" s="258"/>
      <c r="C359" s="259"/>
      <c r="D359" s="249" t="s">
        <v>266</v>
      </c>
      <c r="E359" s="260" t="s">
        <v>1</v>
      </c>
      <c r="F359" s="261" t="s">
        <v>457</v>
      </c>
      <c r="G359" s="259"/>
      <c r="H359" s="262">
        <v>7.5599999999999996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8" t="s">
        <v>266</v>
      </c>
      <c r="AU359" s="268" t="s">
        <v>87</v>
      </c>
      <c r="AV359" s="14" t="s">
        <v>87</v>
      </c>
      <c r="AW359" s="14" t="s">
        <v>34</v>
      </c>
      <c r="AX359" s="14" t="s">
        <v>77</v>
      </c>
      <c r="AY359" s="268" t="s">
        <v>256</v>
      </c>
    </row>
    <row r="360" s="14" customFormat="1">
      <c r="A360" s="14"/>
      <c r="B360" s="258"/>
      <c r="C360" s="259"/>
      <c r="D360" s="249" t="s">
        <v>266</v>
      </c>
      <c r="E360" s="260" t="s">
        <v>1</v>
      </c>
      <c r="F360" s="261" t="s">
        <v>458</v>
      </c>
      <c r="G360" s="259"/>
      <c r="H360" s="262">
        <v>3.7400000000000002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8" t="s">
        <v>266</v>
      </c>
      <c r="AU360" s="268" t="s">
        <v>87</v>
      </c>
      <c r="AV360" s="14" t="s">
        <v>87</v>
      </c>
      <c r="AW360" s="14" t="s">
        <v>34</v>
      </c>
      <c r="AX360" s="14" t="s">
        <v>77</v>
      </c>
      <c r="AY360" s="268" t="s">
        <v>256</v>
      </c>
    </row>
    <row r="361" s="13" customFormat="1">
      <c r="A361" s="13"/>
      <c r="B361" s="247"/>
      <c r="C361" s="248"/>
      <c r="D361" s="249" t="s">
        <v>266</v>
      </c>
      <c r="E361" s="250" t="s">
        <v>1</v>
      </c>
      <c r="F361" s="251" t="s">
        <v>405</v>
      </c>
      <c r="G361" s="248"/>
      <c r="H361" s="250" t="s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7" t="s">
        <v>266</v>
      </c>
      <c r="AU361" s="257" t="s">
        <v>87</v>
      </c>
      <c r="AV361" s="13" t="s">
        <v>85</v>
      </c>
      <c r="AW361" s="13" t="s">
        <v>34</v>
      </c>
      <c r="AX361" s="13" t="s">
        <v>77</v>
      </c>
      <c r="AY361" s="257" t="s">
        <v>256</v>
      </c>
    </row>
    <row r="362" s="14" customFormat="1">
      <c r="A362" s="14"/>
      <c r="B362" s="258"/>
      <c r="C362" s="259"/>
      <c r="D362" s="249" t="s">
        <v>266</v>
      </c>
      <c r="E362" s="260" t="s">
        <v>1</v>
      </c>
      <c r="F362" s="261" t="s">
        <v>459</v>
      </c>
      <c r="G362" s="259"/>
      <c r="H362" s="262">
        <v>7.0199999999999996</v>
      </c>
      <c r="I362" s="263"/>
      <c r="J362" s="259"/>
      <c r="K362" s="259"/>
      <c r="L362" s="264"/>
      <c r="M362" s="265"/>
      <c r="N362" s="266"/>
      <c r="O362" s="266"/>
      <c r="P362" s="266"/>
      <c r="Q362" s="266"/>
      <c r="R362" s="266"/>
      <c r="S362" s="266"/>
      <c r="T362" s="26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8" t="s">
        <v>266</v>
      </c>
      <c r="AU362" s="268" t="s">
        <v>87</v>
      </c>
      <c r="AV362" s="14" t="s">
        <v>87</v>
      </c>
      <c r="AW362" s="14" t="s">
        <v>34</v>
      </c>
      <c r="AX362" s="14" t="s">
        <v>77</v>
      </c>
      <c r="AY362" s="268" t="s">
        <v>256</v>
      </c>
    </row>
    <row r="363" s="14" customFormat="1">
      <c r="A363" s="14"/>
      <c r="B363" s="258"/>
      <c r="C363" s="259"/>
      <c r="D363" s="249" t="s">
        <v>266</v>
      </c>
      <c r="E363" s="260" t="s">
        <v>1</v>
      </c>
      <c r="F363" s="261" t="s">
        <v>460</v>
      </c>
      <c r="G363" s="259"/>
      <c r="H363" s="262">
        <v>4.8799999999999999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8" t="s">
        <v>266</v>
      </c>
      <c r="AU363" s="268" t="s">
        <v>87</v>
      </c>
      <c r="AV363" s="14" t="s">
        <v>87</v>
      </c>
      <c r="AW363" s="14" t="s">
        <v>34</v>
      </c>
      <c r="AX363" s="14" t="s">
        <v>77</v>
      </c>
      <c r="AY363" s="268" t="s">
        <v>256</v>
      </c>
    </row>
    <row r="364" s="14" customFormat="1">
      <c r="A364" s="14"/>
      <c r="B364" s="258"/>
      <c r="C364" s="259"/>
      <c r="D364" s="249" t="s">
        <v>266</v>
      </c>
      <c r="E364" s="260" t="s">
        <v>1</v>
      </c>
      <c r="F364" s="261" t="s">
        <v>461</v>
      </c>
      <c r="G364" s="259"/>
      <c r="H364" s="262">
        <v>3.5800000000000001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8" t="s">
        <v>266</v>
      </c>
      <c r="AU364" s="268" t="s">
        <v>87</v>
      </c>
      <c r="AV364" s="14" t="s">
        <v>87</v>
      </c>
      <c r="AW364" s="14" t="s">
        <v>34</v>
      </c>
      <c r="AX364" s="14" t="s">
        <v>77</v>
      </c>
      <c r="AY364" s="268" t="s">
        <v>256</v>
      </c>
    </row>
    <row r="365" s="14" customFormat="1">
      <c r="A365" s="14"/>
      <c r="B365" s="258"/>
      <c r="C365" s="259"/>
      <c r="D365" s="249" t="s">
        <v>266</v>
      </c>
      <c r="E365" s="260" t="s">
        <v>1</v>
      </c>
      <c r="F365" s="261" t="s">
        <v>461</v>
      </c>
      <c r="G365" s="259"/>
      <c r="H365" s="262">
        <v>3.5800000000000001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8" t="s">
        <v>266</v>
      </c>
      <c r="AU365" s="268" t="s">
        <v>87</v>
      </c>
      <c r="AV365" s="14" t="s">
        <v>87</v>
      </c>
      <c r="AW365" s="14" t="s">
        <v>34</v>
      </c>
      <c r="AX365" s="14" t="s">
        <v>77</v>
      </c>
      <c r="AY365" s="268" t="s">
        <v>256</v>
      </c>
    </row>
    <row r="366" s="14" customFormat="1">
      <c r="A366" s="14"/>
      <c r="B366" s="258"/>
      <c r="C366" s="259"/>
      <c r="D366" s="249" t="s">
        <v>266</v>
      </c>
      <c r="E366" s="260" t="s">
        <v>1</v>
      </c>
      <c r="F366" s="261" t="s">
        <v>462</v>
      </c>
      <c r="G366" s="259"/>
      <c r="H366" s="262">
        <v>6.2999999999999998</v>
      </c>
      <c r="I366" s="263"/>
      <c r="J366" s="259"/>
      <c r="K366" s="259"/>
      <c r="L366" s="264"/>
      <c r="M366" s="265"/>
      <c r="N366" s="266"/>
      <c r="O366" s="266"/>
      <c r="P366" s="266"/>
      <c r="Q366" s="266"/>
      <c r="R366" s="266"/>
      <c r="S366" s="266"/>
      <c r="T366" s="26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8" t="s">
        <v>266</v>
      </c>
      <c r="AU366" s="268" t="s">
        <v>87</v>
      </c>
      <c r="AV366" s="14" t="s">
        <v>87</v>
      </c>
      <c r="AW366" s="14" t="s">
        <v>34</v>
      </c>
      <c r="AX366" s="14" t="s">
        <v>77</v>
      </c>
      <c r="AY366" s="268" t="s">
        <v>256</v>
      </c>
    </row>
    <row r="367" s="14" customFormat="1">
      <c r="A367" s="14"/>
      <c r="B367" s="258"/>
      <c r="C367" s="259"/>
      <c r="D367" s="249" t="s">
        <v>266</v>
      </c>
      <c r="E367" s="260" t="s">
        <v>1</v>
      </c>
      <c r="F367" s="261" t="s">
        <v>463</v>
      </c>
      <c r="G367" s="259"/>
      <c r="H367" s="262">
        <v>4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8" t="s">
        <v>266</v>
      </c>
      <c r="AU367" s="268" t="s">
        <v>87</v>
      </c>
      <c r="AV367" s="14" t="s">
        <v>87</v>
      </c>
      <c r="AW367" s="14" t="s">
        <v>34</v>
      </c>
      <c r="AX367" s="14" t="s">
        <v>77</v>
      </c>
      <c r="AY367" s="268" t="s">
        <v>256</v>
      </c>
    </row>
    <row r="368" s="14" customFormat="1">
      <c r="A368" s="14"/>
      <c r="B368" s="258"/>
      <c r="C368" s="259"/>
      <c r="D368" s="249" t="s">
        <v>266</v>
      </c>
      <c r="E368" s="260" t="s">
        <v>1</v>
      </c>
      <c r="F368" s="261" t="s">
        <v>464</v>
      </c>
      <c r="G368" s="259"/>
      <c r="H368" s="262">
        <v>4.3200000000000003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8" t="s">
        <v>266</v>
      </c>
      <c r="AU368" s="268" t="s">
        <v>87</v>
      </c>
      <c r="AV368" s="14" t="s">
        <v>87</v>
      </c>
      <c r="AW368" s="14" t="s">
        <v>34</v>
      </c>
      <c r="AX368" s="14" t="s">
        <v>77</v>
      </c>
      <c r="AY368" s="268" t="s">
        <v>256</v>
      </c>
    </row>
    <row r="369" s="15" customFormat="1">
      <c r="A369" s="15"/>
      <c r="B369" s="269"/>
      <c r="C369" s="270"/>
      <c r="D369" s="249" t="s">
        <v>266</v>
      </c>
      <c r="E369" s="271" t="s">
        <v>1</v>
      </c>
      <c r="F369" s="272" t="s">
        <v>270</v>
      </c>
      <c r="G369" s="270"/>
      <c r="H369" s="273">
        <v>254.22</v>
      </c>
      <c r="I369" s="274"/>
      <c r="J369" s="270"/>
      <c r="K369" s="270"/>
      <c r="L369" s="275"/>
      <c r="M369" s="276"/>
      <c r="N369" s="277"/>
      <c r="O369" s="277"/>
      <c r="P369" s="277"/>
      <c r="Q369" s="277"/>
      <c r="R369" s="277"/>
      <c r="S369" s="277"/>
      <c r="T369" s="27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9" t="s">
        <v>266</v>
      </c>
      <c r="AU369" s="279" t="s">
        <v>87</v>
      </c>
      <c r="AV369" s="15" t="s">
        <v>262</v>
      </c>
      <c r="AW369" s="15" t="s">
        <v>34</v>
      </c>
      <c r="AX369" s="15" t="s">
        <v>85</v>
      </c>
      <c r="AY369" s="279" t="s">
        <v>256</v>
      </c>
    </row>
    <row r="370" s="2" customFormat="1" ht="24.15" customHeight="1">
      <c r="A370" s="38"/>
      <c r="B370" s="39"/>
      <c r="C370" s="228" t="s">
        <v>465</v>
      </c>
      <c r="D370" s="228" t="s">
        <v>258</v>
      </c>
      <c r="E370" s="229" t="s">
        <v>466</v>
      </c>
      <c r="F370" s="230" t="s">
        <v>467</v>
      </c>
      <c r="G370" s="231" t="s">
        <v>261</v>
      </c>
      <c r="H370" s="232">
        <v>0.432</v>
      </c>
      <c r="I370" s="233"/>
      <c r="J370" s="234">
        <f>ROUND(I370*H370,2)</f>
        <v>0</v>
      </c>
      <c r="K370" s="235"/>
      <c r="L370" s="44"/>
      <c r="M370" s="236" t="s">
        <v>1</v>
      </c>
      <c r="N370" s="237" t="s">
        <v>42</v>
      </c>
      <c r="O370" s="91"/>
      <c r="P370" s="238">
        <f>O370*H370</f>
        <v>0</v>
      </c>
      <c r="Q370" s="238">
        <v>2.2563399999999998</v>
      </c>
      <c r="R370" s="238">
        <f>Q370*H370</f>
        <v>0.97473887999999986</v>
      </c>
      <c r="S370" s="238">
        <v>0</v>
      </c>
      <c r="T370" s="239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0" t="s">
        <v>262</v>
      </c>
      <c r="AT370" s="240" t="s">
        <v>258</v>
      </c>
      <c r="AU370" s="240" t="s">
        <v>87</v>
      </c>
      <c r="AY370" s="17" t="s">
        <v>256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7" t="s">
        <v>85</v>
      </c>
      <c r="BK370" s="241">
        <f>ROUND(I370*H370,2)</f>
        <v>0</v>
      </c>
      <c r="BL370" s="17" t="s">
        <v>262</v>
      </c>
      <c r="BM370" s="240" t="s">
        <v>468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469</v>
      </c>
      <c r="G371" s="248"/>
      <c r="H371" s="250" t="s">
        <v>1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7" t="s">
        <v>266</v>
      </c>
      <c r="AU371" s="257" t="s">
        <v>87</v>
      </c>
      <c r="AV371" s="13" t="s">
        <v>85</v>
      </c>
      <c r="AW371" s="13" t="s">
        <v>34</v>
      </c>
      <c r="AX371" s="13" t="s">
        <v>77</v>
      </c>
      <c r="AY371" s="257" t="s">
        <v>256</v>
      </c>
    </row>
    <row r="372" s="13" customFormat="1">
      <c r="A372" s="13"/>
      <c r="B372" s="247"/>
      <c r="C372" s="248"/>
      <c r="D372" s="249" t="s">
        <v>266</v>
      </c>
      <c r="E372" s="250" t="s">
        <v>1</v>
      </c>
      <c r="F372" s="251" t="s">
        <v>268</v>
      </c>
      <c r="G372" s="248"/>
      <c r="H372" s="250" t="s">
        <v>1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7" t="s">
        <v>266</v>
      </c>
      <c r="AU372" s="257" t="s">
        <v>87</v>
      </c>
      <c r="AV372" s="13" t="s">
        <v>85</v>
      </c>
      <c r="AW372" s="13" t="s">
        <v>34</v>
      </c>
      <c r="AX372" s="13" t="s">
        <v>77</v>
      </c>
      <c r="AY372" s="257" t="s">
        <v>256</v>
      </c>
    </row>
    <row r="373" s="14" customFormat="1">
      <c r="A373" s="14"/>
      <c r="B373" s="258"/>
      <c r="C373" s="259"/>
      <c r="D373" s="249" t="s">
        <v>266</v>
      </c>
      <c r="E373" s="260" t="s">
        <v>1</v>
      </c>
      <c r="F373" s="261" t="s">
        <v>470</v>
      </c>
      <c r="G373" s="259"/>
      <c r="H373" s="262">
        <v>0.432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8" t="s">
        <v>266</v>
      </c>
      <c r="AU373" s="268" t="s">
        <v>87</v>
      </c>
      <c r="AV373" s="14" t="s">
        <v>87</v>
      </c>
      <c r="AW373" s="14" t="s">
        <v>34</v>
      </c>
      <c r="AX373" s="14" t="s">
        <v>77</v>
      </c>
      <c r="AY373" s="268" t="s">
        <v>256</v>
      </c>
    </row>
    <row r="374" s="15" customFormat="1">
      <c r="A374" s="15"/>
      <c r="B374" s="269"/>
      <c r="C374" s="270"/>
      <c r="D374" s="249" t="s">
        <v>266</v>
      </c>
      <c r="E374" s="271" t="s">
        <v>1</v>
      </c>
      <c r="F374" s="272" t="s">
        <v>270</v>
      </c>
      <c r="G374" s="270"/>
      <c r="H374" s="273">
        <v>0.432</v>
      </c>
      <c r="I374" s="274"/>
      <c r="J374" s="270"/>
      <c r="K374" s="270"/>
      <c r="L374" s="275"/>
      <c r="M374" s="276"/>
      <c r="N374" s="277"/>
      <c r="O374" s="277"/>
      <c r="P374" s="277"/>
      <c r="Q374" s="277"/>
      <c r="R374" s="277"/>
      <c r="S374" s="277"/>
      <c r="T374" s="27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9" t="s">
        <v>266</v>
      </c>
      <c r="AU374" s="279" t="s">
        <v>87</v>
      </c>
      <c r="AV374" s="15" t="s">
        <v>262</v>
      </c>
      <c r="AW374" s="15" t="s">
        <v>34</v>
      </c>
      <c r="AX374" s="15" t="s">
        <v>85</v>
      </c>
      <c r="AY374" s="279" t="s">
        <v>256</v>
      </c>
    </row>
    <row r="375" s="2" customFormat="1" ht="16.5" customHeight="1">
      <c r="A375" s="38"/>
      <c r="B375" s="39"/>
      <c r="C375" s="228" t="s">
        <v>471</v>
      </c>
      <c r="D375" s="228" t="s">
        <v>258</v>
      </c>
      <c r="E375" s="229" t="s">
        <v>472</v>
      </c>
      <c r="F375" s="230" t="s">
        <v>473</v>
      </c>
      <c r="G375" s="231" t="s">
        <v>292</v>
      </c>
      <c r="H375" s="232">
        <v>0.02</v>
      </c>
      <c r="I375" s="233"/>
      <c r="J375" s="234">
        <f>ROUND(I375*H375,2)</f>
        <v>0</v>
      </c>
      <c r="K375" s="235"/>
      <c r="L375" s="44"/>
      <c r="M375" s="236" t="s">
        <v>1</v>
      </c>
      <c r="N375" s="237" t="s">
        <v>42</v>
      </c>
      <c r="O375" s="91"/>
      <c r="P375" s="238">
        <f>O375*H375</f>
        <v>0</v>
      </c>
      <c r="Q375" s="238">
        <v>1.06277</v>
      </c>
      <c r="R375" s="238">
        <f>Q375*H375</f>
        <v>0.021255400000000001</v>
      </c>
      <c r="S375" s="238">
        <v>0</v>
      </c>
      <c r="T375" s="239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0" t="s">
        <v>262</v>
      </c>
      <c r="AT375" s="240" t="s">
        <v>258</v>
      </c>
      <c r="AU375" s="240" t="s">
        <v>87</v>
      </c>
      <c r="AY375" s="17" t="s">
        <v>256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7" t="s">
        <v>85</v>
      </c>
      <c r="BK375" s="241">
        <f>ROUND(I375*H375,2)</f>
        <v>0</v>
      </c>
      <c r="BL375" s="17" t="s">
        <v>262</v>
      </c>
      <c r="BM375" s="240" t="s">
        <v>474</v>
      </c>
    </row>
    <row r="376" s="13" customFormat="1">
      <c r="A376" s="13"/>
      <c r="B376" s="247"/>
      <c r="C376" s="248"/>
      <c r="D376" s="249" t="s">
        <v>266</v>
      </c>
      <c r="E376" s="250" t="s">
        <v>1</v>
      </c>
      <c r="F376" s="251" t="s">
        <v>469</v>
      </c>
      <c r="G376" s="248"/>
      <c r="H376" s="250" t="s">
        <v>1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7" t="s">
        <v>266</v>
      </c>
      <c r="AU376" s="257" t="s">
        <v>87</v>
      </c>
      <c r="AV376" s="13" t="s">
        <v>85</v>
      </c>
      <c r="AW376" s="13" t="s">
        <v>34</v>
      </c>
      <c r="AX376" s="13" t="s">
        <v>77</v>
      </c>
      <c r="AY376" s="257" t="s">
        <v>256</v>
      </c>
    </row>
    <row r="377" s="13" customFormat="1">
      <c r="A377" s="13"/>
      <c r="B377" s="247"/>
      <c r="C377" s="248"/>
      <c r="D377" s="249" t="s">
        <v>266</v>
      </c>
      <c r="E377" s="250" t="s">
        <v>1</v>
      </c>
      <c r="F377" s="251" t="s">
        <v>475</v>
      </c>
      <c r="G377" s="248"/>
      <c r="H377" s="250" t="s">
        <v>1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7" t="s">
        <v>266</v>
      </c>
      <c r="AU377" s="257" t="s">
        <v>87</v>
      </c>
      <c r="AV377" s="13" t="s">
        <v>85</v>
      </c>
      <c r="AW377" s="13" t="s">
        <v>34</v>
      </c>
      <c r="AX377" s="13" t="s">
        <v>77</v>
      </c>
      <c r="AY377" s="257" t="s">
        <v>256</v>
      </c>
    </row>
    <row r="378" s="13" customFormat="1">
      <c r="A378" s="13"/>
      <c r="B378" s="247"/>
      <c r="C378" s="248"/>
      <c r="D378" s="249" t="s">
        <v>266</v>
      </c>
      <c r="E378" s="250" t="s">
        <v>1</v>
      </c>
      <c r="F378" s="251" t="s">
        <v>268</v>
      </c>
      <c r="G378" s="248"/>
      <c r="H378" s="250" t="s">
        <v>1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7" t="s">
        <v>266</v>
      </c>
      <c r="AU378" s="257" t="s">
        <v>87</v>
      </c>
      <c r="AV378" s="13" t="s">
        <v>85</v>
      </c>
      <c r="AW378" s="13" t="s">
        <v>34</v>
      </c>
      <c r="AX378" s="13" t="s">
        <v>77</v>
      </c>
      <c r="AY378" s="257" t="s">
        <v>256</v>
      </c>
    </row>
    <row r="379" s="14" customFormat="1">
      <c r="A379" s="14"/>
      <c r="B379" s="258"/>
      <c r="C379" s="259"/>
      <c r="D379" s="249" t="s">
        <v>266</v>
      </c>
      <c r="E379" s="260" t="s">
        <v>1</v>
      </c>
      <c r="F379" s="261" t="s">
        <v>476</v>
      </c>
      <c r="G379" s="259"/>
      <c r="H379" s="262">
        <v>0.02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8" t="s">
        <v>266</v>
      </c>
      <c r="AU379" s="268" t="s">
        <v>87</v>
      </c>
      <c r="AV379" s="14" t="s">
        <v>87</v>
      </c>
      <c r="AW379" s="14" t="s">
        <v>34</v>
      </c>
      <c r="AX379" s="14" t="s">
        <v>77</v>
      </c>
      <c r="AY379" s="268" t="s">
        <v>256</v>
      </c>
    </row>
    <row r="380" s="15" customFormat="1">
      <c r="A380" s="15"/>
      <c r="B380" s="269"/>
      <c r="C380" s="270"/>
      <c r="D380" s="249" t="s">
        <v>266</v>
      </c>
      <c r="E380" s="271" t="s">
        <v>1</v>
      </c>
      <c r="F380" s="272" t="s">
        <v>270</v>
      </c>
      <c r="G380" s="270"/>
      <c r="H380" s="273">
        <v>0.02</v>
      </c>
      <c r="I380" s="274"/>
      <c r="J380" s="270"/>
      <c r="K380" s="270"/>
      <c r="L380" s="275"/>
      <c r="M380" s="276"/>
      <c r="N380" s="277"/>
      <c r="O380" s="277"/>
      <c r="P380" s="277"/>
      <c r="Q380" s="277"/>
      <c r="R380" s="277"/>
      <c r="S380" s="277"/>
      <c r="T380" s="278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9" t="s">
        <v>266</v>
      </c>
      <c r="AU380" s="279" t="s">
        <v>87</v>
      </c>
      <c r="AV380" s="15" t="s">
        <v>262</v>
      </c>
      <c r="AW380" s="15" t="s">
        <v>34</v>
      </c>
      <c r="AX380" s="15" t="s">
        <v>85</v>
      </c>
      <c r="AY380" s="279" t="s">
        <v>256</v>
      </c>
    </row>
    <row r="381" s="2" customFormat="1" ht="21.75" customHeight="1">
      <c r="A381" s="38"/>
      <c r="B381" s="39"/>
      <c r="C381" s="228" t="s">
        <v>477</v>
      </c>
      <c r="D381" s="228" t="s">
        <v>258</v>
      </c>
      <c r="E381" s="229" t="s">
        <v>478</v>
      </c>
      <c r="F381" s="230" t="s">
        <v>479</v>
      </c>
      <c r="G381" s="231" t="s">
        <v>337</v>
      </c>
      <c r="H381" s="232">
        <v>36.340000000000003</v>
      </c>
      <c r="I381" s="233"/>
      <c r="J381" s="234">
        <f>ROUND(I381*H381,2)</f>
        <v>0</v>
      </c>
      <c r="K381" s="235"/>
      <c r="L381" s="44"/>
      <c r="M381" s="236" t="s">
        <v>1</v>
      </c>
      <c r="N381" s="237" t="s">
        <v>42</v>
      </c>
      <c r="O381" s="91"/>
      <c r="P381" s="238">
        <f>O381*H381</f>
        <v>0</v>
      </c>
      <c r="Q381" s="238">
        <v>0.11</v>
      </c>
      <c r="R381" s="238">
        <f>Q381*H381</f>
        <v>3.9974000000000003</v>
      </c>
      <c r="S381" s="238">
        <v>0</v>
      </c>
      <c r="T381" s="239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0" t="s">
        <v>262</v>
      </c>
      <c r="AT381" s="240" t="s">
        <v>258</v>
      </c>
      <c r="AU381" s="240" t="s">
        <v>87</v>
      </c>
      <c r="AY381" s="17" t="s">
        <v>256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7" t="s">
        <v>85</v>
      </c>
      <c r="BK381" s="241">
        <f>ROUND(I381*H381,2)</f>
        <v>0</v>
      </c>
      <c r="BL381" s="17" t="s">
        <v>262</v>
      </c>
      <c r="BM381" s="240" t="s">
        <v>480</v>
      </c>
    </row>
    <row r="382" s="13" customFormat="1">
      <c r="A382" s="13"/>
      <c r="B382" s="247"/>
      <c r="C382" s="248"/>
      <c r="D382" s="249" t="s">
        <v>266</v>
      </c>
      <c r="E382" s="250" t="s">
        <v>1</v>
      </c>
      <c r="F382" s="251" t="s">
        <v>268</v>
      </c>
      <c r="G382" s="248"/>
      <c r="H382" s="250" t="s">
        <v>1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7" t="s">
        <v>266</v>
      </c>
      <c r="AU382" s="257" t="s">
        <v>87</v>
      </c>
      <c r="AV382" s="13" t="s">
        <v>85</v>
      </c>
      <c r="AW382" s="13" t="s">
        <v>34</v>
      </c>
      <c r="AX382" s="13" t="s">
        <v>77</v>
      </c>
      <c r="AY382" s="257" t="s">
        <v>256</v>
      </c>
    </row>
    <row r="383" s="14" customFormat="1">
      <c r="A383" s="14"/>
      <c r="B383" s="258"/>
      <c r="C383" s="259"/>
      <c r="D383" s="249" t="s">
        <v>266</v>
      </c>
      <c r="E383" s="260" t="s">
        <v>1</v>
      </c>
      <c r="F383" s="261" t="s">
        <v>481</v>
      </c>
      <c r="G383" s="259"/>
      <c r="H383" s="262">
        <v>15.199999999999999</v>
      </c>
      <c r="I383" s="263"/>
      <c r="J383" s="259"/>
      <c r="K383" s="259"/>
      <c r="L383" s="264"/>
      <c r="M383" s="265"/>
      <c r="N383" s="266"/>
      <c r="O383" s="266"/>
      <c r="P383" s="266"/>
      <c r="Q383" s="266"/>
      <c r="R383" s="266"/>
      <c r="S383" s="266"/>
      <c r="T383" s="26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8" t="s">
        <v>266</v>
      </c>
      <c r="AU383" s="268" t="s">
        <v>87</v>
      </c>
      <c r="AV383" s="14" t="s">
        <v>87</v>
      </c>
      <c r="AW383" s="14" t="s">
        <v>34</v>
      </c>
      <c r="AX383" s="14" t="s">
        <v>77</v>
      </c>
      <c r="AY383" s="268" t="s">
        <v>256</v>
      </c>
    </row>
    <row r="384" s="14" customFormat="1">
      <c r="A384" s="14"/>
      <c r="B384" s="258"/>
      <c r="C384" s="259"/>
      <c r="D384" s="249" t="s">
        <v>266</v>
      </c>
      <c r="E384" s="260" t="s">
        <v>1</v>
      </c>
      <c r="F384" s="261" t="s">
        <v>482</v>
      </c>
      <c r="G384" s="259"/>
      <c r="H384" s="262">
        <v>3.2999999999999998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8" t="s">
        <v>266</v>
      </c>
      <c r="AU384" s="268" t="s">
        <v>87</v>
      </c>
      <c r="AV384" s="14" t="s">
        <v>87</v>
      </c>
      <c r="AW384" s="14" t="s">
        <v>34</v>
      </c>
      <c r="AX384" s="14" t="s">
        <v>77</v>
      </c>
      <c r="AY384" s="268" t="s">
        <v>256</v>
      </c>
    </row>
    <row r="385" s="14" customFormat="1">
      <c r="A385" s="14"/>
      <c r="B385" s="258"/>
      <c r="C385" s="259"/>
      <c r="D385" s="249" t="s">
        <v>266</v>
      </c>
      <c r="E385" s="260" t="s">
        <v>1</v>
      </c>
      <c r="F385" s="261" t="s">
        <v>483</v>
      </c>
      <c r="G385" s="259"/>
      <c r="H385" s="262">
        <v>13.6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8" t="s">
        <v>266</v>
      </c>
      <c r="AU385" s="268" t="s">
        <v>87</v>
      </c>
      <c r="AV385" s="14" t="s">
        <v>87</v>
      </c>
      <c r="AW385" s="14" t="s">
        <v>34</v>
      </c>
      <c r="AX385" s="14" t="s">
        <v>77</v>
      </c>
      <c r="AY385" s="268" t="s">
        <v>256</v>
      </c>
    </row>
    <row r="386" s="14" customFormat="1">
      <c r="A386" s="14"/>
      <c r="B386" s="258"/>
      <c r="C386" s="259"/>
      <c r="D386" s="249" t="s">
        <v>266</v>
      </c>
      <c r="E386" s="260" t="s">
        <v>1</v>
      </c>
      <c r="F386" s="261" t="s">
        <v>484</v>
      </c>
      <c r="G386" s="259"/>
      <c r="H386" s="262">
        <v>4.2400000000000002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8" t="s">
        <v>266</v>
      </c>
      <c r="AU386" s="268" t="s">
        <v>87</v>
      </c>
      <c r="AV386" s="14" t="s">
        <v>87</v>
      </c>
      <c r="AW386" s="14" t="s">
        <v>34</v>
      </c>
      <c r="AX386" s="14" t="s">
        <v>77</v>
      </c>
      <c r="AY386" s="268" t="s">
        <v>256</v>
      </c>
    </row>
    <row r="387" s="15" customFormat="1">
      <c r="A387" s="15"/>
      <c r="B387" s="269"/>
      <c r="C387" s="270"/>
      <c r="D387" s="249" t="s">
        <v>266</v>
      </c>
      <c r="E387" s="271" t="s">
        <v>1</v>
      </c>
      <c r="F387" s="272" t="s">
        <v>270</v>
      </c>
      <c r="G387" s="270"/>
      <c r="H387" s="273">
        <v>36.340000000000003</v>
      </c>
      <c r="I387" s="274"/>
      <c r="J387" s="270"/>
      <c r="K387" s="270"/>
      <c r="L387" s="275"/>
      <c r="M387" s="276"/>
      <c r="N387" s="277"/>
      <c r="O387" s="277"/>
      <c r="P387" s="277"/>
      <c r="Q387" s="277"/>
      <c r="R387" s="277"/>
      <c r="S387" s="277"/>
      <c r="T387" s="278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9" t="s">
        <v>266</v>
      </c>
      <c r="AU387" s="279" t="s">
        <v>87</v>
      </c>
      <c r="AV387" s="15" t="s">
        <v>262</v>
      </c>
      <c r="AW387" s="15" t="s">
        <v>34</v>
      </c>
      <c r="AX387" s="15" t="s">
        <v>85</v>
      </c>
      <c r="AY387" s="279" t="s">
        <v>256</v>
      </c>
    </row>
    <row r="388" s="2" customFormat="1" ht="16.5" customHeight="1">
      <c r="A388" s="38"/>
      <c r="B388" s="39"/>
      <c r="C388" s="228" t="s">
        <v>485</v>
      </c>
      <c r="D388" s="228" t="s">
        <v>258</v>
      </c>
      <c r="E388" s="229" t="s">
        <v>486</v>
      </c>
      <c r="F388" s="230" t="s">
        <v>487</v>
      </c>
      <c r="G388" s="231" t="s">
        <v>337</v>
      </c>
      <c r="H388" s="232">
        <v>36.340000000000003</v>
      </c>
      <c r="I388" s="233"/>
      <c r="J388" s="234">
        <f>ROUND(I388*H388,2)</f>
        <v>0</v>
      </c>
      <c r="K388" s="235"/>
      <c r="L388" s="44"/>
      <c r="M388" s="236" t="s">
        <v>1</v>
      </c>
      <c r="N388" s="237" t="s">
        <v>42</v>
      </c>
      <c r="O388" s="91"/>
      <c r="P388" s="238">
        <f>O388*H388</f>
        <v>0</v>
      </c>
      <c r="Q388" s="238">
        <v>0.00012999999999999999</v>
      </c>
      <c r="R388" s="238">
        <f>Q388*H388</f>
        <v>0.0047242000000000004</v>
      </c>
      <c r="S388" s="238">
        <v>0</v>
      </c>
      <c r="T388" s="23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0" t="s">
        <v>262</v>
      </c>
      <c r="AT388" s="240" t="s">
        <v>258</v>
      </c>
      <c r="AU388" s="240" t="s">
        <v>87</v>
      </c>
      <c r="AY388" s="17" t="s">
        <v>256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7" t="s">
        <v>85</v>
      </c>
      <c r="BK388" s="241">
        <f>ROUND(I388*H388,2)</f>
        <v>0</v>
      </c>
      <c r="BL388" s="17" t="s">
        <v>262</v>
      </c>
      <c r="BM388" s="240" t="s">
        <v>488</v>
      </c>
    </row>
    <row r="389" s="13" customFormat="1">
      <c r="A389" s="13"/>
      <c r="B389" s="247"/>
      <c r="C389" s="248"/>
      <c r="D389" s="249" t="s">
        <v>266</v>
      </c>
      <c r="E389" s="250" t="s">
        <v>1</v>
      </c>
      <c r="F389" s="251" t="s">
        <v>268</v>
      </c>
      <c r="G389" s="248"/>
      <c r="H389" s="250" t="s">
        <v>1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7" t="s">
        <v>266</v>
      </c>
      <c r="AU389" s="257" t="s">
        <v>87</v>
      </c>
      <c r="AV389" s="13" t="s">
        <v>85</v>
      </c>
      <c r="AW389" s="13" t="s">
        <v>34</v>
      </c>
      <c r="AX389" s="13" t="s">
        <v>77</v>
      </c>
      <c r="AY389" s="257" t="s">
        <v>256</v>
      </c>
    </row>
    <row r="390" s="14" customFormat="1">
      <c r="A390" s="14"/>
      <c r="B390" s="258"/>
      <c r="C390" s="259"/>
      <c r="D390" s="249" t="s">
        <v>266</v>
      </c>
      <c r="E390" s="260" t="s">
        <v>1</v>
      </c>
      <c r="F390" s="261" t="s">
        <v>481</v>
      </c>
      <c r="G390" s="259"/>
      <c r="H390" s="262">
        <v>15.199999999999999</v>
      </c>
      <c r="I390" s="263"/>
      <c r="J390" s="259"/>
      <c r="K390" s="259"/>
      <c r="L390" s="264"/>
      <c r="M390" s="265"/>
      <c r="N390" s="266"/>
      <c r="O390" s="266"/>
      <c r="P390" s="266"/>
      <c r="Q390" s="266"/>
      <c r="R390" s="266"/>
      <c r="S390" s="266"/>
      <c r="T390" s="26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8" t="s">
        <v>266</v>
      </c>
      <c r="AU390" s="268" t="s">
        <v>87</v>
      </c>
      <c r="AV390" s="14" t="s">
        <v>87</v>
      </c>
      <c r="AW390" s="14" t="s">
        <v>34</v>
      </c>
      <c r="AX390" s="14" t="s">
        <v>77</v>
      </c>
      <c r="AY390" s="268" t="s">
        <v>256</v>
      </c>
    </row>
    <row r="391" s="14" customFormat="1">
      <c r="A391" s="14"/>
      <c r="B391" s="258"/>
      <c r="C391" s="259"/>
      <c r="D391" s="249" t="s">
        <v>266</v>
      </c>
      <c r="E391" s="260" t="s">
        <v>1</v>
      </c>
      <c r="F391" s="261" t="s">
        <v>482</v>
      </c>
      <c r="G391" s="259"/>
      <c r="H391" s="262">
        <v>3.2999999999999998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8" t="s">
        <v>266</v>
      </c>
      <c r="AU391" s="268" t="s">
        <v>87</v>
      </c>
      <c r="AV391" s="14" t="s">
        <v>87</v>
      </c>
      <c r="AW391" s="14" t="s">
        <v>34</v>
      </c>
      <c r="AX391" s="14" t="s">
        <v>77</v>
      </c>
      <c r="AY391" s="268" t="s">
        <v>256</v>
      </c>
    </row>
    <row r="392" s="14" customFormat="1">
      <c r="A392" s="14"/>
      <c r="B392" s="258"/>
      <c r="C392" s="259"/>
      <c r="D392" s="249" t="s">
        <v>266</v>
      </c>
      <c r="E392" s="260" t="s">
        <v>1</v>
      </c>
      <c r="F392" s="261" t="s">
        <v>483</v>
      </c>
      <c r="G392" s="259"/>
      <c r="H392" s="262">
        <v>13.6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8" t="s">
        <v>266</v>
      </c>
      <c r="AU392" s="268" t="s">
        <v>87</v>
      </c>
      <c r="AV392" s="14" t="s">
        <v>87</v>
      </c>
      <c r="AW392" s="14" t="s">
        <v>34</v>
      </c>
      <c r="AX392" s="14" t="s">
        <v>77</v>
      </c>
      <c r="AY392" s="268" t="s">
        <v>256</v>
      </c>
    </row>
    <row r="393" s="14" customFormat="1">
      <c r="A393" s="14"/>
      <c r="B393" s="258"/>
      <c r="C393" s="259"/>
      <c r="D393" s="249" t="s">
        <v>266</v>
      </c>
      <c r="E393" s="260" t="s">
        <v>1</v>
      </c>
      <c r="F393" s="261" t="s">
        <v>484</v>
      </c>
      <c r="G393" s="259"/>
      <c r="H393" s="262">
        <v>4.2400000000000002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8" t="s">
        <v>266</v>
      </c>
      <c r="AU393" s="268" t="s">
        <v>87</v>
      </c>
      <c r="AV393" s="14" t="s">
        <v>87</v>
      </c>
      <c r="AW393" s="14" t="s">
        <v>34</v>
      </c>
      <c r="AX393" s="14" t="s">
        <v>77</v>
      </c>
      <c r="AY393" s="268" t="s">
        <v>256</v>
      </c>
    </row>
    <row r="394" s="15" customFormat="1">
      <c r="A394" s="15"/>
      <c r="B394" s="269"/>
      <c r="C394" s="270"/>
      <c r="D394" s="249" t="s">
        <v>266</v>
      </c>
      <c r="E394" s="271" t="s">
        <v>1</v>
      </c>
      <c r="F394" s="272" t="s">
        <v>270</v>
      </c>
      <c r="G394" s="270"/>
      <c r="H394" s="273">
        <v>36.340000000000003</v>
      </c>
      <c r="I394" s="274"/>
      <c r="J394" s="270"/>
      <c r="K394" s="270"/>
      <c r="L394" s="275"/>
      <c r="M394" s="276"/>
      <c r="N394" s="277"/>
      <c r="O394" s="277"/>
      <c r="P394" s="277"/>
      <c r="Q394" s="277"/>
      <c r="R394" s="277"/>
      <c r="S394" s="277"/>
      <c r="T394" s="27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9" t="s">
        <v>266</v>
      </c>
      <c r="AU394" s="279" t="s">
        <v>87</v>
      </c>
      <c r="AV394" s="15" t="s">
        <v>262</v>
      </c>
      <c r="AW394" s="15" t="s">
        <v>34</v>
      </c>
      <c r="AX394" s="15" t="s">
        <v>85</v>
      </c>
      <c r="AY394" s="279" t="s">
        <v>256</v>
      </c>
    </row>
    <row r="395" s="2" customFormat="1" ht="37.8" customHeight="1">
      <c r="A395" s="38"/>
      <c r="B395" s="39"/>
      <c r="C395" s="228" t="s">
        <v>489</v>
      </c>
      <c r="D395" s="228" t="s">
        <v>258</v>
      </c>
      <c r="E395" s="229" t="s">
        <v>490</v>
      </c>
      <c r="F395" s="230" t="s">
        <v>491</v>
      </c>
      <c r="G395" s="231" t="s">
        <v>358</v>
      </c>
      <c r="H395" s="232">
        <v>56.920000000000002</v>
      </c>
      <c r="I395" s="233"/>
      <c r="J395" s="234">
        <f>ROUND(I395*H395,2)</f>
        <v>0</v>
      </c>
      <c r="K395" s="235"/>
      <c r="L395" s="44"/>
      <c r="M395" s="236" t="s">
        <v>1</v>
      </c>
      <c r="N395" s="237" t="s">
        <v>42</v>
      </c>
      <c r="O395" s="91"/>
      <c r="P395" s="238">
        <f>O395*H395</f>
        <v>0</v>
      </c>
      <c r="Q395" s="238">
        <v>2.0000000000000002E-05</v>
      </c>
      <c r="R395" s="238">
        <f>Q395*H395</f>
        <v>0.0011384000000000001</v>
      </c>
      <c r="S395" s="238">
        <v>0</v>
      </c>
      <c r="T395" s="239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0" t="s">
        <v>262</v>
      </c>
      <c r="AT395" s="240" t="s">
        <v>258</v>
      </c>
      <c r="AU395" s="240" t="s">
        <v>87</v>
      </c>
      <c r="AY395" s="17" t="s">
        <v>256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7" t="s">
        <v>85</v>
      </c>
      <c r="BK395" s="241">
        <f>ROUND(I395*H395,2)</f>
        <v>0</v>
      </c>
      <c r="BL395" s="17" t="s">
        <v>262</v>
      </c>
      <c r="BM395" s="240" t="s">
        <v>492</v>
      </c>
    </row>
    <row r="396" s="13" customFormat="1">
      <c r="A396" s="13"/>
      <c r="B396" s="247"/>
      <c r="C396" s="248"/>
      <c r="D396" s="249" t="s">
        <v>266</v>
      </c>
      <c r="E396" s="250" t="s">
        <v>1</v>
      </c>
      <c r="F396" s="251" t="s">
        <v>268</v>
      </c>
      <c r="G396" s="248"/>
      <c r="H396" s="250" t="s">
        <v>1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7" t="s">
        <v>266</v>
      </c>
      <c r="AU396" s="257" t="s">
        <v>87</v>
      </c>
      <c r="AV396" s="13" t="s">
        <v>85</v>
      </c>
      <c r="AW396" s="13" t="s">
        <v>34</v>
      </c>
      <c r="AX396" s="13" t="s">
        <v>77</v>
      </c>
      <c r="AY396" s="257" t="s">
        <v>256</v>
      </c>
    </row>
    <row r="397" s="14" customFormat="1">
      <c r="A397" s="14"/>
      <c r="B397" s="258"/>
      <c r="C397" s="259"/>
      <c r="D397" s="249" t="s">
        <v>266</v>
      </c>
      <c r="E397" s="260" t="s">
        <v>1</v>
      </c>
      <c r="F397" s="261" t="s">
        <v>493</v>
      </c>
      <c r="G397" s="259"/>
      <c r="H397" s="262">
        <v>18.699999999999999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8" t="s">
        <v>266</v>
      </c>
      <c r="AU397" s="268" t="s">
        <v>87</v>
      </c>
      <c r="AV397" s="14" t="s">
        <v>87</v>
      </c>
      <c r="AW397" s="14" t="s">
        <v>34</v>
      </c>
      <c r="AX397" s="14" t="s">
        <v>77</v>
      </c>
      <c r="AY397" s="268" t="s">
        <v>256</v>
      </c>
    </row>
    <row r="398" s="14" customFormat="1">
      <c r="A398" s="14"/>
      <c r="B398" s="258"/>
      <c r="C398" s="259"/>
      <c r="D398" s="249" t="s">
        <v>266</v>
      </c>
      <c r="E398" s="260" t="s">
        <v>1</v>
      </c>
      <c r="F398" s="261" t="s">
        <v>494</v>
      </c>
      <c r="G398" s="259"/>
      <c r="H398" s="262">
        <v>8.6699999999999999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8" t="s">
        <v>266</v>
      </c>
      <c r="AU398" s="268" t="s">
        <v>87</v>
      </c>
      <c r="AV398" s="14" t="s">
        <v>87</v>
      </c>
      <c r="AW398" s="14" t="s">
        <v>34</v>
      </c>
      <c r="AX398" s="14" t="s">
        <v>77</v>
      </c>
      <c r="AY398" s="268" t="s">
        <v>256</v>
      </c>
    </row>
    <row r="399" s="14" customFormat="1">
      <c r="A399" s="14"/>
      <c r="B399" s="258"/>
      <c r="C399" s="259"/>
      <c r="D399" s="249" t="s">
        <v>266</v>
      </c>
      <c r="E399" s="260" t="s">
        <v>1</v>
      </c>
      <c r="F399" s="261" t="s">
        <v>495</v>
      </c>
      <c r="G399" s="259"/>
      <c r="H399" s="262">
        <v>11.44</v>
      </c>
      <c r="I399" s="263"/>
      <c r="J399" s="259"/>
      <c r="K399" s="259"/>
      <c r="L399" s="264"/>
      <c r="M399" s="265"/>
      <c r="N399" s="266"/>
      <c r="O399" s="266"/>
      <c r="P399" s="266"/>
      <c r="Q399" s="266"/>
      <c r="R399" s="266"/>
      <c r="S399" s="266"/>
      <c r="T399" s="26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8" t="s">
        <v>266</v>
      </c>
      <c r="AU399" s="268" t="s">
        <v>87</v>
      </c>
      <c r="AV399" s="14" t="s">
        <v>87</v>
      </c>
      <c r="AW399" s="14" t="s">
        <v>34</v>
      </c>
      <c r="AX399" s="14" t="s">
        <v>77</v>
      </c>
      <c r="AY399" s="268" t="s">
        <v>256</v>
      </c>
    </row>
    <row r="400" s="14" customFormat="1">
      <c r="A400" s="14"/>
      <c r="B400" s="258"/>
      <c r="C400" s="259"/>
      <c r="D400" s="249" t="s">
        <v>266</v>
      </c>
      <c r="E400" s="260" t="s">
        <v>1</v>
      </c>
      <c r="F400" s="261" t="s">
        <v>496</v>
      </c>
      <c r="G400" s="259"/>
      <c r="H400" s="262">
        <v>9.7300000000000004</v>
      </c>
      <c r="I400" s="263"/>
      <c r="J400" s="259"/>
      <c r="K400" s="259"/>
      <c r="L400" s="264"/>
      <c r="M400" s="265"/>
      <c r="N400" s="266"/>
      <c r="O400" s="266"/>
      <c r="P400" s="266"/>
      <c r="Q400" s="266"/>
      <c r="R400" s="266"/>
      <c r="S400" s="266"/>
      <c r="T400" s="26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8" t="s">
        <v>266</v>
      </c>
      <c r="AU400" s="268" t="s">
        <v>87</v>
      </c>
      <c r="AV400" s="14" t="s">
        <v>87</v>
      </c>
      <c r="AW400" s="14" t="s">
        <v>34</v>
      </c>
      <c r="AX400" s="14" t="s">
        <v>77</v>
      </c>
      <c r="AY400" s="268" t="s">
        <v>256</v>
      </c>
    </row>
    <row r="401" s="14" customFormat="1">
      <c r="A401" s="14"/>
      <c r="B401" s="258"/>
      <c r="C401" s="259"/>
      <c r="D401" s="249" t="s">
        <v>266</v>
      </c>
      <c r="E401" s="260" t="s">
        <v>1</v>
      </c>
      <c r="F401" s="261" t="s">
        <v>497</v>
      </c>
      <c r="G401" s="259"/>
      <c r="H401" s="262">
        <v>8.3800000000000008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8" t="s">
        <v>266</v>
      </c>
      <c r="AU401" s="268" t="s">
        <v>87</v>
      </c>
      <c r="AV401" s="14" t="s">
        <v>87</v>
      </c>
      <c r="AW401" s="14" t="s">
        <v>34</v>
      </c>
      <c r="AX401" s="14" t="s">
        <v>77</v>
      </c>
      <c r="AY401" s="268" t="s">
        <v>256</v>
      </c>
    </row>
    <row r="402" s="15" customFormat="1">
      <c r="A402" s="15"/>
      <c r="B402" s="269"/>
      <c r="C402" s="270"/>
      <c r="D402" s="249" t="s">
        <v>266</v>
      </c>
      <c r="E402" s="271" t="s">
        <v>1</v>
      </c>
      <c r="F402" s="272" t="s">
        <v>270</v>
      </c>
      <c r="G402" s="270"/>
      <c r="H402" s="273">
        <v>56.920000000000002</v>
      </c>
      <c r="I402" s="274"/>
      <c r="J402" s="270"/>
      <c r="K402" s="270"/>
      <c r="L402" s="275"/>
      <c r="M402" s="276"/>
      <c r="N402" s="277"/>
      <c r="O402" s="277"/>
      <c r="P402" s="277"/>
      <c r="Q402" s="277"/>
      <c r="R402" s="277"/>
      <c r="S402" s="277"/>
      <c r="T402" s="27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9" t="s">
        <v>266</v>
      </c>
      <c r="AU402" s="279" t="s">
        <v>87</v>
      </c>
      <c r="AV402" s="15" t="s">
        <v>262</v>
      </c>
      <c r="AW402" s="15" t="s">
        <v>34</v>
      </c>
      <c r="AX402" s="15" t="s">
        <v>85</v>
      </c>
      <c r="AY402" s="279" t="s">
        <v>256</v>
      </c>
    </row>
    <row r="403" s="2" customFormat="1" ht="24.15" customHeight="1">
      <c r="A403" s="38"/>
      <c r="B403" s="39"/>
      <c r="C403" s="228" t="s">
        <v>498</v>
      </c>
      <c r="D403" s="228" t="s">
        <v>258</v>
      </c>
      <c r="E403" s="229" t="s">
        <v>499</v>
      </c>
      <c r="F403" s="230" t="s">
        <v>500</v>
      </c>
      <c r="G403" s="231" t="s">
        <v>319</v>
      </c>
      <c r="H403" s="232">
        <v>4</v>
      </c>
      <c r="I403" s="233"/>
      <c r="J403" s="234">
        <f>ROUND(I403*H403,2)</f>
        <v>0</v>
      </c>
      <c r="K403" s="235"/>
      <c r="L403" s="44"/>
      <c r="M403" s="236" t="s">
        <v>1</v>
      </c>
      <c r="N403" s="237" t="s">
        <v>42</v>
      </c>
      <c r="O403" s="91"/>
      <c r="P403" s="238">
        <f>O403*H403</f>
        <v>0</v>
      </c>
      <c r="Q403" s="238">
        <v>0.016979999999999999</v>
      </c>
      <c r="R403" s="238">
        <f>Q403*H403</f>
        <v>0.067919999999999994</v>
      </c>
      <c r="S403" s="238">
        <v>0</v>
      </c>
      <c r="T403" s="239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0" t="s">
        <v>262</v>
      </c>
      <c r="AT403" s="240" t="s">
        <v>258</v>
      </c>
      <c r="AU403" s="240" t="s">
        <v>87</v>
      </c>
      <c r="AY403" s="17" t="s">
        <v>256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7" t="s">
        <v>85</v>
      </c>
      <c r="BK403" s="241">
        <f>ROUND(I403*H403,2)</f>
        <v>0</v>
      </c>
      <c r="BL403" s="17" t="s">
        <v>262</v>
      </c>
      <c r="BM403" s="240" t="s">
        <v>501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268</v>
      </c>
      <c r="G404" s="248"/>
      <c r="H404" s="250" t="s">
        <v>1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7" t="s">
        <v>266</v>
      </c>
      <c r="AU404" s="257" t="s">
        <v>87</v>
      </c>
      <c r="AV404" s="13" t="s">
        <v>85</v>
      </c>
      <c r="AW404" s="13" t="s">
        <v>34</v>
      </c>
      <c r="AX404" s="13" t="s">
        <v>77</v>
      </c>
      <c r="AY404" s="257" t="s">
        <v>256</v>
      </c>
    </row>
    <row r="405" s="14" customFormat="1">
      <c r="A405" s="14"/>
      <c r="B405" s="258"/>
      <c r="C405" s="259"/>
      <c r="D405" s="249" t="s">
        <v>266</v>
      </c>
      <c r="E405" s="260" t="s">
        <v>1</v>
      </c>
      <c r="F405" s="261" t="s">
        <v>502</v>
      </c>
      <c r="G405" s="259"/>
      <c r="H405" s="262">
        <v>1</v>
      </c>
      <c r="I405" s="263"/>
      <c r="J405" s="259"/>
      <c r="K405" s="259"/>
      <c r="L405" s="264"/>
      <c r="M405" s="265"/>
      <c r="N405" s="266"/>
      <c r="O405" s="266"/>
      <c r="P405" s="266"/>
      <c r="Q405" s="266"/>
      <c r="R405" s="266"/>
      <c r="S405" s="266"/>
      <c r="T405" s="26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8" t="s">
        <v>266</v>
      </c>
      <c r="AU405" s="268" t="s">
        <v>87</v>
      </c>
      <c r="AV405" s="14" t="s">
        <v>87</v>
      </c>
      <c r="AW405" s="14" t="s">
        <v>34</v>
      </c>
      <c r="AX405" s="14" t="s">
        <v>77</v>
      </c>
      <c r="AY405" s="268" t="s">
        <v>256</v>
      </c>
    </row>
    <row r="406" s="14" customFormat="1">
      <c r="A406" s="14"/>
      <c r="B406" s="258"/>
      <c r="C406" s="259"/>
      <c r="D406" s="249" t="s">
        <v>266</v>
      </c>
      <c r="E406" s="260" t="s">
        <v>1</v>
      </c>
      <c r="F406" s="261" t="s">
        <v>503</v>
      </c>
      <c r="G406" s="259"/>
      <c r="H406" s="262">
        <v>2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8" t="s">
        <v>266</v>
      </c>
      <c r="AU406" s="268" t="s">
        <v>87</v>
      </c>
      <c r="AV406" s="14" t="s">
        <v>87</v>
      </c>
      <c r="AW406" s="14" t="s">
        <v>34</v>
      </c>
      <c r="AX406" s="14" t="s">
        <v>77</v>
      </c>
      <c r="AY406" s="268" t="s">
        <v>256</v>
      </c>
    </row>
    <row r="407" s="14" customFormat="1">
      <c r="A407" s="14"/>
      <c r="B407" s="258"/>
      <c r="C407" s="259"/>
      <c r="D407" s="249" t="s">
        <v>266</v>
      </c>
      <c r="E407" s="260" t="s">
        <v>1</v>
      </c>
      <c r="F407" s="261" t="s">
        <v>504</v>
      </c>
      <c r="G407" s="259"/>
      <c r="H407" s="262">
        <v>1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8" t="s">
        <v>266</v>
      </c>
      <c r="AU407" s="268" t="s">
        <v>87</v>
      </c>
      <c r="AV407" s="14" t="s">
        <v>87</v>
      </c>
      <c r="AW407" s="14" t="s">
        <v>34</v>
      </c>
      <c r="AX407" s="14" t="s">
        <v>77</v>
      </c>
      <c r="AY407" s="268" t="s">
        <v>256</v>
      </c>
    </row>
    <row r="408" s="15" customFormat="1">
      <c r="A408" s="15"/>
      <c r="B408" s="269"/>
      <c r="C408" s="270"/>
      <c r="D408" s="249" t="s">
        <v>266</v>
      </c>
      <c r="E408" s="271" t="s">
        <v>1</v>
      </c>
      <c r="F408" s="272" t="s">
        <v>270</v>
      </c>
      <c r="G408" s="270"/>
      <c r="H408" s="273">
        <v>4</v>
      </c>
      <c r="I408" s="274"/>
      <c r="J408" s="270"/>
      <c r="K408" s="270"/>
      <c r="L408" s="275"/>
      <c r="M408" s="276"/>
      <c r="N408" s="277"/>
      <c r="O408" s="277"/>
      <c r="P408" s="277"/>
      <c r="Q408" s="277"/>
      <c r="R408" s="277"/>
      <c r="S408" s="277"/>
      <c r="T408" s="27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9" t="s">
        <v>266</v>
      </c>
      <c r="AU408" s="279" t="s">
        <v>87</v>
      </c>
      <c r="AV408" s="15" t="s">
        <v>262</v>
      </c>
      <c r="AW408" s="15" t="s">
        <v>34</v>
      </c>
      <c r="AX408" s="15" t="s">
        <v>85</v>
      </c>
      <c r="AY408" s="279" t="s">
        <v>256</v>
      </c>
    </row>
    <row r="409" s="2" customFormat="1" ht="24.15" customHeight="1">
      <c r="A409" s="38"/>
      <c r="B409" s="39"/>
      <c r="C409" s="280" t="s">
        <v>505</v>
      </c>
      <c r="D409" s="280" t="s">
        <v>303</v>
      </c>
      <c r="E409" s="281" t="s">
        <v>506</v>
      </c>
      <c r="F409" s="282" t="s">
        <v>507</v>
      </c>
      <c r="G409" s="283" t="s">
        <v>319</v>
      </c>
      <c r="H409" s="284">
        <v>1</v>
      </c>
      <c r="I409" s="285"/>
      <c r="J409" s="286">
        <f>ROUND(I409*H409,2)</f>
        <v>0</v>
      </c>
      <c r="K409" s="287"/>
      <c r="L409" s="288"/>
      <c r="M409" s="289" t="s">
        <v>1</v>
      </c>
      <c r="N409" s="290" t="s">
        <v>42</v>
      </c>
      <c r="O409" s="91"/>
      <c r="P409" s="238">
        <f>O409*H409</f>
        <v>0</v>
      </c>
      <c r="Q409" s="238">
        <v>0.014890000000000001</v>
      </c>
      <c r="R409" s="238">
        <f>Q409*H409</f>
        <v>0.014890000000000001</v>
      </c>
      <c r="S409" s="238">
        <v>0</v>
      </c>
      <c r="T409" s="239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0" t="s">
        <v>302</v>
      </c>
      <c r="AT409" s="240" t="s">
        <v>303</v>
      </c>
      <c r="AU409" s="240" t="s">
        <v>87</v>
      </c>
      <c r="AY409" s="17" t="s">
        <v>256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7" t="s">
        <v>85</v>
      </c>
      <c r="BK409" s="241">
        <f>ROUND(I409*H409,2)</f>
        <v>0</v>
      </c>
      <c r="BL409" s="17" t="s">
        <v>262</v>
      </c>
      <c r="BM409" s="240" t="s">
        <v>508</v>
      </c>
    </row>
    <row r="410" s="13" customFormat="1">
      <c r="A410" s="13"/>
      <c r="B410" s="247"/>
      <c r="C410" s="248"/>
      <c r="D410" s="249" t="s">
        <v>266</v>
      </c>
      <c r="E410" s="250" t="s">
        <v>1</v>
      </c>
      <c r="F410" s="251" t="s">
        <v>268</v>
      </c>
      <c r="G410" s="248"/>
      <c r="H410" s="250" t="s">
        <v>1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7" t="s">
        <v>266</v>
      </c>
      <c r="AU410" s="257" t="s">
        <v>87</v>
      </c>
      <c r="AV410" s="13" t="s">
        <v>85</v>
      </c>
      <c r="AW410" s="13" t="s">
        <v>34</v>
      </c>
      <c r="AX410" s="13" t="s">
        <v>77</v>
      </c>
      <c r="AY410" s="257" t="s">
        <v>256</v>
      </c>
    </row>
    <row r="411" s="14" customFormat="1">
      <c r="A411" s="14"/>
      <c r="B411" s="258"/>
      <c r="C411" s="259"/>
      <c r="D411" s="249" t="s">
        <v>266</v>
      </c>
      <c r="E411" s="260" t="s">
        <v>1</v>
      </c>
      <c r="F411" s="261" t="s">
        <v>502</v>
      </c>
      <c r="G411" s="259"/>
      <c r="H411" s="262">
        <v>1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8" t="s">
        <v>266</v>
      </c>
      <c r="AU411" s="268" t="s">
        <v>87</v>
      </c>
      <c r="AV411" s="14" t="s">
        <v>87</v>
      </c>
      <c r="AW411" s="14" t="s">
        <v>34</v>
      </c>
      <c r="AX411" s="14" t="s">
        <v>77</v>
      </c>
      <c r="AY411" s="268" t="s">
        <v>256</v>
      </c>
    </row>
    <row r="412" s="15" customFormat="1">
      <c r="A412" s="15"/>
      <c r="B412" s="269"/>
      <c r="C412" s="270"/>
      <c r="D412" s="249" t="s">
        <v>266</v>
      </c>
      <c r="E412" s="271" t="s">
        <v>1</v>
      </c>
      <c r="F412" s="272" t="s">
        <v>270</v>
      </c>
      <c r="G412" s="270"/>
      <c r="H412" s="273">
        <v>1</v>
      </c>
      <c r="I412" s="274"/>
      <c r="J412" s="270"/>
      <c r="K412" s="270"/>
      <c r="L412" s="275"/>
      <c r="M412" s="276"/>
      <c r="N412" s="277"/>
      <c r="O412" s="277"/>
      <c r="P412" s="277"/>
      <c r="Q412" s="277"/>
      <c r="R412" s="277"/>
      <c r="S412" s="277"/>
      <c r="T412" s="27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9" t="s">
        <v>266</v>
      </c>
      <c r="AU412" s="279" t="s">
        <v>87</v>
      </c>
      <c r="AV412" s="15" t="s">
        <v>262</v>
      </c>
      <c r="AW412" s="15" t="s">
        <v>34</v>
      </c>
      <c r="AX412" s="15" t="s">
        <v>85</v>
      </c>
      <c r="AY412" s="279" t="s">
        <v>256</v>
      </c>
    </row>
    <row r="413" s="2" customFormat="1" ht="24.15" customHeight="1">
      <c r="A413" s="38"/>
      <c r="B413" s="39"/>
      <c r="C413" s="280" t="s">
        <v>509</v>
      </c>
      <c r="D413" s="280" t="s">
        <v>303</v>
      </c>
      <c r="E413" s="281" t="s">
        <v>510</v>
      </c>
      <c r="F413" s="282" t="s">
        <v>511</v>
      </c>
      <c r="G413" s="283" t="s">
        <v>319</v>
      </c>
      <c r="H413" s="284">
        <v>2</v>
      </c>
      <c r="I413" s="285"/>
      <c r="J413" s="286">
        <f>ROUND(I413*H413,2)</f>
        <v>0</v>
      </c>
      <c r="K413" s="287"/>
      <c r="L413" s="288"/>
      <c r="M413" s="289" t="s">
        <v>1</v>
      </c>
      <c r="N413" s="290" t="s">
        <v>42</v>
      </c>
      <c r="O413" s="91"/>
      <c r="P413" s="238">
        <f>O413*H413</f>
        <v>0</v>
      </c>
      <c r="Q413" s="238">
        <v>0.01521</v>
      </c>
      <c r="R413" s="238">
        <f>Q413*H413</f>
        <v>0.030419999999999999</v>
      </c>
      <c r="S413" s="238">
        <v>0</v>
      </c>
      <c r="T413" s="239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40" t="s">
        <v>302</v>
      </c>
      <c r="AT413" s="240" t="s">
        <v>303</v>
      </c>
      <c r="AU413" s="240" t="s">
        <v>87</v>
      </c>
      <c r="AY413" s="17" t="s">
        <v>256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7" t="s">
        <v>85</v>
      </c>
      <c r="BK413" s="241">
        <f>ROUND(I413*H413,2)</f>
        <v>0</v>
      </c>
      <c r="BL413" s="17" t="s">
        <v>262</v>
      </c>
      <c r="BM413" s="240" t="s">
        <v>512</v>
      </c>
    </row>
    <row r="414" s="13" customFormat="1">
      <c r="A414" s="13"/>
      <c r="B414" s="247"/>
      <c r="C414" s="248"/>
      <c r="D414" s="249" t="s">
        <v>266</v>
      </c>
      <c r="E414" s="250" t="s">
        <v>1</v>
      </c>
      <c r="F414" s="251" t="s">
        <v>268</v>
      </c>
      <c r="G414" s="248"/>
      <c r="H414" s="250" t="s">
        <v>1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7" t="s">
        <v>266</v>
      </c>
      <c r="AU414" s="257" t="s">
        <v>87</v>
      </c>
      <c r="AV414" s="13" t="s">
        <v>85</v>
      </c>
      <c r="AW414" s="13" t="s">
        <v>34</v>
      </c>
      <c r="AX414" s="13" t="s">
        <v>77</v>
      </c>
      <c r="AY414" s="257" t="s">
        <v>256</v>
      </c>
    </row>
    <row r="415" s="14" customFormat="1">
      <c r="A415" s="14"/>
      <c r="B415" s="258"/>
      <c r="C415" s="259"/>
      <c r="D415" s="249" t="s">
        <v>266</v>
      </c>
      <c r="E415" s="260" t="s">
        <v>1</v>
      </c>
      <c r="F415" s="261" t="s">
        <v>503</v>
      </c>
      <c r="G415" s="259"/>
      <c r="H415" s="262">
        <v>2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8" t="s">
        <v>266</v>
      </c>
      <c r="AU415" s="268" t="s">
        <v>87</v>
      </c>
      <c r="AV415" s="14" t="s">
        <v>87</v>
      </c>
      <c r="AW415" s="14" t="s">
        <v>34</v>
      </c>
      <c r="AX415" s="14" t="s">
        <v>77</v>
      </c>
      <c r="AY415" s="268" t="s">
        <v>256</v>
      </c>
    </row>
    <row r="416" s="15" customFormat="1">
      <c r="A416" s="15"/>
      <c r="B416" s="269"/>
      <c r="C416" s="270"/>
      <c r="D416" s="249" t="s">
        <v>266</v>
      </c>
      <c r="E416" s="271" t="s">
        <v>1</v>
      </c>
      <c r="F416" s="272" t="s">
        <v>270</v>
      </c>
      <c r="G416" s="270"/>
      <c r="H416" s="273">
        <v>2</v>
      </c>
      <c r="I416" s="274"/>
      <c r="J416" s="270"/>
      <c r="K416" s="270"/>
      <c r="L416" s="275"/>
      <c r="M416" s="276"/>
      <c r="N416" s="277"/>
      <c r="O416" s="277"/>
      <c r="P416" s="277"/>
      <c r="Q416" s="277"/>
      <c r="R416" s="277"/>
      <c r="S416" s="277"/>
      <c r="T416" s="27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9" t="s">
        <v>266</v>
      </c>
      <c r="AU416" s="279" t="s">
        <v>87</v>
      </c>
      <c r="AV416" s="15" t="s">
        <v>262</v>
      </c>
      <c r="AW416" s="15" t="s">
        <v>34</v>
      </c>
      <c r="AX416" s="15" t="s">
        <v>85</v>
      </c>
      <c r="AY416" s="279" t="s">
        <v>256</v>
      </c>
    </row>
    <row r="417" s="2" customFormat="1" ht="24.15" customHeight="1">
      <c r="A417" s="38"/>
      <c r="B417" s="39"/>
      <c r="C417" s="280" t="s">
        <v>513</v>
      </c>
      <c r="D417" s="280" t="s">
        <v>303</v>
      </c>
      <c r="E417" s="281" t="s">
        <v>514</v>
      </c>
      <c r="F417" s="282" t="s">
        <v>515</v>
      </c>
      <c r="G417" s="283" t="s">
        <v>319</v>
      </c>
      <c r="H417" s="284">
        <v>1</v>
      </c>
      <c r="I417" s="285"/>
      <c r="J417" s="286">
        <f>ROUND(I417*H417,2)</f>
        <v>0</v>
      </c>
      <c r="K417" s="287"/>
      <c r="L417" s="288"/>
      <c r="M417" s="289" t="s">
        <v>1</v>
      </c>
      <c r="N417" s="290" t="s">
        <v>42</v>
      </c>
      <c r="O417" s="91"/>
      <c r="P417" s="238">
        <f>O417*H417</f>
        <v>0</v>
      </c>
      <c r="Q417" s="238">
        <v>0.018339999999999999</v>
      </c>
      <c r="R417" s="238">
        <f>Q417*H417</f>
        <v>0.018339999999999999</v>
      </c>
      <c r="S417" s="238">
        <v>0</v>
      </c>
      <c r="T417" s="239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0" t="s">
        <v>302</v>
      </c>
      <c r="AT417" s="240" t="s">
        <v>303</v>
      </c>
      <c r="AU417" s="240" t="s">
        <v>87</v>
      </c>
      <c r="AY417" s="17" t="s">
        <v>256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7" t="s">
        <v>85</v>
      </c>
      <c r="BK417" s="241">
        <f>ROUND(I417*H417,2)</f>
        <v>0</v>
      </c>
      <c r="BL417" s="17" t="s">
        <v>262</v>
      </c>
      <c r="BM417" s="240" t="s">
        <v>516</v>
      </c>
    </row>
    <row r="418" s="13" customFormat="1">
      <c r="A418" s="13"/>
      <c r="B418" s="247"/>
      <c r="C418" s="248"/>
      <c r="D418" s="249" t="s">
        <v>266</v>
      </c>
      <c r="E418" s="250" t="s">
        <v>1</v>
      </c>
      <c r="F418" s="251" t="s">
        <v>268</v>
      </c>
      <c r="G418" s="248"/>
      <c r="H418" s="250" t="s">
        <v>1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7" t="s">
        <v>266</v>
      </c>
      <c r="AU418" s="257" t="s">
        <v>87</v>
      </c>
      <c r="AV418" s="13" t="s">
        <v>85</v>
      </c>
      <c r="AW418" s="13" t="s">
        <v>34</v>
      </c>
      <c r="AX418" s="13" t="s">
        <v>77</v>
      </c>
      <c r="AY418" s="257" t="s">
        <v>256</v>
      </c>
    </row>
    <row r="419" s="14" customFormat="1">
      <c r="A419" s="14"/>
      <c r="B419" s="258"/>
      <c r="C419" s="259"/>
      <c r="D419" s="249" t="s">
        <v>266</v>
      </c>
      <c r="E419" s="260" t="s">
        <v>1</v>
      </c>
      <c r="F419" s="261" t="s">
        <v>504</v>
      </c>
      <c r="G419" s="259"/>
      <c r="H419" s="262">
        <v>1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8" t="s">
        <v>266</v>
      </c>
      <c r="AU419" s="268" t="s">
        <v>87</v>
      </c>
      <c r="AV419" s="14" t="s">
        <v>87</v>
      </c>
      <c r="AW419" s="14" t="s">
        <v>34</v>
      </c>
      <c r="AX419" s="14" t="s">
        <v>77</v>
      </c>
      <c r="AY419" s="268" t="s">
        <v>256</v>
      </c>
    </row>
    <row r="420" s="15" customFormat="1">
      <c r="A420" s="15"/>
      <c r="B420" s="269"/>
      <c r="C420" s="270"/>
      <c r="D420" s="249" t="s">
        <v>266</v>
      </c>
      <c r="E420" s="271" t="s">
        <v>1</v>
      </c>
      <c r="F420" s="272" t="s">
        <v>270</v>
      </c>
      <c r="G420" s="270"/>
      <c r="H420" s="273">
        <v>1</v>
      </c>
      <c r="I420" s="274"/>
      <c r="J420" s="270"/>
      <c r="K420" s="270"/>
      <c r="L420" s="275"/>
      <c r="M420" s="276"/>
      <c r="N420" s="277"/>
      <c r="O420" s="277"/>
      <c r="P420" s="277"/>
      <c r="Q420" s="277"/>
      <c r="R420" s="277"/>
      <c r="S420" s="277"/>
      <c r="T420" s="27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9" t="s">
        <v>266</v>
      </c>
      <c r="AU420" s="279" t="s">
        <v>87</v>
      </c>
      <c r="AV420" s="15" t="s">
        <v>262</v>
      </c>
      <c r="AW420" s="15" t="s">
        <v>34</v>
      </c>
      <c r="AX420" s="15" t="s">
        <v>85</v>
      </c>
      <c r="AY420" s="279" t="s">
        <v>256</v>
      </c>
    </row>
    <row r="421" s="12" customFormat="1" ht="22.8" customHeight="1">
      <c r="A421" s="12"/>
      <c r="B421" s="212"/>
      <c r="C421" s="213"/>
      <c r="D421" s="214" t="s">
        <v>76</v>
      </c>
      <c r="E421" s="226" t="s">
        <v>309</v>
      </c>
      <c r="F421" s="226" t="s">
        <v>517</v>
      </c>
      <c r="G421" s="213"/>
      <c r="H421" s="213"/>
      <c r="I421" s="216"/>
      <c r="J421" s="227">
        <f>BK421</f>
        <v>0</v>
      </c>
      <c r="K421" s="213"/>
      <c r="L421" s="218"/>
      <c r="M421" s="219"/>
      <c r="N421" s="220"/>
      <c r="O421" s="220"/>
      <c r="P421" s="221">
        <f>SUM(P422:P633)</f>
        <v>0</v>
      </c>
      <c r="Q421" s="220"/>
      <c r="R421" s="221">
        <f>SUM(R422:R633)</f>
        <v>0.027119229999999998</v>
      </c>
      <c r="S421" s="220"/>
      <c r="T421" s="222">
        <f>SUM(T422:T633)</f>
        <v>67.359835000000004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23" t="s">
        <v>85</v>
      </c>
      <c r="AT421" s="224" t="s">
        <v>76</v>
      </c>
      <c r="AU421" s="224" t="s">
        <v>85</v>
      </c>
      <c r="AY421" s="223" t="s">
        <v>256</v>
      </c>
      <c r="BK421" s="225">
        <f>SUM(BK422:BK633)</f>
        <v>0</v>
      </c>
    </row>
    <row r="422" s="2" customFormat="1" ht="21.75" customHeight="1">
      <c r="A422" s="38"/>
      <c r="B422" s="39"/>
      <c r="C422" s="228" t="s">
        <v>518</v>
      </c>
      <c r="D422" s="228" t="s">
        <v>258</v>
      </c>
      <c r="E422" s="229" t="s">
        <v>519</v>
      </c>
      <c r="F422" s="230" t="s">
        <v>520</v>
      </c>
      <c r="G422" s="231" t="s">
        <v>358</v>
      </c>
      <c r="H422" s="232">
        <v>6</v>
      </c>
      <c r="I422" s="233"/>
      <c r="J422" s="234">
        <f>ROUND(I422*H422,2)</f>
        <v>0</v>
      </c>
      <c r="K422" s="235"/>
      <c r="L422" s="44"/>
      <c r="M422" s="236" t="s">
        <v>1</v>
      </c>
      <c r="N422" s="237" t="s">
        <v>42</v>
      </c>
      <c r="O422" s="91"/>
      <c r="P422" s="238">
        <f>O422*H422</f>
        <v>0</v>
      </c>
      <c r="Q422" s="238">
        <v>3.0000000000000001E-05</v>
      </c>
      <c r="R422" s="238">
        <f>Q422*H422</f>
        <v>0.00018000000000000001</v>
      </c>
      <c r="S422" s="238">
        <v>0</v>
      </c>
      <c r="T422" s="239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0" t="s">
        <v>262</v>
      </c>
      <c r="AT422" s="240" t="s">
        <v>258</v>
      </c>
      <c r="AU422" s="240" t="s">
        <v>87</v>
      </c>
      <c r="AY422" s="17" t="s">
        <v>256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7" t="s">
        <v>85</v>
      </c>
      <c r="BK422" s="241">
        <f>ROUND(I422*H422,2)</f>
        <v>0</v>
      </c>
      <c r="BL422" s="17" t="s">
        <v>262</v>
      </c>
      <c r="BM422" s="240" t="s">
        <v>521</v>
      </c>
    </row>
    <row r="423" s="13" customFormat="1">
      <c r="A423" s="13"/>
      <c r="B423" s="247"/>
      <c r="C423" s="248"/>
      <c r="D423" s="249" t="s">
        <v>266</v>
      </c>
      <c r="E423" s="250" t="s">
        <v>1</v>
      </c>
      <c r="F423" s="251" t="s">
        <v>267</v>
      </c>
      <c r="G423" s="248"/>
      <c r="H423" s="250" t="s">
        <v>1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7" t="s">
        <v>266</v>
      </c>
      <c r="AU423" s="257" t="s">
        <v>87</v>
      </c>
      <c r="AV423" s="13" t="s">
        <v>85</v>
      </c>
      <c r="AW423" s="13" t="s">
        <v>34</v>
      </c>
      <c r="AX423" s="13" t="s">
        <v>77</v>
      </c>
      <c r="AY423" s="257" t="s">
        <v>256</v>
      </c>
    </row>
    <row r="424" s="13" customFormat="1">
      <c r="A424" s="13"/>
      <c r="B424" s="247"/>
      <c r="C424" s="248"/>
      <c r="D424" s="249" t="s">
        <v>266</v>
      </c>
      <c r="E424" s="250" t="s">
        <v>1</v>
      </c>
      <c r="F424" s="251" t="s">
        <v>268</v>
      </c>
      <c r="G424" s="248"/>
      <c r="H424" s="250" t="s">
        <v>1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7" t="s">
        <v>266</v>
      </c>
      <c r="AU424" s="257" t="s">
        <v>87</v>
      </c>
      <c r="AV424" s="13" t="s">
        <v>85</v>
      </c>
      <c r="AW424" s="13" t="s">
        <v>34</v>
      </c>
      <c r="AX424" s="13" t="s">
        <v>77</v>
      </c>
      <c r="AY424" s="257" t="s">
        <v>256</v>
      </c>
    </row>
    <row r="425" s="14" customFormat="1">
      <c r="A425" s="14"/>
      <c r="B425" s="258"/>
      <c r="C425" s="259"/>
      <c r="D425" s="249" t="s">
        <v>266</v>
      </c>
      <c r="E425" s="260" t="s">
        <v>1</v>
      </c>
      <c r="F425" s="261" t="s">
        <v>522</v>
      </c>
      <c r="G425" s="259"/>
      <c r="H425" s="262">
        <v>6</v>
      </c>
      <c r="I425" s="263"/>
      <c r="J425" s="259"/>
      <c r="K425" s="259"/>
      <c r="L425" s="264"/>
      <c r="M425" s="265"/>
      <c r="N425" s="266"/>
      <c r="O425" s="266"/>
      <c r="P425" s="266"/>
      <c r="Q425" s="266"/>
      <c r="R425" s="266"/>
      <c r="S425" s="266"/>
      <c r="T425" s="26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8" t="s">
        <v>266</v>
      </c>
      <c r="AU425" s="268" t="s">
        <v>87</v>
      </c>
      <c r="AV425" s="14" t="s">
        <v>87</v>
      </c>
      <c r="AW425" s="14" t="s">
        <v>34</v>
      </c>
      <c r="AX425" s="14" t="s">
        <v>77</v>
      </c>
      <c r="AY425" s="268" t="s">
        <v>256</v>
      </c>
    </row>
    <row r="426" s="15" customFormat="1">
      <c r="A426" s="15"/>
      <c r="B426" s="269"/>
      <c r="C426" s="270"/>
      <c r="D426" s="249" t="s">
        <v>266</v>
      </c>
      <c r="E426" s="271" t="s">
        <v>1</v>
      </c>
      <c r="F426" s="272" t="s">
        <v>270</v>
      </c>
      <c r="G426" s="270"/>
      <c r="H426" s="273">
        <v>6</v>
      </c>
      <c r="I426" s="274"/>
      <c r="J426" s="270"/>
      <c r="K426" s="270"/>
      <c r="L426" s="275"/>
      <c r="M426" s="276"/>
      <c r="N426" s="277"/>
      <c r="O426" s="277"/>
      <c r="P426" s="277"/>
      <c r="Q426" s="277"/>
      <c r="R426" s="277"/>
      <c r="S426" s="277"/>
      <c r="T426" s="278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9" t="s">
        <v>266</v>
      </c>
      <c r="AU426" s="279" t="s">
        <v>87</v>
      </c>
      <c r="AV426" s="15" t="s">
        <v>262</v>
      </c>
      <c r="AW426" s="15" t="s">
        <v>34</v>
      </c>
      <c r="AX426" s="15" t="s">
        <v>85</v>
      </c>
      <c r="AY426" s="279" t="s">
        <v>256</v>
      </c>
    </row>
    <row r="427" s="2" customFormat="1" ht="33" customHeight="1">
      <c r="A427" s="38"/>
      <c r="B427" s="39"/>
      <c r="C427" s="228" t="s">
        <v>523</v>
      </c>
      <c r="D427" s="228" t="s">
        <v>258</v>
      </c>
      <c r="E427" s="229" t="s">
        <v>524</v>
      </c>
      <c r="F427" s="230" t="s">
        <v>525</v>
      </c>
      <c r="G427" s="231" t="s">
        <v>337</v>
      </c>
      <c r="H427" s="232">
        <v>113.83499999999999</v>
      </c>
      <c r="I427" s="233"/>
      <c r="J427" s="234">
        <f>ROUND(I427*H427,2)</f>
        <v>0</v>
      </c>
      <c r="K427" s="235"/>
      <c r="L427" s="44"/>
      <c r="M427" s="236" t="s">
        <v>1</v>
      </c>
      <c r="N427" s="237" t="s">
        <v>42</v>
      </c>
      <c r="O427" s="91"/>
      <c r="P427" s="238">
        <f>O427*H427</f>
        <v>0</v>
      </c>
      <c r="Q427" s="238">
        <v>0.00012999999999999999</v>
      </c>
      <c r="R427" s="238">
        <f>Q427*H427</f>
        <v>0.014798549999999997</v>
      </c>
      <c r="S427" s="238">
        <v>0</v>
      </c>
      <c r="T427" s="239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40" t="s">
        <v>262</v>
      </c>
      <c r="AT427" s="240" t="s">
        <v>258</v>
      </c>
      <c r="AU427" s="240" t="s">
        <v>87</v>
      </c>
      <c r="AY427" s="17" t="s">
        <v>256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7" t="s">
        <v>85</v>
      </c>
      <c r="BK427" s="241">
        <f>ROUND(I427*H427,2)</f>
        <v>0</v>
      </c>
      <c r="BL427" s="17" t="s">
        <v>262</v>
      </c>
      <c r="BM427" s="240" t="s">
        <v>526</v>
      </c>
    </row>
    <row r="428" s="13" customFormat="1">
      <c r="A428" s="13"/>
      <c r="B428" s="247"/>
      <c r="C428" s="248"/>
      <c r="D428" s="249" t="s">
        <v>266</v>
      </c>
      <c r="E428" s="250" t="s">
        <v>1</v>
      </c>
      <c r="F428" s="251" t="s">
        <v>268</v>
      </c>
      <c r="G428" s="248"/>
      <c r="H428" s="250" t="s">
        <v>1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7" t="s">
        <v>266</v>
      </c>
      <c r="AU428" s="257" t="s">
        <v>87</v>
      </c>
      <c r="AV428" s="13" t="s">
        <v>85</v>
      </c>
      <c r="AW428" s="13" t="s">
        <v>34</v>
      </c>
      <c r="AX428" s="13" t="s">
        <v>77</v>
      </c>
      <c r="AY428" s="257" t="s">
        <v>256</v>
      </c>
    </row>
    <row r="429" s="14" customFormat="1">
      <c r="A429" s="14"/>
      <c r="B429" s="258"/>
      <c r="C429" s="259"/>
      <c r="D429" s="249" t="s">
        <v>266</v>
      </c>
      <c r="E429" s="260" t="s">
        <v>1</v>
      </c>
      <c r="F429" s="261" t="s">
        <v>481</v>
      </c>
      <c r="G429" s="259"/>
      <c r="H429" s="262">
        <v>15.199999999999999</v>
      </c>
      <c r="I429" s="263"/>
      <c r="J429" s="259"/>
      <c r="K429" s="259"/>
      <c r="L429" s="264"/>
      <c r="M429" s="265"/>
      <c r="N429" s="266"/>
      <c r="O429" s="266"/>
      <c r="P429" s="266"/>
      <c r="Q429" s="266"/>
      <c r="R429" s="266"/>
      <c r="S429" s="266"/>
      <c r="T429" s="267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8" t="s">
        <v>266</v>
      </c>
      <c r="AU429" s="268" t="s">
        <v>87</v>
      </c>
      <c r="AV429" s="14" t="s">
        <v>87</v>
      </c>
      <c r="AW429" s="14" t="s">
        <v>34</v>
      </c>
      <c r="AX429" s="14" t="s">
        <v>77</v>
      </c>
      <c r="AY429" s="268" t="s">
        <v>256</v>
      </c>
    </row>
    <row r="430" s="14" customFormat="1">
      <c r="A430" s="14"/>
      <c r="B430" s="258"/>
      <c r="C430" s="259"/>
      <c r="D430" s="249" t="s">
        <v>266</v>
      </c>
      <c r="E430" s="260" t="s">
        <v>1</v>
      </c>
      <c r="F430" s="261" t="s">
        <v>482</v>
      </c>
      <c r="G430" s="259"/>
      <c r="H430" s="262">
        <v>3.2999999999999998</v>
      </c>
      <c r="I430" s="263"/>
      <c r="J430" s="259"/>
      <c r="K430" s="259"/>
      <c r="L430" s="264"/>
      <c r="M430" s="265"/>
      <c r="N430" s="266"/>
      <c r="O430" s="266"/>
      <c r="P430" s="266"/>
      <c r="Q430" s="266"/>
      <c r="R430" s="266"/>
      <c r="S430" s="266"/>
      <c r="T430" s="26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8" t="s">
        <v>266</v>
      </c>
      <c r="AU430" s="268" t="s">
        <v>87</v>
      </c>
      <c r="AV430" s="14" t="s">
        <v>87</v>
      </c>
      <c r="AW430" s="14" t="s">
        <v>34</v>
      </c>
      <c r="AX430" s="14" t="s">
        <v>77</v>
      </c>
      <c r="AY430" s="268" t="s">
        <v>256</v>
      </c>
    </row>
    <row r="431" s="14" customFormat="1">
      <c r="A431" s="14"/>
      <c r="B431" s="258"/>
      <c r="C431" s="259"/>
      <c r="D431" s="249" t="s">
        <v>266</v>
      </c>
      <c r="E431" s="260" t="s">
        <v>1</v>
      </c>
      <c r="F431" s="261" t="s">
        <v>483</v>
      </c>
      <c r="G431" s="259"/>
      <c r="H431" s="262">
        <v>13.6</v>
      </c>
      <c r="I431" s="263"/>
      <c r="J431" s="259"/>
      <c r="K431" s="259"/>
      <c r="L431" s="264"/>
      <c r="M431" s="265"/>
      <c r="N431" s="266"/>
      <c r="O431" s="266"/>
      <c r="P431" s="266"/>
      <c r="Q431" s="266"/>
      <c r="R431" s="266"/>
      <c r="S431" s="266"/>
      <c r="T431" s="267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8" t="s">
        <v>266</v>
      </c>
      <c r="AU431" s="268" t="s">
        <v>87</v>
      </c>
      <c r="AV431" s="14" t="s">
        <v>87</v>
      </c>
      <c r="AW431" s="14" t="s">
        <v>34</v>
      </c>
      <c r="AX431" s="14" t="s">
        <v>77</v>
      </c>
      <c r="AY431" s="268" t="s">
        <v>256</v>
      </c>
    </row>
    <row r="432" s="14" customFormat="1">
      <c r="A432" s="14"/>
      <c r="B432" s="258"/>
      <c r="C432" s="259"/>
      <c r="D432" s="249" t="s">
        <v>266</v>
      </c>
      <c r="E432" s="260" t="s">
        <v>1</v>
      </c>
      <c r="F432" s="261" t="s">
        <v>484</v>
      </c>
      <c r="G432" s="259"/>
      <c r="H432" s="262">
        <v>4.2400000000000002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8" t="s">
        <v>266</v>
      </c>
      <c r="AU432" s="268" t="s">
        <v>87</v>
      </c>
      <c r="AV432" s="14" t="s">
        <v>87</v>
      </c>
      <c r="AW432" s="14" t="s">
        <v>34</v>
      </c>
      <c r="AX432" s="14" t="s">
        <v>77</v>
      </c>
      <c r="AY432" s="268" t="s">
        <v>256</v>
      </c>
    </row>
    <row r="433" s="14" customFormat="1">
      <c r="A433" s="14"/>
      <c r="B433" s="258"/>
      <c r="C433" s="259"/>
      <c r="D433" s="249" t="s">
        <v>266</v>
      </c>
      <c r="E433" s="260" t="s">
        <v>1</v>
      </c>
      <c r="F433" s="261" t="s">
        <v>527</v>
      </c>
      <c r="G433" s="259"/>
      <c r="H433" s="262">
        <v>8.4149999999999991</v>
      </c>
      <c r="I433" s="263"/>
      <c r="J433" s="259"/>
      <c r="K433" s="259"/>
      <c r="L433" s="264"/>
      <c r="M433" s="265"/>
      <c r="N433" s="266"/>
      <c r="O433" s="266"/>
      <c r="P433" s="266"/>
      <c r="Q433" s="266"/>
      <c r="R433" s="266"/>
      <c r="S433" s="266"/>
      <c r="T433" s="267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8" t="s">
        <v>266</v>
      </c>
      <c r="AU433" s="268" t="s">
        <v>87</v>
      </c>
      <c r="AV433" s="14" t="s">
        <v>87</v>
      </c>
      <c r="AW433" s="14" t="s">
        <v>34</v>
      </c>
      <c r="AX433" s="14" t="s">
        <v>77</v>
      </c>
      <c r="AY433" s="268" t="s">
        <v>256</v>
      </c>
    </row>
    <row r="434" s="13" customFormat="1">
      <c r="A434" s="13"/>
      <c r="B434" s="247"/>
      <c r="C434" s="248"/>
      <c r="D434" s="249" t="s">
        <v>266</v>
      </c>
      <c r="E434" s="250" t="s">
        <v>1</v>
      </c>
      <c r="F434" s="251" t="s">
        <v>376</v>
      </c>
      <c r="G434" s="248"/>
      <c r="H434" s="250" t="s">
        <v>1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7" t="s">
        <v>266</v>
      </c>
      <c r="AU434" s="257" t="s">
        <v>87</v>
      </c>
      <c r="AV434" s="13" t="s">
        <v>85</v>
      </c>
      <c r="AW434" s="13" t="s">
        <v>34</v>
      </c>
      <c r="AX434" s="13" t="s">
        <v>77</v>
      </c>
      <c r="AY434" s="257" t="s">
        <v>256</v>
      </c>
    </row>
    <row r="435" s="14" customFormat="1">
      <c r="A435" s="14"/>
      <c r="B435" s="258"/>
      <c r="C435" s="259"/>
      <c r="D435" s="249" t="s">
        <v>266</v>
      </c>
      <c r="E435" s="260" t="s">
        <v>1</v>
      </c>
      <c r="F435" s="261" t="s">
        <v>528</v>
      </c>
      <c r="G435" s="259"/>
      <c r="H435" s="262">
        <v>16.539999999999999</v>
      </c>
      <c r="I435" s="263"/>
      <c r="J435" s="259"/>
      <c r="K435" s="259"/>
      <c r="L435" s="264"/>
      <c r="M435" s="265"/>
      <c r="N435" s="266"/>
      <c r="O435" s="266"/>
      <c r="P435" s="266"/>
      <c r="Q435" s="266"/>
      <c r="R435" s="266"/>
      <c r="S435" s="266"/>
      <c r="T435" s="267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8" t="s">
        <v>266</v>
      </c>
      <c r="AU435" s="268" t="s">
        <v>87</v>
      </c>
      <c r="AV435" s="14" t="s">
        <v>87</v>
      </c>
      <c r="AW435" s="14" t="s">
        <v>34</v>
      </c>
      <c r="AX435" s="14" t="s">
        <v>77</v>
      </c>
      <c r="AY435" s="268" t="s">
        <v>256</v>
      </c>
    </row>
    <row r="436" s="14" customFormat="1">
      <c r="A436" s="14"/>
      <c r="B436" s="258"/>
      <c r="C436" s="259"/>
      <c r="D436" s="249" t="s">
        <v>266</v>
      </c>
      <c r="E436" s="260" t="s">
        <v>1</v>
      </c>
      <c r="F436" s="261" t="s">
        <v>529</v>
      </c>
      <c r="G436" s="259"/>
      <c r="H436" s="262">
        <v>18</v>
      </c>
      <c r="I436" s="263"/>
      <c r="J436" s="259"/>
      <c r="K436" s="259"/>
      <c r="L436" s="264"/>
      <c r="M436" s="265"/>
      <c r="N436" s="266"/>
      <c r="O436" s="266"/>
      <c r="P436" s="266"/>
      <c r="Q436" s="266"/>
      <c r="R436" s="266"/>
      <c r="S436" s="266"/>
      <c r="T436" s="26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8" t="s">
        <v>266</v>
      </c>
      <c r="AU436" s="268" t="s">
        <v>87</v>
      </c>
      <c r="AV436" s="14" t="s">
        <v>87</v>
      </c>
      <c r="AW436" s="14" t="s">
        <v>34</v>
      </c>
      <c r="AX436" s="14" t="s">
        <v>77</v>
      </c>
      <c r="AY436" s="268" t="s">
        <v>256</v>
      </c>
    </row>
    <row r="437" s="13" customFormat="1">
      <c r="A437" s="13"/>
      <c r="B437" s="247"/>
      <c r="C437" s="248"/>
      <c r="D437" s="249" t="s">
        <v>266</v>
      </c>
      <c r="E437" s="250" t="s">
        <v>1</v>
      </c>
      <c r="F437" s="251" t="s">
        <v>380</v>
      </c>
      <c r="G437" s="248"/>
      <c r="H437" s="250" t="s">
        <v>1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7" t="s">
        <v>266</v>
      </c>
      <c r="AU437" s="257" t="s">
        <v>87</v>
      </c>
      <c r="AV437" s="13" t="s">
        <v>85</v>
      </c>
      <c r="AW437" s="13" t="s">
        <v>34</v>
      </c>
      <c r="AX437" s="13" t="s">
        <v>77</v>
      </c>
      <c r="AY437" s="257" t="s">
        <v>256</v>
      </c>
    </row>
    <row r="438" s="14" customFormat="1">
      <c r="A438" s="14"/>
      <c r="B438" s="258"/>
      <c r="C438" s="259"/>
      <c r="D438" s="249" t="s">
        <v>266</v>
      </c>
      <c r="E438" s="260" t="s">
        <v>1</v>
      </c>
      <c r="F438" s="261" t="s">
        <v>530</v>
      </c>
      <c r="G438" s="259"/>
      <c r="H438" s="262">
        <v>16.539999999999999</v>
      </c>
      <c r="I438" s="263"/>
      <c r="J438" s="259"/>
      <c r="K438" s="259"/>
      <c r="L438" s="264"/>
      <c r="M438" s="265"/>
      <c r="N438" s="266"/>
      <c r="O438" s="266"/>
      <c r="P438" s="266"/>
      <c r="Q438" s="266"/>
      <c r="R438" s="266"/>
      <c r="S438" s="266"/>
      <c r="T438" s="26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8" t="s">
        <v>266</v>
      </c>
      <c r="AU438" s="268" t="s">
        <v>87</v>
      </c>
      <c r="AV438" s="14" t="s">
        <v>87</v>
      </c>
      <c r="AW438" s="14" t="s">
        <v>34</v>
      </c>
      <c r="AX438" s="14" t="s">
        <v>77</v>
      </c>
      <c r="AY438" s="268" t="s">
        <v>256</v>
      </c>
    </row>
    <row r="439" s="14" customFormat="1">
      <c r="A439" s="14"/>
      <c r="B439" s="258"/>
      <c r="C439" s="259"/>
      <c r="D439" s="249" t="s">
        <v>266</v>
      </c>
      <c r="E439" s="260" t="s">
        <v>1</v>
      </c>
      <c r="F439" s="261" t="s">
        <v>531</v>
      </c>
      <c r="G439" s="259"/>
      <c r="H439" s="262">
        <v>18</v>
      </c>
      <c r="I439" s="263"/>
      <c r="J439" s="259"/>
      <c r="K439" s="259"/>
      <c r="L439" s="264"/>
      <c r="M439" s="265"/>
      <c r="N439" s="266"/>
      <c r="O439" s="266"/>
      <c r="P439" s="266"/>
      <c r="Q439" s="266"/>
      <c r="R439" s="266"/>
      <c r="S439" s="266"/>
      <c r="T439" s="26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8" t="s">
        <v>266</v>
      </c>
      <c r="AU439" s="268" t="s">
        <v>87</v>
      </c>
      <c r="AV439" s="14" t="s">
        <v>87</v>
      </c>
      <c r="AW439" s="14" t="s">
        <v>34</v>
      </c>
      <c r="AX439" s="14" t="s">
        <v>77</v>
      </c>
      <c r="AY439" s="268" t="s">
        <v>256</v>
      </c>
    </row>
    <row r="440" s="15" customFormat="1">
      <c r="A440" s="15"/>
      <c r="B440" s="269"/>
      <c r="C440" s="270"/>
      <c r="D440" s="249" t="s">
        <v>266</v>
      </c>
      <c r="E440" s="271" t="s">
        <v>1</v>
      </c>
      <c r="F440" s="272" t="s">
        <v>270</v>
      </c>
      <c r="G440" s="270"/>
      <c r="H440" s="273">
        <v>113.83499999999999</v>
      </c>
      <c r="I440" s="274"/>
      <c r="J440" s="270"/>
      <c r="K440" s="270"/>
      <c r="L440" s="275"/>
      <c r="M440" s="276"/>
      <c r="N440" s="277"/>
      <c r="O440" s="277"/>
      <c r="P440" s="277"/>
      <c r="Q440" s="277"/>
      <c r="R440" s="277"/>
      <c r="S440" s="277"/>
      <c r="T440" s="278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9" t="s">
        <v>266</v>
      </c>
      <c r="AU440" s="279" t="s">
        <v>87</v>
      </c>
      <c r="AV440" s="15" t="s">
        <v>262</v>
      </c>
      <c r="AW440" s="15" t="s">
        <v>34</v>
      </c>
      <c r="AX440" s="15" t="s">
        <v>85</v>
      </c>
      <c r="AY440" s="279" t="s">
        <v>256</v>
      </c>
    </row>
    <row r="441" s="2" customFormat="1" ht="24.15" customHeight="1">
      <c r="A441" s="38"/>
      <c r="B441" s="39"/>
      <c r="C441" s="228" t="s">
        <v>532</v>
      </c>
      <c r="D441" s="228" t="s">
        <v>258</v>
      </c>
      <c r="E441" s="229" t="s">
        <v>533</v>
      </c>
      <c r="F441" s="230" t="s">
        <v>534</v>
      </c>
      <c r="G441" s="231" t="s">
        <v>337</v>
      </c>
      <c r="H441" s="232">
        <v>303.517</v>
      </c>
      <c r="I441" s="233"/>
      <c r="J441" s="234">
        <f>ROUND(I441*H441,2)</f>
        <v>0</v>
      </c>
      <c r="K441" s="235"/>
      <c r="L441" s="44"/>
      <c r="M441" s="236" t="s">
        <v>1</v>
      </c>
      <c r="N441" s="237" t="s">
        <v>42</v>
      </c>
      <c r="O441" s="91"/>
      <c r="P441" s="238">
        <f>O441*H441</f>
        <v>0</v>
      </c>
      <c r="Q441" s="238">
        <v>4.0000000000000003E-05</v>
      </c>
      <c r="R441" s="238">
        <f>Q441*H441</f>
        <v>0.012140680000000001</v>
      </c>
      <c r="S441" s="238">
        <v>0</v>
      </c>
      <c r="T441" s="239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0" t="s">
        <v>262</v>
      </c>
      <c r="AT441" s="240" t="s">
        <v>258</v>
      </c>
      <c r="AU441" s="240" t="s">
        <v>87</v>
      </c>
      <c r="AY441" s="17" t="s">
        <v>256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7" t="s">
        <v>85</v>
      </c>
      <c r="BK441" s="241">
        <f>ROUND(I441*H441,2)</f>
        <v>0</v>
      </c>
      <c r="BL441" s="17" t="s">
        <v>262</v>
      </c>
      <c r="BM441" s="240" t="s">
        <v>535</v>
      </c>
    </row>
    <row r="442" s="13" customFormat="1">
      <c r="A442" s="13"/>
      <c r="B442" s="247"/>
      <c r="C442" s="248"/>
      <c r="D442" s="249" t="s">
        <v>266</v>
      </c>
      <c r="E442" s="250" t="s">
        <v>1</v>
      </c>
      <c r="F442" s="251" t="s">
        <v>268</v>
      </c>
      <c r="G442" s="248"/>
      <c r="H442" s="250" t="s">
        <v>1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7" t="s">
        <v>266</v>
      </c>
      <c r="AU442" s="257" t="s">
        <v>87</v>
      </c>
      <c r="AV442" s="13" t="s">
        <v>85</v>
      </c>
      <c r="AW442" s="13" t="s">
        <v>34</v>
      </c>
      <c r="AX442" s="13" t="s">
        <v>77</v>
      </c>
      <c r="AY442" s="257" t="s">
        <v>256</v>
      </c>
    </row>
    <row r="443" s="14" customFormat="1">
      <c r="A443" s="14"/>
      <c r="B443" s="258"/>
      <c r="C443" s="259"/>
      <c r="D443" s="249" t="s">
        <v>266</v>
      </c>
      <c r="E443" s="260" t="s">
        <v>1</v>
      </c>
      <c r="F443" s="261" t="s">
        <v>481</v>
      </c>
      <c r="G443" s="259"/>
      <c r="H443" s="262">
        <v>15.199999999999999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8" t="s">
        <v>266</v>
      </c>
      <c r="AU443" s="268" t="s">
        <v>87</v>
      </c>
      <c r="AV443" s="14" t="s">
        <v>87</v>
      </c>
      <c r="AW443" s="14" t="s">
        <v>34</v>
      </c>
      <c r="AX443" s="14" t="s">
        <v>77</v>
      </c>
      <c r="AY443" s="268" t="s">
        <v>256</v>
      </c>
    </row>
    <row r="444" s="14" customFormat="1">
      <c r="A444" s="14"/>
      <c r="B444" s="258"/>
      <c r="C444" s="259"/>
      <c r="D444" s="249" t="s">
        <v>266</v>
      </c>
      <c r="E444" s="260" t="s">
        <v>1</v>
      </c>
      <c r="F444" s="261" t="s">
        <v>482</v>
      </c>
      <c r="G444" s="259"/>
      <c r="H444" s="262">
        <v>3.2999999999999998</v>
      </c>
      <c r="I444" s="263"/>
      <c r="J444" s="259"/>
      <c r="K444" s="259"/>
      <c r="L444" s="264"/>
      <c r="M444" s="265"/>
      <c r="N444" s="266"/>
      <c r="O444" s="266"/>
      <c r="P444" s="266"/>
      <c r="Q444" s="266"/>
      <c r="R444" s="266"/>
      <c r="S444" s="266"/>
      <c r="T444" s="26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8" t="s">
        <v>266</v>
      </c>
      <c r="AU444" s="268" t="s">
        <v>87</v>
      </c>
      <c r="AV444" s="14" t="s">
        <v>87</v>
      </c>
      <c r="AW444" s="14" t="s">
        <v>34</v>
      </c>
      <c r="AX444" s="14" t="s">
        <v>77</v>
      </c>
      <c r="AY444" s="268" t="s">
        <v>256</v>
      </c>
    </row>
    <row r="445" s="14" customFormat="1">
      <c r="A445" s="14"/>
      <c r="B445" s="258"/>
      <c r="C445" s="259"/>
      <c r="D445" s="249" t="s">
        <v>266</v>
      </c>
      <c r="E445" s="260" t="s">
        <v>1</v>
      </c>
      <c r="F445" s="261" t="s">
        <v>483</v>
      </c>
      <c r="G445" s="259"/>
      <c r="H445" s="262">
        <v>13.6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8" t="s">
        <v>266</v>
      </c>
      <c r="AU445" s="268" t="s">
        <v>87</v>
      </c>
      <c r="AV445" s="14" t="s">
        <v>87</v>
      </c>
      <c r="AW445" s="14" t="s">
        <v>34</v>
      </c>
      <c r="AX445" s="14" t="s">
        <v>77</v>
      </c>
      <c r="AY445" s="268" t="s">
        <v>256</v>
      </c>
    </row>
    <row r="446" s="14" customFormat="1">
      <c r="A446" s="14"/>
      <c r="B446" s="258"/>
      <c r="C446" s="259"/>
      <c r="D446" s="249" t="s">
        <v>266</v>
      </c>
      <c r="E446" s="260" t="s">
        <v>1</v>
      </c>
      <c r="F446" s="261" t="s">
        <v>484</v>
      </c>
      <c r="G446" s="259"/>
      <c r="H446" s="262">
        <v>4.2400000000000002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8" t="s">
        <v>266</v>
      </c>
      <c r="AU446" s="268" t="s">
        <v>87</v>
      </c>
      <c r="AV446" s="14" t="s">
        <v>87</v>
      </c>
      <c r="AW446" s="14" t="s">
        <v>34</v>
      </c>
      <c r="AX446" s="14" t="s">
        <v>77</v>
      </c>
      <c r="AY446" s="268" t="s">
        <v>256</v>
      </c>
    </row>
    <row r="447" s="14" customFormat="1">
      <c r="A447" s="14"/>
      <c r="B447" s="258"/>
      <c r="C447" s="259"/>
      <c r="D447" s="249" t="s">
        <v>266</v>
      </c>
      <c r="E447" s="260" t="s">
        <v>1</v>
      </c>
      <c r="F447" s="261" t="s">
        <v>536</v>
      </c>
      <c r="G447" s="259"/>
      <c r="H447" s="262">
        <v>33.68</v>
      </c>
      <c r="I447" s="263"/>
      <c r="J447" s="259"/>
      <c r="K447" s="259"/>
      <c r="L447" s="264"/>
      <c r="M447" s="265"/>
      <c r="N447" s="266"/>
      <c r="O447" s="266"/>
      <c r="P447" s="266"/>
      <c r="Q447" s="266"/>
      <c r="R447" s="266"/>
      <c r="S447" s="266"/>
      <c r="T447" s="26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8" t="s">
        <v>266</v>
      </c>
      <c r="AU447" s="268" t="s">
        <v>87</v>
      </c>
      <c r="AV447" s="14" t="s">
        <v>87</v>
      </c>
      <c r="AW447" s="14" t="s">
        <v>34</v>
      </c>
      <c r="AX447" s="14" t="s">
        <v>77</v>
      </c>
      <c r="AY447" s="268" t="s">
        <v>256</v>
      </c>
    </row>
    <row r="448" s="13" customFormat="1">
      <c r="A448" s="13"/>
      <c r="B448" s="247"/>
      <c r="C448" s="248"/>
      <c r="D448" s="249" t="s">
        <v>266</v>
      </c>
      <c r="E448" s="250" t="s">
        <v>1</v>
      </c>
      <c r="F448" s="251" t="s">
        <v>537</v>
      </c>
      <c r="G448" s="248"/>
      <c r="H448" s="250" t="s">
        <v>1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7" t="s">
        <v>266</v>
      </c>
      <c r="AU448" s="257" t="s">
        <v>87</v>
      </c>
      <c r="AV448" s="13" t="s">
        <v>85</v>
      </c>
      <c r="AW448" s="13" t="s">
        <v>34</v>
      </c>
      <c r="AX448" s="13" t="s">
        <v>77</v>
      </c>
      <c r="AY448" s="257" t="s">
        <v>256</v>
      </c>
    </row>
    <row r="449" s="14" customFormat="1">
      <c r="A449" s="14"/>
      <c r="B449" s="258"/>
      <c r="C449" s="259"/>
      <c r="D449" s="249" t="s">
        <v>266</v>
      </c>
      <c r="E449" s="260" t="s">
        <v>1</v>
      </c>
      <c r="F449" s="261" t="s">
        <v>538</v>
      </c>
      <c r="G449" s="259"/>
      <c r="H449" s="262">
        <v>1.77</v>
      </c>
      <c r="I449" s="263"/>
      <c r="J449" s="259"/>
      <c r="K449" s="259"/>
      <c r="L449" s="264"/>
      <c r="M449" s="265"/>
      <c r="N449" s="266"/>
      <c r="O449" s="266"/>
      <c r="P449" s="266"/>
      <c r="Q449" s="266"/>
      <c r="R449" s="266"/>
      <c r="S449" s="266"/>
      <c r="T449" s="26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8" t="s">
        <v>266</v>
      </c>
      <c r="AU449" s="268" t="s">
        <v>87</v>
      </c>
      <c r="AV449" s="14" t="s">
        <v>87</v>
      </c>
      <c r="AW449" s="14" t="s">
        <v>34</v>
      </c>
      <c r="AX449" s="14" t="s">
        <v>77</v>
      </c>
      <c r="AY449" s="268" t="s">
        <v>256</v>
      </c>
    </row>
    <row r="450" s="14" customFormat="1">
      <c r="A450" s="14"/>
      <c r="B450" s="258"/>
      <c r="C450" s="259"/>
      <c r="D450" s="249" t="s">
        <v>266</v>
      </c>
      <c r="E450" s="260" t="s">
        <v>1</v>
      </c>
      <c r="F450" s="261" t="s">
        <v>539</v>
      </c>
      <c r="G450" s="259"/>
      <c r="H450" s="262">
        <v>11.417</v>
      </c>
      <c r="I450" s="263"/>
      <c r="J450" s="259"/>
      <c r="K450" s="259"/>
      <c r="L450" s="264"/>
      <c r="M450" s="265"/>
      <c r="N450" s="266"/>
      <c r="O450" s="266"/>
      <c r="P450" s="266"/>
      <c r="Q450" s="266"/>
      <c r="R450" s="266"/>
      <c r="S450" s="266"/>
      <c r="T450" s="26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8" t="s">
        <v>266</v>
      </c>
      <c r="AU450" s="268" t="s">
        <v>87</v>
      </c>
      <c r="AV450" s="14" t="s">
        <v>87</v>
      </c>
      <c r="AW450" s="14" t="s">
        <v>34</v>
      </c>
      <c r="AX450" s="14" t="s">
        <v>77</v>
      </c>
      <c r="AY450" s="268" t="s">
        <v>256</v>
      </c>
    </row>
    <row r="451" s="13" customFormat="1">
      <c r="A451" s="13"/>
      <c r="B451" s="247"/>
      <c r="C451" s="248"/>
      <c r="D451" s="249" t="s">
        <v>266</v>
      </c>
      <c r="E451" s="250" t="s">
        <v>1</v>
      </c>
      <c r="F451" s="251" t="s">
        <v>376</v>
      </c>
      <c r="G451" s="248"/>
      <c r="H451" s="250" t="s">
        <v>1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7" t="s">
        <v>266</v>
      </c>
      <c r="AU451" s="257" t="s">
        <v>87</v>
      </c>
      <c r="AV451" s="13" t="s">
        <v>85</v>
      </c>
      <c r="AW451" s="13" t="s">
        <v>34</v>
      </c>
      <c r="AX451" s="13" t="s">
        <v>77</v>
      </c>
      <c r="AY451" s="257" t="s">
        <v>256</v>
      </c>
    </row>
    <row r="452" s="14" customFormat="1">
      <c r="A452" s="14"/>
      <c r="B452" s="258"/>
      <c r="C452" s="259"/>
      <c r="D452" s="249" t="s">
        <v>266</v>
      </c>
      <c r="E452" s="260" t="s">
        <v>1</v>
      </c>
      <c r="F452" s="261" t="s">
        <v>528</v>
      </c>
      <c r="G452" s="259"/>
      <c r="H452" s="262">
        <v>16.539999999999999</v>
      </c>
      <c r="I452" s="263"/>
      <c r="J452" s="259"/>
      <c r="K452" s="259"/>
      <c r="L452" s="264"/>
      <c r="M452" s="265"/>
      <c r="N452" s="266"/>
      <c r="O452" s="266"/>
      <c r="P452" s="266"/>
      <c r="Q452" s="266"/>
      <c r="R452" s="266"/>
      <c r="S452" s="266"/>
      <c r="T452" s="26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8" t="s">
        <v>266</v>
      </c>
      <c r="AU452" s="268" t="s">
        <v>87</v>
      </c>
      <c r="AV452" s="14" t="s">
        <v>87</v>
      </c>
      <c r="AW452" s="14" t="s">
        <v>34</v>
      </c>
      <c r="AX452" s="14" t="s">
        <v>77</v>
      </c>
      <c r="AY452" s="268" t="s">
        <v>256</v>
      </c>
    </row>
    <row r="453" s="14" customFormat="1">
      <c r="A453" s="14"/>
      <c r="B453" s="258"/>
      <c r="C453" s="259"/>
      <c r="D453" s="249" t="s">
        <v>266</v>
      </c>
      <c r="E453" s="260" t="s">
        <v>1</v>
      </c>
      <c r="F453" s="261" t="s">
        <v>529</v>
      </c>
      <c r="G453" s="259"/>
      <c r="H453" s="262">
        <v>18</v>
      </c>
      <c r="I453" s="263"/>
      <c r="J453" s="259"/>
      <c r="K453" s="259"/>
      <c r="L453" s="264"/>
      <c r="M453" s="265"/>
      <c r="N453" s="266"/>
      <c r="O453" s="266"/>
      <c r="P453" s="266"/>
      <c r="Q453" s="266"/>
      <c r="R453" s="266"/>
      <c r="S453" s="266"/>
      <c r="T453" s="26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8" t="s">
        <v>266</v>
      </c>
      <c r="AU453" s="268" t="s">
        <v>87</v>
      </c>
      <c r="AV453" s="14" t="s">
        <v>87</v>
      </c>
      <c r="AW453" s="14" t="s">
        <v>34</v>
      </c>
      <c r="AX453" s="14" t="s">
        <v>77</v>
      </c>
      <c r="AY453" s="268" t="s">
        <v>256</v>
      </c>
    </row>
    <row r="454" s="14" customFormat="1">
      <c r="A454" s="14"/>
      <c r="B454" s="258"/>
      <c r="C454" s="259"/>
      <c r="D454" s="249" t="s">
        <v>266</v>
      </c>
      <c r="E454" s="260" t="s">
        <v>1</v>
      </c>
      <c r="F454" s="261" t="s">
        <v>540</v>
      </c>
      <c r="G454" s="259"/>
      <c r="H454" s="262">
        <v>42.380000000000003</v>
      </c>
      <c r="I454" s="263"/>
      <c r="J454" s="259"/>
      <c r="K454" s="259"/>
      <c r="L454" s="264"/>
      <c r="M454" s="265"/>
      <c r="N454" s="266"/>
      <c r="O454" s="266"/>
      <c r="P454" s="266"/>
      <c r="Q454" s="266"/>
      <c r="R454" s="266"/>
      <c r="S454" s="266"/>
      <c r="T454" s="26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8" t="s">
        <v>266</v>
      </c>
      <c r="AU454" s="268" t="s">
        <v>87</v>
      </c>
      <c r="AV454" s="14" t="s">
        <v>87</v>
      </c>
      <c r="AW454" s="14" t="s">
        <v>34</v>
      </c>
      <c r="AX454" s="14" t="s">
        <v>77</v>
      </c>
      <c r="AY454" s="268" t="s">
        <v>256</v>
      </c>
    </row>
    <row r="455" s="14" customFormat="1">
      <c r="A455" s="14"/>
      <c r="B455" s="258"/>
      <c r="C455" s="259"/>
      <c r="D455" s="249" t="s">
        <v>266</v>
      </c>
      <c r="E455" s="260" t="s">
        <v>1</v>
      </c>
      <c r="F455" s="261" t="s">
        <v>541</v>
      </c>
      <c r="G455" s="259"/>
      <c r="H455" s="262">
        <v>29.140000000000001</v>
      </c>
      <c r="I455" s="263"/>
      <c r="J455" s="259"/>
      <c r="K455" s="259"/>
      <c r="L455" s="264"/>
      <c r="M455" s="265"/>
      <c r="N455" s="266"/>
      <c r="O455" s="266"/>
      <c r="P455" s="266"/>
      <c r="Q455" s="266"/>
      <c r="R455" s="266"/>
      <c r="S455" s="266"/>
      <c r="T455" s="26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8" t="s">
        <v>266</v>
      </c>
      <c r="AU455" s="268" t="s">
        <v>87</v>
      </c>
      <c r="AV455" s="14" t="s">
        <v>87</v>
      </c>
      <c r="AW455" s="14" t="s">
        <v>34</v>
      </c>
      <c r="AX455" s="14" t="s">
        <v>77</v>
      </c>
      <c r="AY455" s="268" t="s">
        <v>256</v>
      </c>
    </row>
    <row r="456" s="14" customFormat="1">
      <c r="A456" s="14"/>
      <c r="B456" s="258"/>
      <c r="C456" s="259"/>
      <c r="D456" s="249" t="s">
        <v>266</v>
      </c>
      <c r="E456" s="260" t="s">
        <v>1</v>
      </c>
      <c r="F456" s="261" t="s">
        <v>542</v>
      </c>
      <c r="G456" s="259"/>
      <c r="H456" s="262">
        <v>25</v>
      </c>
      <c r="I456" s="263"/>
      <c r="J456" s="259"/>
      <c r="K456" s="259"/>
      <c r="L456" s="264"/>
      <c r="M456" s="265"/>
      <c r="N456" s="266"/>
      <c r="O456" s="266"/>
      <c r="P456" s="266"/>
      <c r="Q456" s="266"/>
      <c r="R456" s="266"/>
      <c r="S456" s="266"/>
      <c r="T456" s="26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8" t="s">
        <v>266</v>
      </c>
      <c r="AU456" s="268" t="s">
        <v>87</v>
      </c>
      <c r="AV456" s="14" t="s">
        <v>87</v>
      </c>
      <c r="AW456" s="14" t="s">
        <v>34</v>
      </c>
      <c r="AX456" s="14" t="s">
        <v>77</v>
      </c>
      <c r="AY456" s="268" t="s">
        <v>256</v>
      </c>
    </row>
    <row r="457" s="13" customFormat="1">
      <c r="A457" s="13"/>
      <c r="B457" s="247"/>
      <c r="C457" s="248"/>
      <c r="D457" s="249" t="s">
        <v>266</v>
      </c>
      <c r="E457" s="250" t="s">
        <v>1</v>
      </c>
      <c r="F457" s="251" t="s">
        <v>380</v>
      </c>
      <c r="G457" s="248"/>
      <c r="H457" s="250" t="s">
        <v>1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7" t="s">
        <v>266</v>
      </c>
      <c r="AU457" s="257" t="s">
        <v>87</v>
      </c>
      <c r="AV457" s="13" t="s">
        <v>85</v>
      </c>
      <c r="AW457" s="13" t="s">
        <v>34</v>
      </c>
      <c r="AX457" s="13" t="s">
        <v>77</v>
      </c>
      <c r="AY457" s="257" t="s">
        <v>256</v>
      </c>
    </row>
    <row r="458" s="14" customFormat="1">
      <c r="A458" s="14"/>
      <c r="B458" s="258"/>
      <c r="C458" s="259"/>
      <c r="D458" s="249" t="s">
        <v>266</v>
      </c>
      <c r="E458" s="260" t="s">
        <v>1</v>
      </c>
      <c r="F458" s="261" t="s">
        <v>530</v>
      </c>
      <c r="G458" s="259"/>
      <c r="H458" s="262">
        <v>16.539999999999999</v>
      </c>
      <c r="I458" s="263"/>
      <c r="J458" s="259"/>
      <c r="K458" s="259"/>
      <c r="L458" s="264"/>
      <c r="M458" s="265"/>
      <c r="N458" s="266"/>
      <c r="O458" s="266"/>
      <c r="P458" s="266"/>
      <c r="Q458" s="266"/>
      <c r="R458" s="266"/>
      <c r="S458" s="266"/>
      <c r="T458" s="26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8" t="s">
        <v>266</v>
      </c>
      <c r="AU458" s="268" t="s">
        <v>87</v>
      </c>
      <c r="AV458" s="14" t="s">
        <v>87</v>
      </c>
      <c r="AW458" s="14" t="s">
        <v>34</v>
      </c>
      <c r="AX458" s="14" t="s">
        <v>77</v>
      </c>
      <c r="AY458" s="268" t="s">
        <v>256</v>
      </c>
    </row>
    <row r="459" s="14" customFormat="1">
      <c r="A459" s="14"/>
      <c r="B459" s="258"/>
      <c r="C459" s="259"/>
      <c r="D459" s="249" t="s">
        <v>266</v>
      </c>
      <c r="E459" s="260" t="s">
        <v>1</v>
      </c>
      <c r="F459" s="261" t="s">
        <v>531</v>
      </c>
      <c r="G459" s="259"/>
      <c r="H459" s="262">
        <v>18</v>
      </c>
      <c r="I459" s="263"/>
      <c r="J459" s="259"/>
      <c r="K459" s="259"/>
      <c r="L459" s="264"/>
      <c r="M459" s="265"/>
      <c r="N459" s="266"/>
      <c r="O459" s="266"/>
      <c r="P459" s="266"/>
      <c r="Q459" s="266"/>
      <c r="R459" s="266"/>
      <c r="S459" s="266"/>
      <c r="T459" s="26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8" t="s">
        <v>266</v>
      </c>
      <c r="AU459" s="268" t="s">
        <v>87</v>
      </c>
      <c r="AV459" s="14" t="s">
        <v>87</v>
      </c>
      <c r="AW459" s="14" t="s">
        <v>34</v>
      </c>
      <c r="AX459" s="14" t="s">
        <v>77</v>
      </c>
      <c r="AY459" s="268" t="s">
        <v>256</v>
      </c>
    </row>
    <row r="460" s="14" customFormat="1">
      <c r="A460" s="14"/>
      <c r="B460" s="258"/>
      <c r="C460" s="259"/>
      <c r="D460" s="249" t="s">
        <v>266</v>
      </c>
      <c r="E460" s="260" t="s">
        <v>1</v>
      </c>
      <c r="F460" s="261" t="s">
        <v>543</v>
      </c>
      <c r="G460" s="259"/>
      <c r="H460" s="262">
        <v>29.710000000000001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8" t="s">
        <v>266</v>
      </c>
      <c r="AU460" s="268" t="s">
        <v>87</v>
      </c>
      <c r="AV460" s="14" t="s">
        <v>87</v>
      </c>
      <c r="AW460" s="14" t="s">
        <v>34</v>
      </c>
      <c r="AX460" s="14" t="s">
        <v>77</v>
      </c>
      <c r="AY460" s="268" t="s">
        <v>256</v>
      </c>
    </row>
    <row r="461" s="14" customFormat="1">
      <c r="A461" s="14"/>
      <c r="B461" s="258"/>
      <c r="C461" s="259"/>
      <c r="D461" s="249" t="s">
        <v>266</v>
      </c>
      <c r="E461" s="260" t="s">
        <v>1</v>
      </c>
      <c r="F461" s="261" t="s">
        <v>542</v>
      </c>
      <c r="G461" s="259"/>
      <c r="H461" s="262">
        <v>25</v>
      </c>
      <c r="I461" s="263"/>
      <c r="J461" s="259"/>
      <c r="K461" s="259"/>
      <c r="L461" s="264"/>
      <c r="M461" s="265"/>
      <c r="N461" s="266"/>
      <c r="O461" s="266"/>
      <c r="P461" s="266"/>
      <c r="Q461" s="266"/>
      <c r="R461" s="266"/>
      <c r="S461" s="266"/>
      <c r="T461" s="26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8" t="s">
        <v>266</v>
      </c>
      <c r="AU461" s="268" t="s">
        <v>87</v>
      </c>
      <c r="AV461" s="14" t="s">
        <v>87</v>
      </c>
      <c r="AW461" s="14" t="s">
        <v>34</v>
      </c>
      <c r="AX461" s="14" t="s">
        <v>77</v>
      </c>
      <c r="AY461" s="268" t="s">
        <v>256</v>
      </c>
    </row>
    <row r="462" s="15" customFormat="1">
      <c r="A462" s="15"/>
      <c r="B462" s="269"/>
      <c r="C462" s="270"/>
      <c r="D462" s="249" t="s">
        <v>266</v>
      </c>
      <c r="E462" s="271" t="s">
        <v>1</v>
      </c>
      <c r="F462" s="272" t="s">
        <v>270</v>
      </c>
      <c r="G462" s="270"/>
      <c r="H462" s="273">
        <v>303.517</v>
      </c>
      <c r="I462" s="274"/>
      <c r="J462" s="270"/>
      <c r="K462" s="270"/>
      <c r="L462" s="275"/>
      <c r="M462" s="276"/>
      <c r="N462" s="277"/>
      <c r="O462" s="277"/>
      <c r="P462" s="277"/>
      <c r="Q462" s="277"/>
      <c r="R462" s="277"/>
      <c r="S462" s="277"/>
      <c r="T462" s="278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9" t="s">
        <v>266</v>
      </c>
      <c r="AU462" s="279" t="s">
        <v>87</v>
      </c>
      <c r="AV462" s="15" t="s">
        <v>262</v>
      </c>
      <c r="AW462" s="15" t="s">
        <v>34</v>
      </c>
      <c r="AX462" s="15" t="s">
        <v>85</v>
      </c>
      <c r="AY462" s="279" t="s">
        <v>256</v>
      </c>
    </row>
    <row r="463" s="2" customFormat="1" ht="21.75" customHeight="1">
      <c r="A463" s="38"/>
      <c r="B463" s="39"/>
      <c r="C463" s="228" t="s">
        <v>544</v>
      </c>
      <c r="D463" s="228" t="s">
        <v>258</v>
      </c>
      <c r="E463" s="229" t="s">
        <v>545</v>
      </c>
      <c r="F463" s="230" t="s">
        <v>546</v>
      </c>
      <c r="G463" s="231" t="s">
        <v>337</v>
      </c>
      <c r="H463" s="232">
        <v>26.292000000000002</v>
      </c>
      <c r="I463" s="233"/>
      <c r="J463" s="234">
        <f>ROUND(I463*H463,2)</f>
        <v>0</v>
      </c>
      <c r="K463" s="235"/>
      <c r="L463" s="44"/>
      <c r="M463" s="236" t="s">
        <v>1</v>
      </c>
      <c r="N463" s="237" t="s">
        <v>42</v>
      </c>
      <c r="O463" s="91"/>
      <c r="P463" s="238">
        <f>O463*H463</f>
        <v>0</v>
      </c>
      <c r="Q463" s="238">
        <v>0</v>
      </c>
      <c r="R463" s="238">
        <f>Q463*H463</f>
        <v>0</v>
      </c>
      <c r="S463" s="238">
        <v>0.13100000000000001</v>
      </c>
      <c r="T463" s="239">
        <f>S463*H463</f>
        <v>3.4442520000000005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40" t="s">
        <v>262</v>
      </c>
      <c r="AT463" s="240" t="s">
        <v>258</v>
      </c>
      <c r="AU463" s="240" t="s">
        <v>87</v>
      </c>
      <c r="AY463" s="17" t="s">
        <v>256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7" t="s">
        <v>85</v>
      </c>
      <c r="BK463" s="241">
        <f>ROUND(I463*H463,2)</f>
        <v>0</v>
      </c>
      <c r="BL463" s="17" t="s">
        <v>262</v>
      </c>
      <c r="BM463" s="240" t="s">
        <v>547</v>
      </c>
    </row>
    <row r="464" s="13" customFormat="1">
      <c r="A464" s="13"/>
      <c r="B464" s="247"/>
      <c r="C464" s="248"/>
      <c r="D464" s="249" t="s">
        <v>266</v>
      </c>
      <c r="E464" s="250" t="s">
        <v>1</v>
      </c>
      <c r="F464" s="251" t="s">
        <v>268</v>
      </c>
      <c r="G464" s="248"/>
      <c r="H464" s="250" t="s">
        <v>1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7" t="s">
        <v>266</v>
      </c>
      <c r="AU464" s="257" t="s">
        <v>87</v>
      </c>
      <c r="AV464" s="13" t="s">
        <v>85</v>
      </c>
      <c r="AW464" s="13" t="s">
        <v>34</v>
      </c>
      <c r="AX464" s="13" t="s">
        <v>77</v>
      </c>
      <c r="AY464" s="257" t="s">
        <v>256</v>
      </c>
    </row>
    <row r="465" s="14" customFormat="1">
      <c r="A465" s="14"/>
      <c r="B465" s="258"/>
      <c r="C465" s="259"/>
      <c r="D465" s="249" t="s">
        <v>266</v>
      </c>
      <c r="E465" s="260" t="s">
        <v>1</v>
      </c>
      <c r="F465" s="261" t="s">
        <v>548</v>
      </c>
      <c r="G465" s="259"/>
      <c r="H465" s="262">
        <v>6.3730000000000002</v>
      </c>
      <c r="I465" s="263"/>
      <c r="J465" s="259"/>
      <c r="K465" s="259"/>
      <c r="L465" s="264"/>
      <c r="M465" s="265"/>
      <c r="N465" s="266"/>
      <c r="O465" s="266"/>
      <c r="P465" s="266"/>
      <c r="Q465" s="266"/>
      <c r="R465" s="266"/>
      <c r="S465" s="266"/>
      <c r="T465" s="26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8" t="s">
        <v>266</v>
      </c>
      <c r="AU465" s="268" t="s">
        <v>87</v>
      </c>
      <c r="AV465" s="14" t="s">
        <v>87</v>
      </c>
      <c r="AW465" s="14" t="s">
        <v>34</v>
      </c>
      <c r="AX465" s="14" t="s">
        <v>77</v>
      </c>
      <c r="AY465" s="268" t="s">
        <v>256</v>
      </c>
    </row>
    <row r="466" s="14" customFormat="1">
      <c r="A466" s="14"/>
      <c r="B466" s="258"/>
      <c r="C466" s="259"/>
      <c r="D466" s="249" t="s">
        <v>266</v>
      </c>
      <c r="E466" s="260" t="s">
        <v>1</v>
      </c>
      <c r="F466" s="261" t="s">
        <v>549</v>
      </c>
      <c r="G466" s="259"/>
      <c r="H466" s="262">
        <v>4.819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8" t="s">
        <v>266</v>
      </c>
      <c r="AU466" s="268" t="s">
        <v>87</v>
      </c>
      <c r="AV466" s="14" t="s">
        <v>87</v>
      </c>
      <c r="AW466" s="14" t="s">
        <v>34</v>
      </c>
      <c r="AX466" s="14" t="s">
        <v>77</v>
      </c>
      <c r="AY466" s="268" t="s">
        <v>256</v>
      </c>
    </row>
    <row r="467" s="14" customFormat="1">
      <c r="A467" s="14"/>
      <c r="B467" s="258"/>
      <c r="C467" s="259"/>
      <c r="D467" s="249" t="s">
        <v>266</v>
      </c>
      <c r="E467" s="260" t="s">
        <v>1</v>
      </c>
      <c r="F467" s="261" t="s">
        <v>550</v>
      </c>
      <c r="G467" s="259"/>
      <c r="H467" s="262">
        <v>2.8799999999999999</v>
      </c>
      <c r="I467" s="263"/>
      <c r="J467" s="259"/>
      <c r="K467" s="259"/>
      <c r="L467" s="264"/>
      <c r="M467" s="265"/>
      <c r="N467" s="266"/>
      <c r="O467" s="266"/>
      <c r="P467" s="266"/>
      <c r="Q467" s="266"/>
      <c r="R467" s="266"/>
      <c r="S467" s="266"/>
      <c r="T467" s="26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8" t="s">
        <v>266</v>
      </c>
      <c r="AU467" s="268" t="s">
        <v>87</v>
      </c>
      <c r="AV467" s="14" t="s">
        <v>87</v>
      </c>
      <c r="AW467" s="14" t="s">
        <v>34</v>
      </c>
      <c r="AX467" s="14" t="s">
        <v>77</v>
      </c>
      <c r="AY467" s="268" t="s">
        <v>256</v>
      </c>
    </row>
    <row r="468" s="14" customFormat="1">
      <c r="A468" s="14"/>
      <c r="B468" s="258"/>
      <c r="C468" s="259"/>
      <c r="D468" s="249" t="s">
        <v>266</v>
      </c>
      <c r="E468" s="260" t="s">
        <v>1</v>
      </c>
      <c r="F468" s="261" t="s">
        <v>551</v>
      </c>
      <c r="G468" s="259"/>
      <c r="H468" s="262">
        <v>8.3200000000000003</v>
      </c>
      <c r="I468" s="263"/>
      <c r="J468" s="259"/>
      <c r="K468" s="259"/>
      <c r="L468" s="264"/>
      <c r="M468" s="265"/>
      <c r="N468" s="266"/>
      <c r="O468" s="266"/>
      <c r="P468" s="266"/>
      <c r="Q468" s="266"/>
      <c r="R468" s="266"/>
      <c r="S468" s="266"/>
      <c r="T468" s="26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8" t="s">
        <v>266</v>
      </c>
      <c r="AU468" s="268" t="s">
        <v>87</v>
      </c>
      <c r="AV468" s="14" t="s">
        <v>87</v>
      </c>
      <c r="AW468" s="14" t="s">
        <v>34</v>
      </c>
      <c r="AX468" s="14" t="s">
        <v>77</v>
      </c>
      <c r="AY468" s="268" t="s">
        <v>256</v>
      </c>
    </row>
    <row r="469" s="14" customFormat="1">
      <c r="A469" s="14"/>
      <c r="B469" s="258"/>
      <c r="C469" s="259"/>
      <c r="D469" s="249" t="s">
        <v>266</v>
      </c>
      <c r="E469" s="260" t="s">
        <v>1</v>
      </c>
      <c r="F469" s="261" t="s">
        <v>552</v>
      </c>
      <c r="G469" s="259"/>
      <c r="H469" s="262">
        <v>3.8999999999999999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8" t="s">
        <v>266</v>
      </c>
      <c r="AU469" s="268" t="s">
        <v>87</v>
      </c>
      <c r="AV469" s="14" t="s">
        <v>87</v>
      </c>
      <c r="AW469" s="14" t="s">
        <v>34</v>
      </c>
      <c r="AX469" s="14" t="s">
        <v>77</v>
      </c>
      <c r="AY469" s="268" t="s">
        <v>256</v>
      </c>
    </row>
    <row r="470" s="15" customFormat="1">
      <c r="A470" s="15"/>
      <c r="B470" s="269"/>
      <c r="C470" s="270"/>
      <c r="D470" s="249" t="s">
        <v>266</v>
      </c>
      <c r="E470" s="271" t="s">
        <v>1</v>
      </c>
      <c r="F470" s="272" t="s">
        <v>270</v>
      </c>
      <c r="G470" s="270"/>
      <c r="H470" s="273">
        <v>26.292000000000002</v>
      </c>
      <c r="I470" s="274"/>
      <c r="J470" s="270"/>
      <c r="K470" s="270"/>
      <c r="L470" s="275"/>
      <c r="M470" s="276"/>
      <c r="N470" s="277"/>
      <c r="O470" s="277"/>
      <c r="P470" s="277"/>
      <c r="Q470" s="277"/>
      <c r="R470" s="277"/>
      <c r="S470" s="277"/>
      <c r="T470" s="278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9" t="s">
        <v>266</v>
      </c>
      <c r="AU470" s="279" t="s">
        <v>87</v>
      </c>
      <c r="AV470" s="15" t="s">
        <v>262</v>
      </c>
      <c r="AW470" s="15" t="s">
        <v>34</v>
      </c>
      <c r="AX470" s="15" t="s">
        <v>85</v>
      </c>
      <c r="AY470" s="279" t="s">
        <v>256</v>
      </c>
    </row>
    <row r="471" s="2" customFormat="1" ht="21.75" customHeight="1">
      <c r="A471" s="38"/>
      <c r="B471" s="39"/>
      <c r="C471" s="228" t="s">
        <v>553</v>
      </c>
      <c r="D471" s="228" t="s">
        <v>258</v>
      </c>
      <c r="E471" s="229" t="s">
        <v>554</v>
      </c>
      <c r="F471" s="230" t="s">
        <v>555</v>
      </c>
      <c r="G471" s="231" t="s">
        <v>337</v>
      </c>
      <c r="H471" s="232">
        <v>2.2949999999999999</v>
      </c>
      <c r="I471" s="233"/>
      <c r="J471" s="234">
        <f>ROUND(I471*H471,2)</f>
        <v>0</v>
      </c>
      <c r="K471" s="235"/>
      <c r="L471" s="44"/>
      <c r="M471" s="236" t="s">
        <v>1</v>
      </c>
      <c r="N471" s="237" t="s">
        <v>42</v>
      </c>
      <c r="O471" s="91"/>
      <c r="P471" s="238">
        <f>O471*H471</f>
        <v>0</v>
      </c>
      <c r="Q471" s="238">
        <v>0</v>
      </c>
      <c r="R471" s="238">
        <f>Q471*H471</f>
        <v>0</v>
      </c>
      <c r="S471" s="238">
        <v>0.26100000000000001</v>
      </c>
      <c r="T471" s="239">
        <f>S471*H471</f>
        <v>0.59899500000000006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40" t="s">
        <v>262</v>
      </c>
      <c r="AT471" s="240" t="s">
        <v>258</v>
      </c>
      <c r="AU471" s="240" t="s">
        <v>87</v>
      </c>
      <c r="AY471" s="17" t="s">
        <v>256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7" t="s">
        <v>85</v>
      </c>
      <c r="BK471" s="241">
        <f>ROUND(I471*H471,2)</f>
        <v>0</v>
      </c>
      <c r="BL471" s="17" t="s">
        <v>262</v>
      </c>
      <c r="BM471" s="240" t="s">
        <v>556</v>
      </c>
    </row>
    <row r="472" s="13" customFormat="1">
      <c r="A472" s="13"/>
      <c r="B472" s="247"/>
      <c r="C472" s="248"/>
      <c r="D472" s="249" t="s">
        <v>266</v>
      </c>
      <c r="E472" s="250" t="s">
        <v>1</v>
      </c>
      <c r="F472" s="251" t="s">
        <v>268</v>
      </c>
      <c r="G472" s="248"/>
      <c r="H472" s="250" t="s">
        <v>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7" t="s">
        <v>266</v>
      </c>
      <c r="AU472" s="257" t="s">
        <v>87</v>
      </c>
      <c r="AV472" s="13" t="s">
        <v>85</v>
      </c>
      <c r="AW472" s="13" t="s">
        <v>34</v>
      </c>
      <c r="AX472" s="13" t="s">
        <v>77</v>
      </c>
      <c r="AY472" s="257" t="s">
        <v>256</v>
      </c>
    </row>
    <row r="473" s="14" customFormat="1">
      <c r="A473" s="14"/>
      <c r="B473" s="258"/>
      <c r="C473" s="259"/>
      <c r="D473" s="249" t="s">
        <v>266</v>
      </c>
      <c r="E473" s="260" t="s">
        <v>1</v>
      </c>
      <c r="F473" s="261" t="s">
        <v>557</v>
      </c>
      <c r="G473" s="259"/>
      <c r="H473" s="262">
        <v>2.2949999999999999</v>
      </c>
      <c r="I473" s="263"/>
      <c r="J473" s="259"/>
      <c r="K473" s="259"/>
      <c r="L473" s="264"/>
      <c r="M473" s="265"/>
      <c r="N473" s="266"/>
      <c r="O473" s="266"/>
      <c r="P473" s="266"/>
      <c r="Q473" s="266"/>
      <c r="R473" s="266"/>
      <c r="S473" s="266"/>
      <c r="T473" s="26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8" t="s">
        <v>266</v>
      </c>
      <c r="AU473" s="268" t="s">
        <v>87</v>
      </c>
      <c r="AV473" s="14" t="s">
        <v>87</v>
      </c>
      <c r="AW473" s="14" t="s">
        <v>34</v>
      </c>
      <c r="AX473" s="14" t="s">
        <v>77</v>
      </c>
      <c r="AY473" s="268" t="s">
        <v>256</v>
      </c>
    </row>
    <row r="474" s="15" customFormat="1">
      <c r="A474" s="15"/>
      <c r="B474" s="269"/>
      <c r="C474" s="270"/>
      <c r="D474" s="249" t="s">
        <v>266</v>
      </c>
      <c r="E474" s="271" t="s">
        <v>1</v>
      </c>
      <c r="F474" s="272" t="s">
        <v>270</v>
      </c>
      <c r="G474" s="270"/>
      <c r="H474" s="273">
        <v>2.2949999999999999</v>
      </c>
      <c r="I474" s="274"/>
      <c r="J474" s="270"/>
      <c r="K474" s="270"/>
      <c r="L474" s="275"/>
      <c r="M474" s="276"/>
      <c r="N474" s="277"/>
      <c r="O474" s="277"/>
      <c r="P474" s="277"/>
      <c r="Q474" s="277"/>
      <c r="R474" s="277"/>
      <c r="S474" s="277"/>
      <c r="T474" s="27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9" t="s">
        <v>266</v>
      </c>
      <c r="AU474" s="279" t="s">
        <v>87</v>
      </c>
      <c r="AV474" s="15" t="s">
        <v>262</v>
      </c>
      <c r="AW474" s="15" t="s">
        <v>34</v>
      </c>
      <c r="AX474" s="15" t="s">
        <v>85</v>
      </c>
      <c r="AY474" s="279" t="s">
        <v>256</v>
      </c>
    </row>
    <row r="475" s="2" customFormat="1" ht="24.15" customHeight="1">
      <c r="A475" s="38"/>
      <c r="B475" s="39"/>
      <c r="C475" s="228" t="s">
        <v>558</v>
      </c>
      <c r="D475" s="228" t="s">
        <v>258</v>
      </c>
      <c r="E475" s="229" t="s">
        <v>559</v>
      </c>
      <c r="F475" s="230" t="s">
        <v>560</v>
      </c>
      <c r="G475" s="231" t="s">
        <v>261</v>
      </c>
      <c r="H475" s="232">
        <v>6.4269999999999996</v>
      </c>
      <c r="I475" s="233"/>
      <c r="J475" s="234">
        <f>ROUND(I475*H475,2)</f>
        <v>0</v>
      </c>
      <c r="K475" s="235"/>
      <c r="L475" s="44"/>
      <c r="M475" s="236" t="s">
        <v>1</v>
      </c>
      <c r="N475" s="237" t="s">
        <v>42</v>
      </c>
      <c r="O475" s="91"/>
      <c r="P475" s="238">
        <f>O475*H475</f>
        <v>0</v>
      </c>
      <c r="Q475" s="238">
        <v>0</v>
      </c>
      <c r="R475" s="238">
        <f>Q475*H475</f>
        <v>0</v>
      </c>
      <c r="S475" s="238">
        <v>1.8</v>
      </c>
      <c r="T475" s="239">
        <f>S475*H475</f>
        <v>11.5686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40" t="s">
        <v>262</v>
      </c>
      <c r="AT475" s="240" t="s">
        <v>258</v>
      </c>
      <c r="AU475" s="240" t="s">
        <v>87</v>
      </c>
      <c r="AY475" s="17" t="s">
        <v>256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7" t="s">
        <v>85</v>
      </c>
      <c r="BK475" s="241">
        <f>ROUND(I475*H475,2)</f>
        <v>0</v>
      </c>
      <c r="BL475" s="17" t="s">
        <v>262</v>
      </c>
      <c r="BM475" s="240" t="s">
        <v>561</v>
      </c>
    </row>
    <row r="476" s="13" customFormat="1">
      <c r="A476" s="13"/>
      <c r="B476" s="247"/>
      <c r="C476" s="248"/>
      <c r="D476" s="249" t="s">
        <v>266</v>
      </c>
      <c r="E476" s="250" t="s">
        <v>1</v>
      </c>
      <c r="F476" s="251" t="s">
        <v>268</v>
      </c>
      <c r="G476" s="248"/>
      <c r="H476" s="250" t="s">
        <v>1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7" t="s">
        <v>266</v>
      </c>
      <c r="AU476" s="257" t="s">
        <v>87</v>
      </c>
      <c r="AV476" s="13" t="s">
        <v>85</v>
      </c>
      <c r="AW476" s="13" t="s">
        <v>34</v>
      </c>
      <c r="AX476" s="13" t="s">
        <v>77</v>
      </c>
      <c r="AY476" s="257" t="s">
        <v>256</v>
      </c>
    </row>
    <row r="477" s="14" customFormat="1">
      <c r="A477" s="14"/>
      <c r="B477" s="258"/>
      <c r="C477" s="259"/>
      <c r="D477" s="249" t="s">
        <v>266</v>
      </c>
      <c r="E477" s="260" t="s">
        <v>1</v>
      </c>
      <c r="F477" s="261" t="s">
        <v>562</v>
      </c>
      <c r="G477" s="259"/>
      <c r="H477" s="262">
        <v>6.3499999999999996</v>
      </c>
      <c r="I477" s="263"/>
      <c r="J477" s="259"/>
      <c r="K477" s="259"/>
      <c r="L477" s="264"/>
      <c r="M477" s="265"/>
      <c r="N477" s="266"/>
      <c r="O477" s="266"/>
      <c r="P477" s="266"/>
      <c r="Q477" s="266"/>
      <c r="R477" s="266"/>
      <c r="S477" s="266"/>
      <c r="T477" s="267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8" t="s">
        <v>266</v>
      </c>
      <c r="AU477" s="268" t="s">
        <v>87</v>
      </c>
      <c r="AV477" s="14" t="s">
        <v>87</v>
      </c>
      <c r="AW477" s="14" t="s">
        <v>34</v>
      </c>
      <c r="AX477" s="14" t="s">
        <v>77</v>
      </c>
      <c r="AY477" s="268" t="s">
        <v>256</v>
      </c>
    </row>
    <row r="478" s="14" customFormat="1">
      <c r="A478" s="14"/>
      <c r="B478" s="258"/>
      <c r="C478" s="259"/>
      <c r="D478" s="249" t="s">
        <v>266</v>
      </c>
      <c r="E478" s="260" t="s">
        <v>1</v>
      </c>
      <c r="F478" s="261" t="s">
        <v>563</v>
      </c>
      <c r="G478" s="259"/>
      <c r="H478" s="262">
        <v>0.076999999999999999</v>
      </c>
      <c r="I478" s="263"/>
      <c r="J478" s="259"/>
      <c r="K478" s="259"/>
      <c r="L478" s="264"/>
      <c r="M478" s="265"/>
      <c r="N478" s="266"/>
      <c r="O478" s="266"/>
      <c r="P478" s="266"/>
      <c r="Q478" s="266"/>
      <c r="R478" s="266"/>
      <c r="S478" s="266"/>
      <c r="T478" s="267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8" t="s">
        <v>266</v>
      </c>
      <c r="AU478" s="268" t="s">
        <v>87</v>
      </c>
      <c r="AV478" s="14" t="s">
        <v>87</v>
      </c>
      <c r="AW478" s="14" t="s">
        <v>34</v>
      </c>
      <c r="AX478" s="14" t="s">
        <v>77</v>
      </c>
      <c r="AY478" s="268" t="s">
        <v>256</v>
      </c>
    </row>
    <row r="479" s="15" customFormat="1">
      <c r="A479" s="15"/>
      <c r="B479" s="269"/>
      <c r="C479" s="270"/>
      <c r="D479" s="249" t="s">
        <v>266</v>
      </c>
      <c r="E479" s="271" t="s">
        <v>1</v>
      </c>
      <c r="F479" s="272" t="s">
        <v>270</v>
      </c>
      <c r="G479" s="270"/>
      <c r="H479" s="273">
        <v>6.4269999999999996</v>
      </c>
      <c r="I479" s="274"/>
      <c r="J479" s="270"/>
      <c r="K479" s="270"/>
      <c r="L479" s="275"/>
      <c r="M479" s="276"/>
      <c r="N479" s="277"/>
      <c r="O479" s="277"/>
      <c r="P479" s="277"/>
      <c r="Q479" s="277"/>
      <c r="R479" s="277"/>
      <c r="S479" s="277"/>
      <c r="T479" s="278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9" t="s">
        <v>266</v>
      </c>
      <c r="AU479" s="279" t="s">
        <v>87</v>
      </c>
      <c r="AV479" s="15" t="s">
        <v>262</v>
      </c>
      <c r="AW479" s="15" t="s">
        <v>34</v>
      </c>
      <c r="AX479" s="15" t="s">
        <v>85</v>
      </c>
      <c r="AY479" s="279" t="s">
        <v>256</v>
      </c>
    </row>
    <row r="480" s="2" customFormat="1" ht="37.8" customHeight="1">
      <c r="A480" s="38"/>
      <c r="B480" s="39"/>
      <c r="C480" s="228" t="s">
        <v>564</v>
      </c>
      <c r="D480" s="228" t="s">
        <v>258</v>
      </c>
      <c r="E480" s="229" t="s">
        <v>565</v>
      </c>
      <c r="F480" s="230" t="s">
        <v>566</v>
      </c>
      <c r="G480" s="231" t="s">
        <v>261</v>
      </c>
      <c r="H480" s="232">
        <v>3.5939999999999999</v>
      </c>
      <c r="I480" s="233"/>
      <c r="J480" s="234">
        <f>ROUND(I480*H480,2)</f>
        <v>0</v>
      </c>
      <c r="K480" s="235"/>
      <c r="L480" s="44"/>
      <c r="M480" s="236" t="s">
        <v>1</v>
      </c>
      <c r="N480" s="237" t="s">
        <v>42</v>
      </c>
      <c r="O480" s="91"/>
      <c r="P480" s="238">
        <f>O480*H480</f>
        <v>0</v>
      </c>
      <c r="Q480" s="238">
        <v>0</v>
      </c>
      <c r="R480" s="238">
        <f>Q480*H480</f>
        <v>0</v>
      </c>
      <c r="S480" s="238">
        <v>2.2000000000000002</v>
      </c>
      <c r="T480" s="239">
        <f>S480*H480</f>
        <v>7.9068000000000005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40" t="s">
        <v>262</v>
      </c>
      <c r="AT480" s="240" t="s">
        <v>258</v>
      </c>
      <c r="AU480" s="240" t="s">
        <v>87</v>
      </c>
      <c r="AY480" s="17" t="s">
        <v>256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7" t="s">
        <v>85</v>
      </c>
      <c r="BK480" s="241">
        <f>ROUND(I480*H480,2)</f>
        <v>0</v>
      </c>
      <c r="BL480" s="17" t="s">
        <v>262</v>
      </c>
      <c r="BM480" s="240" t="s">
        <v>567</v>
      </c>
    </row>
    <row r="481" s="13" customFormat="1">
      <c r="A481" s="13"/>
      <c r="B481" s="247"/>
      <c r="C481" s="248"/>
      <c r="D481" s="249" t="s">
        <v>266</v>
      </c>
      <c r="E481" s="250" t="s">
        <v>1</v>
      </c>
      <c r="F481" s="251" t="s">
        <v>268</v>
      </c>
      <c r="G481" s="248"/>
      <c r="H481" s="250" t="s">
        <v>1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7" t="s">
        <v>266</v>
      </c>
      <c r="AU481" s="257" t="s">
        <v>87</v>
      </c>
      <c r="AV481" s="13" t="s">
        <v>85</v>
      </c>
      <c r="AW481" s="13" t="s">
        <v>34</v>
      </c>
      <c r="AX481" s="13" t="s">
        <v>77</v>
      </c>
      <c r="AY481" s="257" t="s">
        <v>256</v>
      </c>
    </row>
    <row r="482" s="14" customFormat="1">
      <c r="A482" s="14"/>
      <c r="B482" s="258"/>
      <c r="C482" s="259"/>
      <c r="D482" s="249" t="s">
        <v>266</v>
      </c>
      <c r="E482" s="260" t="s">
        <v>1</v>
      </c>
      <c r="F482" s="261" t="s">
        <v>568</v>
      </c>
      <c r="G482" s="259"/>
      <c r="H482" s="262">
        <v>1.9610000000000001</v>
      </c>
      <c r="I482" s="263"/>
      <c r="J482" s="259"/>
      <c r="K482" s="259"/>
      <c r="L482" s="264"/>
      <c r="M482" s="265"/>
      <c r="N482" s="266"/>
      <c r="O482" s="266"/>
      <c r="P482" s="266"/>
      <c r="Q482" s="266"/>
      <c r="R482" s="266"/>
      <c r="S482" s="266"/>
      <c r="T482" s="26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8" t="s">
        <v>266</v>
      </c>
      <c r="AU482" s="268" t="s">
        <v>87</v>
      </c>
      <c r="AV482" s="14" t="s">
        <v>87</v>
      </c>
      <c r="AW482" s="14" t="s">
        <v>34</v>
      </c>
      <c r="AX482" s="14" t="s">
        <v>77</v>
      </c>
      <c r="AY482" s="268" t="s">
        <v>256</v>
      </c>
    </row>
    <row r="483" s="14" customFormat="1">
      <c r="A483" s="14"/>
      <c r="B483" s="258"/>
      <c r="C483" s="259"/>
      <c r="D483" s="249" t="s">
        <v>266</v>
      </c>
      <c r="E483" s="260" t="s">
        <v>1</v>
      </c>
      <c r="F483" s="261" t="s">
        <v>569</v>
      </c>
      <c r="G483" s="259"/>
      <c r="H483" s="262">
        <v>1.633</v>
      </c>
      <c r="I483" s="263"/>
      <c r="J483" s="259"/>
      <c r="K483" s="259"/>
      <c r="L483" s="264"/>
      <c r="M483" s="265"/>
      <c r="N483" s="266"/>
      <c r="O483" s="266"/>
      <c r="P483" s="266"/>
      <c r="Q483" s="266"/>
      <c r="R483" s="266"/>
      <c r="S483" s="266"/>
      <c r="T483" s="26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8" t="s">
        <v>266</v>
      </c>
      <c r="AU483" s="268" t="s">
        <v>87</v>
      </c>
      <c r="AV483" s="14" t="s">
        <v>87</v>
      </c>
      <c r="AW483" s="14" t="s">
        <v>34</v>
      </c>
      <c r="AX483" s="14" t="s">
        <v>77</v>
      </c>
      <c r="AY483" s="268" t="s">
        <v>256</v>
      </c>
    </row>
    <row r="484" s="15" customFormat="1">
      <c r="A484" s="15"/>
      <c r="B484" s="269"/>
      <c r="C484" s="270"/>
      <c r="D484" s="249" t="s">
        <v>266</v>
      </c>
      <c r="E484" s="271" t="s">
        <v>1</v>
      </c>
      <c r="F484" s="272" t="s">
        <v>270</v>
      </c>
      <c r="G484" s="270"/>
      <c r="H484" s="273">
        <v>3.5939999999999999</v>
      </c>
      <c r="I484" s="274"/>
      <c r="J484" s="270"/>
      <c r="K484" s="270"/>
      <c r="L484" s="275"/>
      <c r="M484" s="276"/>
      <c r="N484" s="277"/>
      <c r="O484" s="277"/>
      <c r="P484" s="277"/>
      <c r="Q484" s="277"/>
      <c r="R484" s="277"/>
      <c r="S484" s="277"/>
      <c r="T484" s="278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9" t="s">
        <v>266</v>
      </c>
      <c r="AU484" s="279" t="s">
        <v>87</v>
      </c>
      <c r="AV484" s="15" t="s">
        <v>262</v>
      </c>
      <c r="AW484" s="15" t="s">
        <v>34</v>
      </c>
      <c r="AX484" s="15" t="s">
        <v>85</v>
      </c>
      <c r="AY484" s="279" t="s">
        <v>256</v>
      </c>
    </row>
    <row r="485" s="2" customFormat="1" ht="37.8" customHeight="1">
      <c r="A485" s="38"/>
      <c r="B485" s="39"/>
      <c r="C485" s="228" t="s">
        <v>570</v>
      </c>
      <c r="D485" s="228" t="s">
        <v>258</v>
      </c>
      <c r="E485" s="229" t="s">
        <v>571</v>
      </c>
      <c r="F485" s="230" t="s">
        <v>572</v>
      </c>
      <c r="G485" s="231" t="s">
        <v>261</v>
      </c>
      <c r="H485" s="232">
        <v>0.432</v>
      </c>
      <c r="I485" s="233"/>
      <c r="J485" s="234">
        <f>ROUND(I485*H485,2)</f>
        <v>0</v>
      </c>
      <c r="K485" s="235"/>
      <c r="L485" s="44"/>
      <c r="M485" s="236" t="s">
        <v>1</v>
      </c>
      <c r="N485" s="237" t="s">
        <v>42</v>
      </c>
      <c r="O485" s="91"/>
      <c r="P485" s="238">
        <f>O485*H485</f>
        <v>0</v>
      </c>
      <c r="Q485" s="238">
        <v>0</v>
      </c>
      <c r="R485" s="238">
        <f>Q485*H485</f>
        <v>0</v>
      </c>
      <c r="S485" s="238">
        <v>2.2000000000000002</v>
      </c>
      <c r="T485" s="239">
        <f>S485*H485</f>
        <v>0.95040000000000002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0" t="s">
        <v>262</v>
      </c>
      <c r="AT485" s="240" t="s">
        <v>258</v>
      </c>
      <c r="AU485" s="240" t="s">
        <v>87</v>
      </c>
      <c r="AY485" s="17" t="s">
        <v>256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7" t="s">
        <v>85</v>
      </c>
      <c r="BK485" s="241">
        <f>ROUND(I485*H485,2)</f>
        <v>0</v>
      </c>
      <c r="BL485" s="17" t="s">
        <v>262</v>
      </c>
      <c r="BM485" s="240" t="s">
        <v>573</v>
      </c>
    </row>
    <row r="486" s="13" customFormat="1">
      <c r="A486" s="13"/>
      <c r="B486" s="247"/>
      <c r="C486" s="248"/>
      <c r="D486" s="249" t="s">
        <v>266</v>
      </c>
      <c r="E486" s="250" t="s">
        <v>1</v>
      </c>
      <c r="F486" s="251" t="s">
        <v>267</v>
      </c>
      <c r="G486" s="248"/>
      <c r="H486" s="250" t="s">
        <v>1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7" t="s">
        <v>266</v>
      </c>
      <c r="AU486" s="257" t="s">
        <v>87</v>
      </c>
      <c r="AV486" s="13" t="s">
        <v>85</v>
      </c>
      <c r="AW486" s="13" t="s">
        <v>34</v>
      </c>
      <c r="AX486" s="13" t="s">
        <v>77</v>
      </c>
      <c r="AY486" s="257" t="s">
        <v>256</v>
      </c>
    </row>
    <row r="487" s="13" customFormat="1">
      <c r="A487" s="13"/>
      <c r="B487" s="247"/>
      <c r="C487" s="248"/>
      <c r="D487" s="249" t="s">
        <v>266</v>
      </c>
      <c r="E487" s="250" t="s">
        <v>1</v>
      </c>
      <c r="F487" s="251" t="s">
        <v>268</v>
      </c>
      <c r="G487" s="248"/>
      <c r="H487" s="250" t="s">
        <v>1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7" t="s">
        <v>266</v>
      </c>
      <c r="AU487" s="257" t="s">
        <v>87</v>
      </c>
      <c r="AV487" s="13" t="s">
        <v>85</v>
      </c>
      <c r="AW487" s="13" t="s">
        <v>34</v>
      </c>
      <c r="AX487" s="13" t="s">
        <v>77</v>
      </c>
      <c r="AY487" s="257" t="s">
        <v>256</v>
      </c>
    </row>
    <row r="488" s="14" customFormat="1">
      <c r="A488" s="14"/>
      <c r="B488" s="258"/>
      <c r="C488" s="259"/>
      <c r="D488" s="249" t="s">
        <v>266</v>
      </c>
      <c r="E488" s="260" t="s">
        <v>1</v>
      </c>
      <c r="F488" s="261" t="s">
        <v>470</v>
      </c>
      <c r="G488" s="259"/>
      <c r="H488" s="262">
        <v>0.432</v>
      </c>
      <c r="I488" s="263"/>
      <c r="J488" s="259"/>
      <c r="K488" s="259"/>
      <c r="L488" s="264"/>
      <c r="M488" s="265"/>
      <c r="N488" s="266"/>
      <c r="O488" s="266"/>
      <c r="P488" s="266"/>
      <c r="Q488" s="266"/>
      <c r="R488" s="266"/>
      <c r="S488" s="266"/>
      <c r="T488" s="26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8" t="s">
        <v>266</v>
      </c>
      <c r="AU488" s="268" t="s">
        <v>87</v>
      </c>
      <c r="AV488" s="14" t="s">
        <v>87</v>
      </c>
      <c r="AW488" s="14" t="s">
        <v>34</v>
      </c>
      <c r="AX488" s="14" t="s">
        <v>77</v>
      </c>
      <c r="AY488" s="268" t="s">
        <v>256</v>
      </c>
    </row>
    <row r="489" s="15" customFormat="1">
      <c r="A489" s="15"/>
      <c r="B489" s="269"/>
      <c r="C489" s="270"/>
      <c r="D489" s="249" t="s">
        <v>266</v>
      </c>
      <c r="E489" s="271" t="s">
        <v>1</v>
      </c>
      <c r="F489" s="272" t="s">
        <v>270</v>
      </c>
      <c r="G489" s="270"/>
      <c r="H489" s="273">
        <v>0.432</v>
      </c>
      <c r="I489" s="274"/>
      <c r="J489" s="270"/>
      <c r="K489" s="270"/>
      <c r="L489" s="275"/>
      <c r="M489" s="276"/>
      <c r="N489" s="277"/>
      <c r="O489" s="277"/>
      <c r="P489" s="277"/>
      <c r="Q489" s="277"/>
      <c r="R489" s="277"/>
      <c r="S489" s="277"/>
      <c r="T489" s="278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9" t="s">
        <v>266</v>
      </c>
      <c r="AU489" s="279" t="s">
        <v>87</v>
      </c>
      <c r="AV489" s="15" t="s">
        <v>262</v>
      </c>
      <c r="AW489" s="15" t="s">
        <v>34</v>
      </c>
      <c r="AX489" s="15" t="s">
        <v>85</v>
      </c>
      <c r="AY489" s="279" t="s">
        <v>256</v>
      </c>
    </row>
    <row r="490" s="2" customFormat="1" ht="21.75" customHeight="1">
      <c r="A490" s="38"/>
      <c r="B490" s="39"/>
      <c r="C490" s="228" t="s">
        <v>574</v>
      </c>
      <c r="D490" s="228" t="s">
        <v>258</v>
      </c>
      <c r="E490" s="229" t="s">
        <v>575</v>
      </c>
      <c r="F490" s="230" t="s">
        <v>576</v>
      </c>
      <c r="G490" s="231" t="s">
        <v>337</v>
      </c>
      <c r="H490" s="232">
        <v>172.75</v>
      </c>
      <c r="I490" s="233"/>
      <c r="J490" s="234">
        <f>ROUND(I490*H490,2)</f>
        <v>0</v>
      </c>
      <c r="K490" s="235"/>
      <c r="L490" s="44"/>
      <c r="M490" s="236" t="s">
        <v>1</v>
      </c>
      <c r="N490" s="237" t="s">
        <v>42</v>
      </c>
      <c r="O490" s="91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40" t="s">
        <v>262</v>
      </c>
      <c r="AT490" s="240" t="s">
        <v>258</v>
      </c>
      <c r="AU490" s="240" t="s">
        <v>87</v>
      </c>
      <c r="AY490" s="17" t="s">
        <v>256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7" t="s">
        <v>85</v>
      </c>
      <c r="BK490" s="241">
        <f>ROUND(I490*H490,2)</f>
        <v>0</v>
      </c>
      <c r="BL490" s="17" t="s">
        <v>262</v>
      </c>
      <c r="BM490" s="240" t="s">
        <v>577</v>
      </c>
    </row>
    <row r="491" s="13" customFormat="1">
      <c r="A491" s="13"/>
      <c r="B491" s="247"/>
      <c r="C491" s="248"/>
      <c r="D491" s="249" t="s">
        <v>266</v>
      </c>
      <c r="E491" s="250" t="s">
        <v>1</v>
      </c>
      <c r="F491" s="251" t="s">
        <v>268</v>
      </c>
      <c r="G491" s="248"/>
      <c r="H491" s="250" t="s">
        <v>1</v>
      </c>
      <c r="I491" s="252"/>
      <c r="J491" s="248"/>
      <c r="K491" s="248"/>
      <c r="L491" s="253"/>
      <c r="M491" s="254"/>
      <c r="N491" s="255"/>
      <c r="O491" s="255"/>
      <c r="P491" s="255"/>
      <c r="Q491" s="255"/>
      <c r="R491" s="255"/>
      <c r="S491" s="255"/>
      <c r="T491" s="25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7" t="s">
        <v>266</v>
      </c>
      <c r="AU491" s="257" t="s">
        <v>87</v>
      </c>
      <c r="AV491" s="13" t="s">
        <v>85</v>
      </c>
      <c r="AW491" s="13" t="s">
        <v>34</v>
      </c>
      <c r="AX491" s="13" t="s">
        <v>77</v>
      </c>
      <c r="AY491" s="257" t="s">
        <v>256</v>
      </c>
    </row>
    <row r="492" s="14" customFormat="1">
      <c r="A492" s="14"/>
      <c r="B492" s="258"/>
      <c r="C492" s="259"/>
      <c r="D492" s="249" t="s">
        <v>266</v>
      </c>
      <c r="E492" s="260" t="s">
        <v>1</v>
      </c>
      <c r="F492" s="261" t="s">
        <v>536</v>
      </c>
      <c r="G492" s="259"/>
      <c r="H492" s="262">
        <v>33.68</v>
      </c>
      <c r="I492" s="263"/>
      <c r="J492" s="259"/>
      <c r="K492" s="259"/>
      <c r="L492" s="264"/>
      <c r="M492" s="265"/>
      <c r="N492" s="266"/>
      <c r="O492" s="266"/>
      <c r="P492" s="266"/>
      <c r="Q492" s="266"/>
      <c r="R492" s="266"/>
      <c r="S492" s="266"/>
      <c r="T492" s="267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8" t="s">
        <v>266</v>
      </c>
      <c r="AU492" s="268" t="s">
        <v>87</v>
      </c>
      <c r="AV492" s="14" t="s">
        <v>87</v>
      </c>
      <c r="AW492" s="14" t="s">
        <v>34</v>
      </c>
      <c r="AX492" s="14" t="s">
        <v>77</v>
      </c>
      <c r="AY492" s="268" t="s">
        <v>256</v>
      </c>
    </row>
    <row r="493" s="13" customFormat="1">
      <c r="A493" s="13"/>
      <c r="B493" s="247"/>
      <c r="C493" s="248"/>
      <c r="D493" s="249" t="s">
        <v>266</v>
      </c>
      <c r="E493" s="250" t="s">
        <v>1</v>
      </c>
      <c r="F493" s="251" t="s">
        <v>376</v>
      </c>
      <c r="G493" s="248"/>
      <c r="H493" s="250" t="s">
        <v>1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7" t="s">
        <v>266</v>
      </c>
      <c r="AU493" s="257" t="s">
        <v>87</v>
      </c>
      <c r="AV493" s="13" t="s">
        <v>85</v>
      </c>
      <c r="AW493" s="13" t="s">
        <v>34</v>
      </c>
      <c r="AX493" s="13" t="s">
        <v>77</v>
      </c>
      <c r="AY493" s="257" t="s">
        <v>256</v>
      </c>
    </row>
    <row r="494" s="14" customFormat="1">
      <c r="A494" s="14"/>
      <c r="B494" s="258"/>
      <c r="C494" s="259"/>
      <c r="D494" s="249" t="s">
        <v>266</v>
      </c>
      <c r="E494" s="260" t="s">
        <v>1</v>
      </c>
      <c r="F494" s="261" t="s">
        <v>578</v>
      </c>
      <c r="G494" s="259"/>
      <c r="H494" s="262">
        <v>16.43</v>
      </c>
      <c r="I494" s="263"/>
      <c r="J494" s="259"/>
      <c r="K494" s="259"/>
      <c r="L494" s="264"/>
      <c r="M494" s="265"/>
      <c r="N494" s="266"/>
      <c r="O494" s="266"/>
      <c r="P494" s="266"/>
      <c r="Q494" s="266"/>
      <c r="R494" s="266"/>
      <c r="S494" s="266"/>
      <c r="T494" s="26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8" t="s">
        <v>266</v>
      </c>
      <c r="AU494" s="268" t="s">
        <v>87</v>
      </c>
      <c r="AV494" s="14" t="s">
        <v>87</v>
      </c>
      <c r="AW494" s="14" t="s">
        <v>34</v>
      </c>
      <c r="AX494" s="14" t="s">
        <v>77</v>
      </c>
      <c r="AY494" s="268" t="s">
        <v>256</v>
      </c>
    </row>
    <row r="495" s="14" customFormat="1">
      <c r="A495" s="14"/>
      <c r="B495" s="258"/>
      <c r="C495" s="259"/>
      <c r="D495" s="249" t="s">
        <v>266</v>
      </c>
      <c r="E495" s="260" t="s">
        <v>1</v>
      </c>
      <c r="F495" s="261" t="s">
        <v>579</v>
      </c>
      <c r="G495" s="259"/>
      <c r="H495" s="262">
        <v>17.539999999999999</v>
      </c>
      <c r="I495" s="263"/>
      <c r="J495" s="259"/>
      <c r="K495" s="259"/>
      <c r="L495" s="264"/>
      <c r="M495" s="265"/>
      <c r="N495" s="266"/>
      <c r="O495" s="266"/>
      <c r="P495" s="266"/>
      <c r="Q495" s="266"/>
      <c r="R495" s="266"/>
      <c r="S495" s="266"/>
      <c r="T495" s="26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8" t="s">
        <v>266</v>
      </c>
      <c r="AU495" s="268" t="s">
        <v>87</v>
      </c>
      <c r="AV495" s="14" t="s">
        <v>87</v>
      </c>
      <c r="AW495" s="14" t="s">
        <v>34</v>
      </c>
      <c r="AX495" s="14" t="s">
        <v>77</v>
      </c>
      <c r="AY495" s="268" t="s">
        <v>256</v>
      </c>
    </row>
    <row r="496" s="14" customFormat="1">
      <c r="A496" s="14"/>
      <c r="B496" s="258"/>
      <c r="C496" s="259"/>
      <c r="D496" s="249" t="s">
        <v>266</v>
      </c>
      <c r="E496" s="260" t="s">
        <v>1</v>
      </c>
      <c r="F496" s="261" t="s">
        <v>540</v>
      </c>
      <c r="G496" s="259"/>
      <c r="H496" s="262">
        <v>42.380000000000003</v>
      </c>
      <c r="I496" s="263"/>
      <c r="J496" s="259"/>
      <c r="K496" s="259"/>
      <c r="L496" s="264"/>
      <c r="M496" s="265"/>
      <c r="N496" s="266"/>
      <c r="O496" s="266"/>
      <c r="P496" s="266"/>
      <c r="Q496" s="266"/>
      <c r="R496" s="266"/>
      <c r="S496" s="266"/>
      <c r="T496" s="26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8" t="s">
        <v>266</v>
      </c>
      <c r="AU496" s="268" t="s">
        <v>87</v>
      </c>
      <c r="AV496" s="14" t="s">
        <v>87</v>
      </c>
      <c r="AW496" s="14" t="s">
        <v>34</v>
      </c>
      <c r="AX496" s="14" t="s">
        <v>77</v>
      </c>
      <c r="AY496" s="268" t="s">
        <v>256</v>
      </c>
    </row>
    <row r="497" s="14" customFormat="1">
      <c r="A497" s="14"/>
      <c r="B497" s="258"/>
      <c r="C497" s="259"/>
      <c r="D497" s="249" t="s">
        <v>266</v>
      </c>
      <c r="E497" s="260" t="s">
        <v>1</v>
      </c>
      <c r="F497" s="261" t="s">
        <v>580</v>
      </c>
      <c r="G497" s="259"/>
      <c r="H497" s="262">
        <v>28.75</v>
      </c>
      <c r="I497" s="263"/>
      <c r="J497" s="259"/>
      <c r="K497" s="259"/>
      <c r="L497" s="264"/>
      <c r="M497" s="265"/>
      <c r="N497" s="266"/>
      <c r="O497" s="266"/>
      <c r="P497" s="266"/>
      <c r="Q497" s="266"/>
      <c r="R497" s="266"/>
      <c r="S497" s="266"/>
      <c r="T497" s="267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8" t="s">
        <v>266</v>
      </c>
      <c r="AU497" s="268" t="s">
        <v>87</v>
      </c>
      <c r="AV497" s="14" t="s">
        <v>87</v>
      </c>
      <c r="AW497" s="14" t="s">
        <v>34</v>
      </c>
      <c r="AX497" s="14" t="s">
        <v>77</v>
      </c>
      <c r="AY497" s="268" t="s">
        <v>256</v>
      </c>
    </row>
    <row r="498" s="13" customFormat="1">
      <c r="A498" s="13"/>
      <c r="B498" s="247"/>
      <c r="C498" s="248"/>
      <c r="D498" s="249" t="s">
        <v>266</v>
      </c>
      <c r="E498" s="250" t="s">
        <v>1</v>
      </c>
      <c r="F498" s="251" t="s">
        <v>380</v>
      </c>
      <c r="G498" s="248"/>
      <c r="H498" s="250" t="s">
        <v>1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7" t="s">
        <v>266</v>
      </c>
      <c r="AU498" s="257" t="s">
        <v>87</v>
      </c>
      <c r="AV498" s="13" t="s">
        <v>85</v>
      </c>
      <c r="AW498" s="13" t="s">
        <v>34</v>
      </c>
      <c r="AX498" s="13" t="s">
        <v>77</v>
      </c>
      <c r="AY498" s="257" t="s">
        <v>256</v>
      </c>
    </row>
    <row r="499" s="14" customFormat="1">
      <c r="A499" s="14"/>
      <c r="B499" s="258"/>
      <c r="C499" s="259"/>
      <c r="D499" s="249" t="s">
        <v>266</v>
      </c>
      <c r="E499" s="260" t="s">
        <v>1</v>
      </c>
      <c r="F499" s="261" t="s">
        <v>581</v>
      </c>
      <c r="G499" s="259"/>
      <c r="H499" s="262">
        <v>16.43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8" t="s">
        <v>266</v>
      </c>
      <c r="AU499" s="268" t="s">
        <v>87</v>
      </c>
      <c r="AV499" s="14" t="s">
        <v>87</v>
      </c>
      <c r="AW499" s="14" t="s">
        <v>34</v>
      </c>
      <c r="AX499" s="14" t="s">
        <v>77</v>
      </c>
      <c r="AY499" s="268" t="s">
        <v>256</v>
      </c>
    </row>
    <row r="500" s="14" customFormat="1">
      <c r="A500" s="14"/>
      <c r="B500" s="258"/>
      <c r="C500" s="259"/>
      <c r="D500" s="249" t="s">
        <v>266</v>
      </c>
      <c r="E500" s="260" t="s">
        <v>1</v>
      </c>
      <c r="F500" s="261" t="s">
        <v>582</v>
      </c>
      <c r="G500" s="259"/>
      <c r="H500" s="262">
        <v>17.539999999999999</v>
      </c>
      <c r="I500" s="263"/>
      <c r="J500" s="259"/>
      <c r="K500" s="259"/>
      <c r="L500" s="264"/>
      <c r="M500" s="265"/>
      <c r="N500" s="266"/>
      <c r="O500" s="266"/>
      <c r="P500" s="266"/>
      <c r="Q500" s="266"/>
      <c r="R500" s="266"/>
      <c r="S500" s="266"/>
      <c r="T500" s="26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8" t="s">
        <v>266</v>
      </c>
      <c r="AU500" s="268" t="s">
        <v>87</v>
      </c>
      <c r="AV500" s="14" t="s">
        <v>87</v>
      </c>
      <c r="AW500" s="14" t="s">
        <v>34</v>
      </c>
      <c r="AX500" s="14" t="s">
        <v>77</v>
      </c>
      <c r="AY500" s="268" t="s">
        <v>256</v>
      </c>
    </row>
    <row r="501" s="15" customFormat="1">
      <c r="A501" s="15"/>
      <c r="B501" s="269"/>
      <c r="C501" s="270"/>
      <c r="D501" s="249" t="s">
        <v>266</v>
      </c>
      <c r="E501" s="271" t="s">
        <v>1</v>
      </c>
      <c r="F501" s="272" t="s">
        <v>270</v>
      </c>
      <c r="G501" s="270"/>
      <c r="H501" s="273">
        <v>172.75</v>
      </c>
      <c r="I501" s="274"/>
      <c r="J501" s="270"/>
      <c r="K501" s="270"/>
      <c r="L501" s="275"/>
      <c r="M501" s="276"/>
      <c r="N501" s="277"/>
      <c r="O501" s="277"/>
      <c r="P501" s="277"/>
      <c r="Q501" s="277"/>
      <c r="R501" s="277"/>
      <c r="S501" s="277"/>
      <c r="T501" s="278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9" t="s">
        <v>266</v>
      </c>
      <c r="AU501" s="279" t="s">
        <v>87</v>
      </c>
      <c r="AV501" s="15" t="s">
        <v>262</v>
      </c>
      <c r="AW501" s="15" t="s">
        <v>34</v>
      </c>
      <c r="AX501" s="15" t="s">
        <v>85</v>
      </c>
      <c r="AY501" s="279" t="s">
        <v>256</v>
      </c>
    </row>
    <row r="502" s="2" customFormat="1" ht="24.15" customHeight="1">
      <c r="A502" s="38"/>
      <c r="B502" s="39"/>
      <c r="C502" s="228" t="s">
        <v>583</v>
      </c>
      <c r="D502" s="228" t="s">
        <v>258</v>
      </c>
      <c r="E502" s="229" t="s">
        <v>584</v>
      </c>
      <c r="F502" s="230" t="s">
        <v>585</v>
      </c>
      <c r="G502" s="231" t="s">
        <v>337</v>
      </c>
      <c r="H502" s="232">
        <v>345.5</v>
      </c>
      <c r="I502" s="233"/>
      <c r="J502" s="234">
        <f>ROUND(I502*H502,2)</f>
        <v>0</v>
      </c>
      <c r="K502" s="235"/>
      <c r="L502" s="44"/>
      <c r="M502" s="236" t="s">
        <v>1</v>
      </c>
      <c r="N502" s="237" t="s">
        <v>42</v>
      </c>
      <c r="O502" s="91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40" t="s">
        <v>262</v>
      </c>
      <c r="AT502" s="240" t="s">
        <v>258</v>
      </c>
      <c r="AU502" s="240" t="s">
        <v>87</v>
      </c>
      <c r="AY502" s="17" t="s">
        <v>256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7" t="s">
        <v>85</v>
      </c>
      <c r="BK502" s="241">
        <f>ROUND(I502*H502,2)</f>
        <v>0</v>
      </c>
      <c r="BL502" s="17" t="s">
        <v>262</v>
      </c>
      <c r="BM502" s="240" t="s">
        <v>586</v>
      </c>
    </row>
    <row r="503" s="14" customFormat="1">
      <c r="A503" s="14"/>
      <c r="B503" s="258"/>
      <c r="C503" s="259"/>
      <c r="D503" s="249" t="s">
        <v>266</v>
      </c>
      <c r="E503" s="260" t="s">
        <v>1</v>
      </c>
      <c r="F503" s="261" t="s">
        <v>587</v>
      </c>
      <c r="G503" s="259"/>
      <c r="H503" s="262">
        <v>345.5</v>
      </c>
      <c r="I503" s="263"/>
      <c r="J503" s="259"/>
      <c r="K503" s="259"/>
      <c r="L503" s="264"/>
      <c r="M503" s="265"/>
      <c r="N503" s="266"/>
      <c r="O503" s="266"/>
      <c r="P503" s="266"/>
      <c r="Q503" s="266"/>
      <c r="R503" s="266"/>
      <c r="S503" s="266"/>
      <c r="T503" s="26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8" t="s">
        <v>266</v>
      </c>
      <c r="AU503" s="268" t="s">
        <v>87</v>
      </c>
      <c r="AV503" s="14" t="s">
        <v>87</v>
      </c>
      <c r="AW503" s="14" t="s">
        <v>34</v>
      </c>
      <c r="AX503" s="14" t="s">
        <v>77</v>
      </c>
      <c r="AY503" s="268" t="s">
        <v>256</v>
      </c>
    </row>
    <row r="504" s="15" customFormat="1">
      <c r="A504" s="15"/>
      <c r="B504" s="269"/>
      <c r="C504" s="270"/>
      <c r="D504" s="249" t="s">
        <v>266</v>
      </c>
      <c r="E504" s="271" t="s">
        <v>1</v>
      </c>
      <c r="F504" s="272" t="s">
        <v>270</v>
      </c>
      <c r="G504" s="270"/>
      <c r="H504" s="273">
        <v>345.5</v>
      </c>
      <c r="I504" s="274"/>
      <c r="J504" s="270"/>
      <c r="K504" s="270"/>
      <c r="L504" s="275"/>
      <c r="M504" s="276"/>
      <c r="N504" s="277"/>
      <c r="O504" s="277"/>
      <c r="P504" s="277"/>
      <c r="Q504" s="277"/>
      <c r="R504" s="277"/>
      <c r="S504" s="277"/>
      <c r="T504" s="278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9" t="s">
        <v>266</v>
      </c>
      <c r="AU504" s="279" t="s">
        <v>87</v>
      </c>
      <c r="AV504" s="15" t="s">
        <v>262</v>
      </c>
      <c r="AW504" s="15" t="s">
        <v>34</v>
      </c>
      <c r="AX504" s="15" t="s">
        <v>85</v>
      </c>
      <c r="AY504" s="279" t="s">
        <v>256</v>
      </c>
    </row>
    <row r="505" s="2" customFormat="1" ht="33" customHeight="1">
      <c r="A505" s="38"/>
      <c r="B505" s="39"/>
      <c r="C505" s="228" t="s">
        <v>588</v>
      </c>
      <c r="D505" s="228" t="s">
        <v>258</v>
      </c>
      <c r="E505" s="229" t="s">
        <v>589</v>
      </c>
      <c r="F505" s="230" t="s">
        <v>590</v>
      </c>
      <c r="G505" s="231" t="s">
        <v>261</v>
      </c>
      <c r="H505" s="232">
        <v>0.432</v>
      </c>
      <c r="I505" s="233"/>
      <c r="J505" s="234">
        <f>ROUND(I505*H505,2)</f>
        <v>0</v>
      </c>
      <c r="K505" s="235"/>
      <c r="L505" s="44"/>
      <c r="M505" s="236" t="s">
        <v>1</v>
      </c>
      <c r="N505" s="237" t="s">
        <v>42</v>
      </c>
      <c r="O505" s="91"/>
      <c r="P505" s="238">
        <f>O505*H505</f>
        <v>0</v>
      </c>
      <c r="Q505" s="238">
        <v>0</v>
      </c>
      <c r="R505" s="238">
        <f>Q505*H505</f>
        <v>0</v>
      </c>
      <c r="S505" s="238">
        <v>0.029000000000000001</v>
      </c>
      <c r="T505" s="239">
        <f>S505*H505</f>
        <v>0.012528000000000001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40" t="s">
        <v>262</v>
      </c>
      <c r="AT505" s="240" t="s">
        <v>258</v>
      </c>
      <c r="AU505" s="240" t="s">
        <v>87</v>
      </c>
      <c r="AY505" s="17" t="s">
        <v>256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7" t="s">
        <v>85</v>
      </c>
      <c r="BK505" s="241">
        <f>ROUND(I505*H505,2)</f>
        <v>0</v>
      </c>
      <c r="BL505" s="17" t="s">
        <v>262</v>
      </c>
      <c r="BM505" s="240" t="s">
        <v>591</v>
      </c>
    </row>
    <row r="506" s="13" customFormat="1">
      <c r="A506" s="13"/>
      <c r="B506" s="247"/>
      <c r="C506" s="248"/>
      <c r="D506" s="249" t="s">
        <v>266</v>
      </c>
      <c r="E506" s="250" t="s">
        <v>1</v>
      </c>
      <c r="F506" s="251" t="s">
        <v>267</v>
      </c>
      <c r="G506" s="248"/>
      <c r="H506" s="250" t="s">
        <v>1</v>
      </c>
      <c r="I506" s="252"/>
      <c r="J506" s="248"/>
      <c r="K506" s="248"/>
      <c r="L506" s="253"/>
      <c r="M506" s="254"/>
      <c r="N506" s="255"/>
      <c r="O506" s="255"/>
      <c r="P506" s="255"/>
      <c r="Q506" s="255"/>
      <c r="R506" s="255"/>
      <c r="S506" s="255"/>
      <c r="T506" s="25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7" t="s">
        <v>266</v>
      </c>
      <c r="AU506" s="257" t="s">
        <v>87</v>
      </c>
      <c r="AV506" s="13" t="s">
        <v>85</v>
      </c>
      <c r="AW506" s="13" t="s">
        <v>34</v>
      </c>
      <c r="AX506" s="13" t="s">
        <v>77</v>
      </c>
      <c r="AY506" s="257" t="s">
        <v>256</v>
      </c>
    </row>
    <row r="507" s="13" customFormat="1">
      <c r="A507" s="13"/>
      <c r="B507" s="247"/>
      <c r="C507" s="248"/>
      <c r="D507" s="249" t="s">
        <v>266</v>
      </c>
      <c r="E507" s="250" t="s">
        <v>1</v>
      </c>
      <c r="F507" s="251" t="s">
        <v>268</v>
      </c>
      <c r="G507" s="248"/>
      <c r="H507" s="250" t="s">
        <v>1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7" t="s">
        <v>266</v>
      </c>
      <c r="AU507" s="257" t="s">
        <v>87</v>
      </c>
      <c r="AV507" s="13" t="s">
        <v>85</v>
      </c>
      <c r="AW507" s="13" t="s">
        <v>34</v>
      </c>
      <c r="AX507" s="13" t="s">
        <v>77</v>
      </c>
      <c r="AY507" s="257" t="s">
        <v>256</v>
      </c>
    </row>
    <row r="508" s="14" customFormat="1">
      <c r="A508" s="14"/>
      <c r="B508" s="258"/>
      <c r="C508" s="259"/>
      <c r="D508" s="249" t="s">
        <v>266</v>
      </c>
      <c r="E508" s="260" t="s">
        <v>1</v>
      </c>
      <c r="F508" s="261" t="s">
        <v>470</v>
      </c>
      <c r="G508" s="259"/>
      <c r="H508" s="262">
        <v>0.432</v>
      </c>
      <c r="I508" s="263"/>
      <c r="J508" s="259"/>
      <c r="K508" s="259"/>
      <c r="L508" s="264"/>
      <c r="M508" s="265"/>
      <c r="N508" s="266"/>
      <c r="O508" s="266"/>
      <c r="P508" s="266"/>
      <c r="Q508" s="266"/>
      <c r="R508" s="266"/>
      <c r="S508" s="266"/>
      <c r="T508" s="26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8" t="s">
        <v>266</v>
      </c>
      <c r="AU508" s="268" t="s">
        <v>87</v>
      </c>
      <c r="AV508" s="14" t="s">
        <v>87</v>
      </c>
      <c r="AW508" s="14" t="s">
        <v>34</v>
      </c>
      <c r="AX508" s="14" t="s">
        <v>77</v>
      </c>
      <c r="AY508" s="268" t="s">
        <v>256</v>
      </c>
    </row>
    <row r="509" s="15" customFormat="1">
      <c r="A509" s="15"/>
      <c r="B509" s="269"/>
      <c r="C509" s="270"/>
      <c r="D509" s="249" t="s">
        <v>266</v>
      </c>
      <c r="E509" s="271" t="s">
        <v>1</v>
      </c>
      <c r="F509" s="272" t="s">
        <v>270</v>
      </c>
      <c r="G509" s="270"/>
      <c r="H509" s="273">
        <v>0.432</v>
      </c>
      <c r="I509" s="274"/>
      <c r="J509" s="270"/>
      <c r="K509" s="270"/>
      <c r="L509" s="275"/>
      <c r="M509" s="276"/>
      <c r="N509" s="277"/>
      <c r="O509" s="277"/>
      <c r="P509" s="277"/>
      <c r="Q509" s="277"/>
      <c r="R509" s="277"/>
      <c r="S509" s="277"/>
      <c r="T509" s="278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9" t="s">
        <v>266</v>
      </c>
      <c r="AU509" s="279" t="s">
        <v>87</v>
      </c>
      <c r="AV509" s="15" t="s">
        <v>262</v>
      </c>
      <c r="AW509" s="15" t="s">
        <v>34</v>
      </c>
      <c r="AX509" s="15" t="s">
        <v>85</v>
      </c>
      <c r="AY509" s="279" t="s">
        <v>256</v>
      </c>
    </row>
    <row r="510" s="2" customFormat="1" ht="24.15" customHeight="1">
      <c r="A510" s="38"/>
      <c r="B510" s="39"/>
      <c r="C510" s="228" t="s">
        <v>592</v>
      </c>
      <c r="D510" s="228" t="s">
        <v>258</v>
      </c>
      <c r="E510" s="229" t="s">
        <v>593</v>
      </c>
      <c r="F510" s="230" t="s">
        <v>594</v>
      </c>
      <c r="G510" s="231" t="s">
        <v>337</v>
      </c>
      <c r="H510" s="232">
        <v>208.69</v>
      </c>
      <c r="I510" s="233"/>
      <c r="J510" s="234">
        <f>ROUND(I510*H510,2)</f>
        <v>0</v>
      </c>
      <c r="K510" s="235"/>
      <c r="L510" s="44"/>
      <c r="M510" s="236" t="s">
        <v>1</v>
      </c>
      <c r="N510" s="237" t="s">
        <v>42</v>
      </c>
      <c r="O510" s="91"/>
      <c r="P510" s="238">
        <f>O510*H510</f>
        <v>0</v>
      </c>
      <c r="Q510" s="238">
        <v>0</v>
      </c>
      <c r="R510" s="238">
        <f>Q510*H510</f>
        <v>0</v>
      </c>
      <c r="S510" s="238">
        <v>0.035000000000000003</v>
      </c>
      <c r="T510" s="239">
        <f>S510*H510</f>
        <v>7.3041500000000008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40" t="s">
        <v>262</v>
      </c>
      <c r="AT510" s="240" t="s">
        <v>258</v>
      </c>
      <c r="AU510" s="240" t="s">
        <v>87</v>
      </c>
      <c r="AY510" s="17" t="s">
        <v>256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7" t="s">
        <v>85</v>
      </c>
      <c r="BK510" s="241">
        <f>ROUND(I510*H510,2)</f>
        <v>0</v>
      </c>
      <c r="BL510" s="17" t="s">
        <v>262</v>
      </c>
      <c r="BM510" s="240" t="s">
        <v>595</v>
      </c>
    </row>
    <row r="511" s="13" customFormat="1">
      <c r="A511" s="13"/>
      <c r="B511" s="247"/>
      <c r="C511" s="248"/>
      <c r="D511" s="249" t="s">
        <v>266</v>
      </c>
      <c r="E511" s="250" t="s">
        <v>1</v>
      </c>
      <c r="F511" s="251" t="s">
        <v>268</v>
      </c>
      <c r="G511" s="248"/>
      <c r="H511" s="250" t="s">
        <v>1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7" t="s">
        <v>266</v>
      </c>
      <c r="AU511" s="257" t="s">
        <v>87</v>
      </c>
      <c r="AV511" s="13" t="s">
        <v>85</v>
      </c>
      <c r="AW511" s="13" t="s">
        <v>34</v>
      </c>
      <c r="AX511" s="13" t="s">
        <v>77</v>
      </c>
      <c r="AY511" s="257" t="s">
        <v>256</v>
      </c>
    </row>
    <row r="512" s="14" customFormat="1">
      <c r="A512" s="14"/>
      <c r="B512" s="258"/>
      <c r="C512" s="259"/>
      <c r="D512" s="249" t="s">
        <v>266</v>
      </c>
      <c r="E512" s="260" t="s">
        <v>1</v>
      </c>
      <c r="F512" s="261" t="s">
        <v>596</v>
      </c>
      <c r="G512" s="259"/>
      <c r="H512" s="262">
        <v>19.609999999999999</v>
      </c>
      <c r="I512" s="263"/>
      <c r="J512" s="259"/>
      <c r="K512" s="259"/>
      <c r="L512" s="264"/>
      <c r="M512" s="265"/>
      <c r="N512" s="266"/>
      <c r="O512" s="266"/>
      <c r="P512" s="266"/>
      <c r="Q512" s="266"/>
      <c r="R512" s="266"/>
      <c r="S512" s="266"/>
      <c r="T512" s="26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8" t="s">
        <v>266</v>
      </c>
      <c r="AU512" s="268" t="s">
        <v>87</v>
      </c>
      <c r="AV512" s="14" t="s">
        <v>87</v>
      </c>
      <c r="AW512" s="14" t="s">
        <v>34</v>
      </c>
      <c r="AX512" s="14" t="s">
        <v>77</v>
      </c>
      <c r="AY512" s="268" t="s">
        <v>256</v>
      </c>
    </row>
    <row r="513" s="14" customFormat="1">
      <c r="A513" s="14"/>
      <c r="B513" s="258"/>
      <c r="C513" s="259"/>
      <c r="D513" s="249" t="s">
        <v>266</v>
      </c>
      <c r="E513" s="260" t="s">
        <v>1</v>
      </c>
      <c r="F513" s="261" t="s">
        <v>597</v>
      </c>
      <c r="G513" s="259"/>
      <c r="H513" s="262">
        <v>16.329999999999998</v>
      </c>
      <c r="I513" s="263"/>
      <c r="J513" s="259"/>
      <c r="K513" s="259"/>
      <c r="L513" s="264"/>
      <c r="M513" s="265"/>
      <c r="N513" s="266"/>
      <c r="O513" s="266"/>
      <c r="P513" s="266"/>
      <c r="Q513" s="266"/>
      <c r="R513" s="266"/>
      <c r="S513" s="266"/>
      <c r="T513" s="267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8" t="s">
        <v>266</v>
      </c>
      <c r="AU513" s="268" t="s">
        <v>87</v>
      </c>
      <c r="AV513" s="14" t="s">
        <v>87</v>
      </c>
      <c r="AW513" s="14" t="s">
        <v>34</v>
      </c>
      <c r="AX513" s="14" t="s">
        <v>77</v>
      </c>
      <c r="AY513" s="268" t="s">
        <v>256</v>
      </c>
    </row>
    <row r="514" s="14" customFormat="1">
      <c r="A514" s="14"/>
      <c r="B514" s="258"/>
      <c r="C514" s="259"/>
      <c r="D514" s="249" t="s">
        <v>266</v>
      </c>
      <c r="E514" s="260" t="s">
        <v>1</v>
      </c>
      <c r="F514" s="261" t="s">
        <v>536</v>
      </c>
      <c r="G514" s="259"/>
      <c r="H514" s="262">
        <v>33.68</v>
      </c>
      <c r="I514" s="263"/>
      <c r="J514" s="259"/>
      <c r="K514" s="259"/>
      <c r="L514" s="264"/>
      <c r="M514" s="265"/>
      <c r="N514" s="266"/>
      <c r="O514" s="266"/>
      <c r="P514" s="266"/>
      <c r="Q514" s="266"/>
      <c r="R514" s="266"/>
      <c r="S514" s="266"/>
      <c r="T514" s="26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8" t="s">
        <v>266</v>
      </c>
      <c r="AU514" s="268" t="s">
        <v>87</v>
      </c>
      <c r="AV514" s="14" t="s">
        <v>87</v>
      </c>
      <c r="AW514" s="14" t="s">
        <v>34</v>
      </c>
      <c r="AX514" s="14" t="s">
        <v>77</v>
      </c>
      <c r="AY514" s="268" t="s">
        <v>256</v>
      </c>
    </row>
    <row r="515" s="13" customFormat="1">
      <c r="A515" s="13"/>
      <c r="B515" s="247"/>
      <c r="C515" s="248"/>
      <c r="D515" s="249" t="s">
        <v>266</v>
      </c>
      <c r="E515" s="250" t="s">
        <v>1</v>
      </c>
      <c r="F515" s="251" t="s">
        <v>376</v>
      </c>
      <c r="G515" s="248"/>
      <c r="H515" s="250" t="s">
        <v>1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7" t="s">
        <v>266</v>
      </c>
      <c r="AU515" s="257" t="s">
        <v>87</v>
      </c>
      <c r="AV515" s="13" t="s">
        <v>85</v>
      </c>
      <c r="AW515" s="13" t="s">
        <v>34</v>
      </c>
      <c r="AX515" s="13" t="s">
        <v>77</v>
      </c>
      <c r="AY515" s="257" t="s">
        <v>256</v>
      </c>
    </row>
    <row r="516" s="14" customFormat="1">
      <c r="A516" s="14"/>
      <c r="B516" s="258"/>
      <c r="C516" s="259"/>
      <c r="D516" s="249" t="s">
        <v>266</v>
      </c>
      <c r="E516" s="260" t="s">
        <v>1</v>
      </c>
      <c r="F516" s="261" t="s">
        <v>578</v>
      </c>
      <c r="G516" s="259"/>
      <c r="H516" s="262">
        <v>16.43</v>
      </c>
      <c r="I516" s="263"/>
      <c r="J516" s="259"/>
      <c r="K516" s="259"/>
      <c r="L516" s="264"/>
      <c r="M516" s="265"/>
      <c r="N516" s="266"/>
      <c r="O516" s="266"/>
      <c r="P516" s="266"/>
      <c r="Q516" s="266"/>
      <c r="R516" s="266"/>
      <c r="S516" s="266"/>
      <c r="T516" s="26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8" t="s">
        <v>266</v>
      </c>
      <c r="AU516" s="268" t="s">
        <v>87</v>
      </c>
      <c r="AV516" s="14" t="s">
        <v>87</v>
      </c>
      <c r="AW516" s="14" t="s">
        <v>34</v>
      </c>
      <c r="AX516" s="14" t="s">
        <v>77</v>
      </c>
      <c r="AY516" s="268" t="s">
        <v>256</v>
      </c>
    </row>
    <row r="517" s="14" customFormat="1">
      <c r="A517" s="14"/>
      <c r="B517" s="258"/>
      <c r="C517" s="259"/>
      <c r="D517" s="249" t="s">
        <v>266</v>
      </c>
      <c r="E517" s="260" t="s">
        <v>1</v>
      </c>
      <c r="F517" s="261" t="s">
        <v>579</v>
      </c>
      <c r="G517" s="259"/>
      <c r="H517" s="262">
        <v>17.539999999999999</v>
      </c>
      <c r="I517" s="263"/>
      <c r="J517" s="259"/>
      <c r="K517" s="259"/>
      <c r="L517" s="264"/>
      <c r="M517" s="265"/>
      <c r="N517" s="266"/>
      <c r="O517" s="266"/>
      <c r="P517" s="266"/>
      <c r="Q517" s="266"/>
      <c r="R517" s="266"/>
      <c r="S517" s="266"/>
      <c r="T517" s="267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8" t="s">
        <v>266</v>
      </c>
      <c r="AU517" s="268" t="s">
        <v>87</v>
      </c>
      <c r="AV517" s="14" t="s">
        <v>87</v>
      </c>
      <c r="AW517" s="14" t="s">
        <v>34</v>
      </c>
      <c r="AX517" s="14" t="s">
        <v>77</v>
      </c>
      <c r="AY517" s="268" t="s">
        <v>256</v>
      </c>
    </row>
    <row r="518" s="14" customFormat="1">
      <c r="A518" s="14"/>
      <c r="B518" s="258"/>
      <c r="C518" s="259"/>
      <c r="D518" s="249" t="s">
        <v>266</v>
      </c>
      <c r="E518" s="260" t="s">
        <v>1</v>
      </c>
      <c r="F518" s="261" t="s">
        <v>540</v>
      </c>
      <c r="G518" s="259"/>
      <c r="H518" s="262">
        <v>42.380000000000003</v>
      </c>
      <c r="I518" s="263"/>
      <c r="J518" s="259"/>
      <c r="K518" s="259"/>
      <c r="L518" s="264"/>
      <c r="M518" s="265"/>
      <c r="N518" s="266"/>
      <c r="O518" s="266"/>
      <c r="P518" s="266"/>
      <c r="Q518" s="266"/>
      <c r="R518" s="266"/>
      <c r="S518" s="266"/>
      <c r="T518" s="26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8" t="s">
        <v>266</v>
      </c>
      <c r="AU518" s="268" t="s">
        <v>87</v>
      </c>
      <c r="AV518" s="14" t="s">
        <v>87</v>
      </c>
      <c r="AW518" s="14" t="s">
        <v>34</v>
      </c>
      <c r="AX518" s="14" t="s">
        <v>77</v>
      </c>
      <c r="AY518" s="268" t="s">
        <v>256</v>
      </c>
    </row>
    <row r="519" s="14" customFormat="1">
      <c r="A519" s="14"/>
      <c r="B519" s="258"/>
      <c r="C519" s="259"/>
      <c r="D519" s="249" t="s">
        <v>266</v>
      </c>
      <c r="E519" s="260" t="s">
        <v>1</v>
      </c>
      <c r="F519" s="261" t="s">
        <v>580</v>
      </c>
      <c r="G519" s="259"/>
      <c r="H519" s="262">
        <v>28.75</v>
      </c>
      <c r="I519" s="263"/>
      <c r="J519" s="259"/>
      <c r="K519" s="259"/>
      <c r="L519" s="264"/>
      <c r="M519" s="265"/>
      <c r="N519" s="266"/>
      <c r="O519" s="266"/>
      <c r="P519" s="266"/>
      <c r="Q519" s="266"/>
      <c r="R519" s="266"/>
      <c r="S519" s="266"/>
      <c r="T519" s="26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8" t="s">
        <v>266</v>
      </c>
      <c r="AU519" s="268" t="s">
        <v>87</v>
      </c>
      <c r="AV519" s="14" t="s">
        <v>87</v>
      </c>
      <c r="AW519" s="14" t="s">
        <v>34</v>
      </c>
      <c r="AX519" s="14" t="s">
        <v>77</v>
      </c>
      <c r="AY519" s="268" t="s">
        <v>256</v>
      </c>
    </row>
    <row r="520" s="13" customFormat="1">
      <c r="A520" s="13"/>
      <c r="B520" s="247"/>
      <c r="C520" s="248"/>
      <c r="D520" s="249" t="s">
        <v>266</v>
      </c>
      <c r="E520" s="250" t="s">
        <v>1</v>
      </c>
      <c r="F520" s="251" t="s">
        <v>380</v>
      </c>
      <c r="G520" s="248"/>
      <c r="H520" s="250" t="s">
        <v>1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7" t="s">
        <v>266</v>
      </c>
      <c r="AU520" s="257" t="s">
        <v>87</v>
      </c>
      <c r="AV520" s="13" t="s">
        <v>85</v>
      </c>
      <c r="AW520" s="13" t="s">
        <v>34</v>
      </c>
      <c r="AX520" s="13" t="s">
        <v>77</v>
      </c>
      <c r="AY520" s="257" t="s">
        <v>256</v>
      </c>
    </row>
    <row r="521" s="14" customFormat="1">
      <c r="A521" s="14"/>
      <c r="B521" s="258"/>
      <c r="C521" s="259"/>
      <c r="D521" s="249" t="s">
        <v>266</v>
      </c>
      <c r="E521" s="260" t="s">
        <v>1</v>
      </c>
      <c r="F521" s="261" t="s">
        <v>581</v>
      </c>
      <c r="G521" s="259"/>
      <c r="H521" s="262">
        <v>16.43</v>
      </c>
      <c r="I521" s="263"/>
      <c r="J521" s="259"/>
      <c r="K521" s="259"/>
      <c r="L521" s="264"/>
      <c r="M521" s="265"/>
      <c r="N521" s="266"/>
      <c r="O521" s="266"/>
      <c r="P521" s="266"/>
      <c r="Q521" s="266"/>
      <c r="R521" s="266"/>
      <c r="S521" s="266"/>
      <c r="T521" s="26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8" t="s">
        <v>266</v>
      </c>
      <c r="AU521" s="268" t="s">
        <v>87</v>
      </c>
      <c r="AV521" s="14" t="s">
        <v>87</v>
      </c>
      <c r="AW521" s="14" t="s">
        <v>34</v>
      </c>
      <c r="AX521" s="14" t="s">
        <v>77</v>
      </c>
      <c r="AY521" s="268" t="s">
        <v>256</v>
      </c>
    </row>
    <row r="522" s="14" customFormat="1">
      <c r="A522" s="14"/>
      <c r="B522" s="258"/>
      <c r="C522" s="259"/>
      <c r="D522" s="249" t="s">
        <v>266</v>
      </c>
      <c r="E522" s="260" t="s">
        <v>1</v>
      </c>
      <c r="F522" s="261" t="s">
        <v>582</v>
      </c>
      <c r="G522" s="259"/>
      <c r="H522" s="262">
        <v>17.539999999999999</v>
      </c>
      <c r="I522" s="263"/>
      <c r="J522" s="259"/>
      <c r="K522" s="259"/>
      <c r="L522" s="264"/>
      <c r="M522" s="265"/>
      <c r="N522" s="266"/>
      <c r="O522" s="266"/>
      <c r="P522" s="266"/>
      <c r="Q522" s="266"/>
      <c r="R522" s="266"/>
      <c r="S522" s="266"/>
      <c r="T522" s="26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8" t="s">
        <v>266</v>
      </c>
      <c r="AU522" s="268" t="s">
        <v>87</v>
      </c>
      <c r="AV522" s="14" t="s">
        <v>87</v>
      </c>
      <c r="AW522" s="14" t="s">
        <v>34</v>
      </c>
      <c r="AX522" s="14" t="s">
        <v>77</v>
      </c>
      <c r="AY522" s="268" t="s">
        <v>256</v>
      </c>
    </row>
    <row r="523" s="15" customFormat="1">
      <c r="A523" s="15"/>
      <c r="B523" s="269"/>
      <c r="C523" s="270"/>
      <c r="D523" s="249" t="s">
        <v>266</v>
      </c>
      <c r="E523" s="271" t="s">
        <v>1</v>
      </c>
      <c r="F523" s="272" t="s">
        <v>270</v>
      </c>
      <c r="G523" s="270"/>
      <c r="H523" s="273">
        <v>208.69</v>
      </c>
      <c r="I523" s="274"/>
      <c r="J523" s="270"/>
      <c r="K523" s="270"/>
      <c r="L523" s="275"/>
      <c r="M523" s="276"/>
      <c r="N523" s="277"/>
      <c r="O523" s="277"/>
      <c r="P523" s="277"/>
      <c r="Q523" s="277"/>
      <c r="R523" s="277"/>
      <c r="S523" s="277"/>
      <c r="T523" s="278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9" t="s">
        <v>266</v>
      </c>
      <c r="AU523" s="279" t="s">
        <v>87</v>
      </c>
      <c r="AV523" s="15" t="s">
        <v>262</v>
      </c>
      <c r="AW523" s="15" t="s">
        <v>34</v>
      </c>
      <c r="AX523" s="15" t="s">
        <v>85</v>
      </c>
      <c r="AY523" s="279" t="s">
        <v>256</v>
      </c>
    </row>
    <row r="524" s="2" customFormat="1" ht="16.5" customHeight="1">
      <c r="A524" s="38"/>
      <c r="B524" s="39"/>
      <c r="C524" s="228" t="s">
        <v>598</v>
      </c>
      <c r="D524" s="228" t="s">
        <v>258</v>
      </c>
      <c r="E524" s="229" t="s">
        <v>599</v>
      </c>
      <c r="F524" s="230" t="s">
        <v>600</v>
      </c>
      <c r="G524" s="231" t="s">
        <v>358</v>
      </c>
      <c r="H524" s="232">
        <v>82.439999999999998</v>
      </c>
      <c r="I524" s="233"/>
      <c r="J524" s="234">
        <f>ROUND(I524*H524,2)</f>
        <v>0</v>
      </c>
      <c r="K524" s="235"/>
      <c r="L524" s="44"/>
      <c r="M524" s="236" t="s">
        <v>1</v>
      </c>
      <c r="N524" s="237" t="s">
        <v>42</v>
      </c>
      <c r="O524" s="91"/>
      <c r="P524" s="238">
        <f>O524*H524</f>
        <v>0</v>
      </c>
      <c r="Q524" s="238">
        <v>0</v>
      </c>
      <c r="R524" s="238">
        <f>Q524*H524</f>
        <v>0</v>
      </c>
      <c r="S524" s="238">
        <v>0.0089999999999999993</v>
      </c>
      <c r="T524" s="239">
        <f>S524*H524</f>
        <v>0.74195999999999995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40" t="s">
        <v>262</v>
      </c>
      <c r="AT524" s="240" t="s">
        <v>258</v>
      </c>
      <c r="AU524" s="240" t="s">
        <v>87</v>
      </c>
      <c r="AY524" s="17" t="s">
        <v>256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7" t="s">
        <v>85</v>
      </c>
      <c r="BK524" s="241">
        <f>ROUND(I524*H524,2)</f>
        <v>0</v>
      </c>
      <c r="BL524" s="17" t="s">
        <v>262</v>
      </c>
      <c r="BM524" s="240" t="s">
        <v>601</v>
      </c>
    </row>
    <row r="525" s="13" customFormat="1">
      <c r="A525" s="13"/>
      <c r="B525" s="247"/>
      <c r="C525" s="248"/>
      <c r="D525" s="249" t="s">
        <v>266</v>
      </c>
      <c r="E525" s="250" t="s">
        <v>1</v>
      </c>
      <c r="F525" s="251" t="s">
        <v>268</v>
      </c>
      <c r="G525" s="248"/>
      <c r="H525" s="250" t="s">
        <v>1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7" t="s">
        <v>266</v>
      </c>
      <c r="AU525" s="257" t="s">
        <v>87</v>
      </c>
      <c r="AV525" s="13" t="s">
        <v>85</v>
      </c>
      <c r="AW525" s="13" t="s">
        <v>34</v>
      </c>
      <c r="AX525" s="13" t="s">
        <v>77</v>
      </c>
      <c r="AY525" s="257" t="s">
        <v>256</v>
      </c>
    </row>
    <row r="526" s="14" customFormat="1">
      <c r="A526" s="14"/>
      <c r="B526" s="258"/>
      <c r="C526" s="259"/>
      <c r="D526" s="249" t="s">
        <v>266</v>
      </c>
      <c r="E526" s="260" t="s">
        <v>1</v>
      </c>
      <c r="F526" s="261" t="s">
        <v>446</v>
      </c>
      <c r="G526" s="259"/>
      <c r="H526" s="262">
        <v>23.565000000000001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8" t="s">
        <v>266</v>
      </c>
      <c r="AU526" s="268" t="s">
        <v>87</v>
      </c>
      <c r="AV526" s="14" t="s">
        <v>87</v>
      </c>
      <c r="AW526" s="14" t="s">
        <v>34</v>
      </c>
      <c r="AX526" s="14" t="s">
        <v>77</v>
      </c>
      <c r="AY526" s="268" t="s">
        <v>256</v>
      </c>
    </row>
    <row r="527" s="13" customFormat="1">
      <c r="A527" s="13"/>
      <c r="B527" s="247"/>
      <c r="C527" s="248"/>
      <c r="D527" s="249" t="s">
        <v>266</v>
      </c>
      <c r="E527" s="250" t="s">
        <v>1</v>
      </c>
      <c r="F527" s="251" t="s">
        <v>376</v>
      </c>
      <c r="G527" s="248"/>
      <c r="H527" s="250" t="s">
        <v>1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7" t="s">
        <v>266</v>
      </c>
      <c r="AU527" s="257" t="s">
        <v>87</v>
      </c>
      <c r="AV527" s="13" t="s">
        <v>85</v>
      </c>
      <c r="AW527" s="13" t="s">
        <v>34</v>
      </c>
      <c r="AX527" s="13" t="s">
        <v>77</v>
      </c>
      <c r="AY527" s="257" t="s">
        <v>256</v>
      </c>
    </row>
    <row r="528" s="14" customFormat="1">
      <c r="A528" s="14"/>
      <c r="B528" s="258"/>
      <c r="C528" s="259"/>
      <c r="D528" s="249" t="s">
        <v>266</v>
      </c>
      <c r="E528" s="260" t="s">
        <v>1</v>
      </c>
      <c r="F528" s="261" t="s">
        <v>447</v>
      </c>
      <c r="G528" s="259"/>
      <c r="H528" s="262">
        <v>23.704999999999998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8" t="s">
        <v>266</v>
      </c>
      <c r="AU528" s="268" t="s">
        <v>87</v>
      </c>
      <c r="AV528" s="14" t="s">
        <v>87</v>
      </c>
      <c r="AW528" s="14" t="s">
        <v>34</v>
      </c>
      <c r="AX528" s="14" t="s">
        <v>77</v>
      </c>
      <c r="AY528" s="268" t="s">
        <v>256</v>
      </c>
    </row>
    <row r="529" s="14" customFormat="1">
      <c r="A529" s="14"/>
      <c r="B529" s="258"/>
      <c r="C529" s="259"/>
      <c r="D529" s="249" t="s">
        <v>266</v>
      </c>
      <c r="E529" s="260" t="s">
        <v>1</v>
      </c>
      <c r="F529" s="261" t="s">
        <v>448</v>
      </c>
      <c r="G529" s="259"/>
      <c r="H529" s="262">
        <v>35.170000000000002</v>
      </c>
      <c r="I529" s="263"/>
      <c r="J529" s="259"/>
      <c r="K529" s="259"/>
      <c r="L529" s="264"/>
      <c r="M529" s="265"/>
      <c r="N529" s="266"/>
      <c r="O529" s="266"/>
      <c r="P529" s="266"/>
      <c r="Q529" s="266"/>
      <c r="R529" s="266"/>
      <c r="S529" s="266"/>
      <c r="T529" s="26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8" t="s">
        <v>266</v>
      </c>
      <c r="AU529" s="268" t="s">
        <v>87</v>
      </c>
      <c r="AV529" s="14" t="s">
        <v>87</v>
      </c>
      <c r="AW529" s="14" t="s">
        <v>34</v>
      </c>
      <c r="AX529" s="14" t="s">
        <v>77</v>
      </c>
      <c r="AY529" s="268" t="s">
        <v>256</v>
      </c>
    </row>
    <row r="530" s="15" customFormat="1">
      <c r="A530" s="15"/>
      <c r="B530" s="269"/>
      <c r="C530" s="270"/>
      <c r="D530" s="249" t="s">
        <v>266</v>
      </c>
      <c r="E530" s="271" t="s">
        <v>1</v>
      </c>
      <c r="F530" s="272" t="s">
        <v>270</v>
      </c>
      <c r="G530" s="270"/>
      <c r="H530" s="273">
        <v>82.439999999999998</v>
      </c>
      <c r="I530" s="274"/>
      <c r="J530" s="270"/>
      <c r="K530" s="270"/>
      <c r="L530" s="275"/>
      <c r="M530" s="276"/>
      <c r="N530" s="277"/>
      <c r="O530" s="277"/>
      <c r="P530" s="277"/>
      <c r="Q530" s="277"/>
      <c r="R530" s="277"/>
      <c r="S530" s="277"/>
      <c r="T530" s="278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9" t="s">
        <v>266</v>
      </c>
      <c r="AU530" s="279" t="s">
        <v>87</v>
      </c>
      <c r="AV530" s="15" t="s">
        <v>262</v>
      </c>
      <c r="AW530" s="15" t="s">
        <v>34</v>
      </c>
      <c r="AX530" s="15" t="s">
        <v>85</v>
      </c>
      <c r="AY530" s="279" t="s">
        <v>256</v>
      </c>
    </row>
    <row r="531" s="2" customFormat="1" ht="21.75" customHeight="1">
      <c r="A531" s="38"/>
      <c r="B531" s="39"/>
      <c r="C531" s="228" t="s">
        <v>602</v>
      </c>
      <c r="D531" s="228" t="s">
        <v>258</v>
      </c>
      <c r="E531" s="229" t="s">
        <v>603</v>
      </c>
      <c r="F531" s="230" t="s">
        <v>604</v>
      </c>
      <c r="G531" s="231" t="s">
        <v>337</v>
      </c>
      <c r="H531" s="232">
        <v>4</v>
      </c>
      <c r="I531" s="233"/>
      <c r="J531" s="234">
        <f>ROUND(I531*H531,2)</f>
        <v>0</v>
      </c>
      <c r="K531" s="235"/>
      <c r="L531" s="44"/>
      <c r="M531" s="236" t="s">
        <v>1</v>
      </c>
      <c r="N531" s="237" t="s">
        <v>42</v>
      </c>
      <c r="O531" s="91"/>
      <c r="P531" s="238">
        <f>O531*H531</f>
        <v>0</v>
      </c>
      <c r="Q531" s="238">
        <v>0</v>
      </c>
      <c r="R531" s="238">
        <f>Q531*H531</f>
        <v>0</v>
      </c>
      <c r="S531" s="238">
        <v>0.075999999999999998</v>
      </c>
      <c r="T531" s="239">
        <f>S531*H531</f>
        <v>0.30399999999999999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40" t="s">
        <v>262</v>
      </c>
      <c r="AT531" s="240" t="s">
        <v>258</v>
      </c>
      <c r="AU531" s="240" t="s">
        <v>87</v>
      </c>
      <c r="AY531" s="17" t="s">
        <v>256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7" t="s">
        <v>85</v>
      </c>
      <c r="BK531" s="241">
        <f>ROUND(I531*H531,2)</f>
        <v>0</v>
      </c>
      <c r="BL531" s="17" t="s">
        <v>262</v>
      </c>
      <c r="BM531" s="240" t="s">
        <v>605</v>
      </c>
    </row>
    <row r="532" s="13" customFormat="1">
      <c r="A532" s="13"/>
      <c r="B532" s="247"/>
      <c r="C532" s="248"/>
      <c r="D532" s="249" t="s">
        <v>266</v>
      </c>
      <c r="E532" s="250" t="s">
        <v>1</v>
      </c>
      <c r="F532" s="251" t="s">
        <v>268</v>
      </c>
      <c r="G532" s="248"/>
      <c r="H532" s="250" t="s">
        <v>1</v>
      </c>
      <c r="I532" s="252"/>
      <c r="J532" s="248"/>
      <c r="K532" s="248"/>
      <c r="L532" s="253"/>
      <c r="M532" s="254"/>
      <c r="N532" s="255"/>
      <c r="O532" s="255"/>
      <c r="P532" s="255"/>
      <c r="Q532" s="255"/>
      <c r="R532" s="255"/>
      <c r="S532" s="255"/>
      <c r="T532" s="25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7" t="s">
        <v>266</v>
      </c>
      <c r="AU532" s="257" t="s">
        <v>87</v>
      </c>
      <c r="AV532" s="13" t="s">
        <v>85</v>
      </c>
      <c r="AW532" s="13" t="s">
        <v>34</v>
      </c>
      <c r="AX532" s="13" t="s">
        <v>77</v>
      </c>
      <c r="AY532" s="257" t="s">
        <v>256</v>
      </c>
    </row>
    <row r="533" s="14" customFormat="1">
      <c r="A533" s="14"/>
      <c r="B533" s="258"/>
      <c r="C533" s="259"/>
      <c r="D533" s="249" t="s">
        <v>266</v>
      </c>
      <c r="E533" s="260" t="s">
        <v>1</v>
      </c>
      <c r="F533" s="261" t="s">
        <v>606</v>
      </c>
      <c r="G533" s="259"/>
      <c r="H533" s="262">
        <v>2</v>
      </c>
      <c r="I533" s="263"/>
      <c r="J533" s="259"/>
      <c r="K533" s="259"/>
      <c r="L533" s="264"/>
      <c r="M533" s="265"/>
      <c r="N533" s="266"/>
      <c r="O533" s="266"/>
      <c r="P533" s="266"/>
      <c r="Q533" s="266"/>
      <c r="R533" s="266"/>
      <c r="S533" s="266"/>
      <c r="T533" s="267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8" t="s">
        <v>266</v>
      </c>
      <c r="AU533" s="268" t="s">
        <v>87</v>
      </c>
      <c r="AV533" s="14" t="s">
        <v>87</v>
      </c>
      <c r="AW533" s="14" t="s">
        <v>34</v>
      </c>
      <c r="AX533" s="14" t="s">
        <v>77</v>
      </c>
      <c r="AY533" s="268" t="s">
        <v>256</v>
      </c>
    </row>
    <row r="534" s="14" customFormat="1">
      <c r="A534" s="14"/>
      <c r="B534" s="258"/>
      <c r="C534" s="259"/>
      <c r="D534" s="249" t="s">
        <v>266</v>
      </c>
      <c r="E534" s="260" t="s">
        <v>1</v>
      </c>
      <c r="F534" s="261" t="s">
        <v>607</v>
      </c>
      <c r="G534" s="259"/>
      <c r="H534" s="262">
        <v>2</v>
      </c>
      <c r="I534" s="263"/>
      <c r="J534" s="259"/>
      <c r="K534" s="259"/>
      <c r="L534" s="264"/>
      <c r="M534" s="265"/>
      <c r="N534" s="266"/>
      <c r="O534" s="266"/>
      <c r="P534" s="266"/>
      <c r="Q534" s="266"/>
      <c r="R534" s="266"/>
      <c r="S534" s="266"/>
      <c r="T534" s="267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8" t="s">
        <v>266</v>
      </c>
      <c r="AU534" s="268" t="s">
        <v>87</v>
      </c>
      <c r="AV534" s="14" t="s">
        <v>87</v>
      </c>
      <c r="AW534" s="14" t="s">
        <v>34</v>
      </c>
      <c r="AX534" s="14" t="s">
        <v>77</v>
      </c>
      <c r="AY534" s="268" t="s">
        <v>256</v>
      </c>
    </row>
    <row r="535" s="15" customFormat="1">
      <c r="A535" s="15"/>
      <c r="B535" s="269"/>
      <c r="C535" s="270"/>
      <c r="D535" s="249" t="s">
        <v>266</v>
      </c>
      <c r="E535" s="271" t="s">
        <v>1</v>
      </c>
      <c r="F535" s="272" t="s">
        <v>270</v>
      </c>
      <c r="G535" s="270"/>
      <c r="H535" s="273">
        <v>4</v>
      </c>
      <c r="I535" s="274"/>
      <c r="J535" s="270"/>
      <c r="K535" s="270"/>
      <c r="L535" s="275"/>
      <c r="M535" s="276"/>
      <c r="N535" s="277"/>
      <c r="O535" s="277"/>
      <c r="P535" s="277"/>
      <c r="Q535" s="277"/>
      <c r="R535" s="277"/>
      <c r="S535" s="277"/>
      <c r="T535" s="27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9" t="s">
        <v>266</v>
      </c>
      <c r="AU535" s="279" t="s">
        <v>87</v>
      </c>
      <c r="AV535" s="15" t="s">
        <v>262</v>
      </c>
      <c r="AW535" s="15" t="s">
        <v>34</v>
      </c>
      <c r="AX535" s="15" t="s">
        <v>85</v>
      </c>
      <c r="AY535" s="279" t="s">
        <v>256</v>
      </c>
    </row>
    <row r="536" s="2" customFormat="1" ht="16.5" customHeight="1">
      <c r="A536" s="38"/>
      <c r="B536" s="39"/>
      <c r="C536" s="228" t="s">
        <v>608</v>
      </c>
      <c r="D536" s="228" t="s">
        <v>258</v>
      </c>
      <c r="E536" s="229" t="s">
        <v>609</v>
      </c>
      <c r="F536" s="230" t="s">
        <v>610</v>
      </c>
      <c r="G536" s="231" t="s">
        <v>358</v>
      </c>
      <c r="H536" s="232">
        <v>24</v>
      </c>
      <c r="I536" s="233"/>
      <c r="J536" s="234">
        <f>ROUND(I536*H536,2)</f>
        <v>0</v>
      </c>
      <c r="K536" s="235"/>
      <c r="L536" s="44"/>
      <c r="M536" s="236" t="s">
        <v>1</v>
      </c>
      <c r="N536" s="237" t="s">
        <v>42</v>
      </c>
      <c r="O536" s="91"/>
      <c r="P536" s="238">
        <f>O536*H536</f>
        <v>0</v>
      </c>
      <c r="Q536" s="238">
        <v>0</v>
      </c>
      <c r="R536" s="238">
        <f>Q536*H536</f>
        <v>0</v>
      </c>
      <c r="S536" s="238">
        <v>0.0070000000000000001</v>
      </c>
      <c r="T536" s="239">
        <f>S536*H536</f>
        <v>0.16800000000000001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40" t="s">
        <v>262</v>
      </c>
      <c r="AT536" s="240" t="s">
        <v>258</v>
      </c>
      <c r="AU536" s="240" t="s">
        <v>87</v>
      </c>
      <c r="AY536" s="17" t="s">
        <v>256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7" t="s">
        <v>85</v>
      </c>
      <c r="BK536" s="241">
        <f>ROUND(I536*H536,2)</f>
        <v>0</v>
      </c>
      <c r="BL536" s="17" t="s">
        <v>262</v>
      </c>
      <c r="BM536" s="240" t="s">
        <v>611</v>
      </c>
    </row>
    <row r="537" s="2" customFormat="1">
      <c r="A537" s="38"/>
      <c r="B537" s="39"/>
      <c r="C537" s="40"/>
      <c r="D537" s="242" t="s">
        <v>264</v>
      </c>
      <c r="E537" s="40"/>
      <c r="F537" s="243" t="s">
        <v>612</v>
      </c>
      <c r="G537" s="40"/>
      <c r="H537" s="40"/>
      <c r="I537" s="244"/>
      <c r="J537" s="40"/>
      <c r="K537" s="40"/>
      <c r="L537" s="44"/>
      <c r="M537" s="245"/>
      <c r="N537" s="246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264</v>
      </c>
      <c r="AU537" s="17" t="s">
        <v>87</v>
      </c>
    </row>
    <row r="538" s="13" customFormat="1">
      <c r="A538" s="13"/>
      <c r="B538" s="247"/>
      <c r="C538" s="248"/>
      <c r="D538" s="249" t="s">
        <v>266</v>
      </c>
      <c r="E538" s="250" t="s">
        <v>1</v>
      </c>
      <c r="F538" s="251" t="s">
        <v>268</v>
      </c>
      <c r="G538" s="248"/>
      <c r="H538" s="250" t="s">
        <v>1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7" t="s">
        <v>266</v>
      </c>
      <c r="AU538" s="257" t="s">
        <v>87</v>
      </c>
      <c r="AV538" s="13" t="s">
        <v>85</v>
      </c>
      <c r="AW538" s="13" t="s">
        <v>34</v>
      </c>
      <c r="AX538" s="13" t="s">
        <v>77</v>
      </c>
      <c r="AY538" s="257" t="s">
        <v>256</v>
      </c>
    </row>
    <row r="539" s="14" customFormat="1">
      <c r="A539" s="14"/>
      <c r="B539" s="258"/>
      <c r="C539" s="259"/>
      <c r="D539" s="249" t="s">
        <v>266</v>
      </c>
      <c r="E539" s="260" t="s">
        <v>1</v>
      </c>
      <c r="F539" s="261" t="s">
        <v>613</v>
      </c>
      <c r="G539" s="259"/>
      <c r="H539" s="262">
        <v>24</v>
      </c>
      <c r="I539" s="263"/>
      <c r="J539" s="259"/>
      <c r="K539" s="259"/>
      <c r="L539" s="264"/>
      <c r="M539" s="265"/>
      <c r="N539" s="266"/>
      <c r="O539" s="266"/>
      <c r="P539" s="266"/>
      <c r="Q539" s="266"/>
      <c r="R539" s="266"/>
      <c r="S539" s="266"/>
      <c r="T539" s="26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8" t="s">
        <v>266</v>
      </c>
      <c r="AU539" s="268" t="s">
        <v>87</v>
      </c>
      <c r="AV539" s="14" t="s">
        <v>87</v>
      </c>
      <c r="AW539" s="14" t="s">
        <v>34</v>
      </c>
      <c r="AX539" s="14" t="s">
        <v>77</v>
      </c>
      <c r="AY539" s="268" t="s">
        <v>256</v>
      </c>
    </row>
    <row r="540" s="15" customFormat="1">
      <c r="A540" s="15"/>
      <c r="B540" s="269"/>
      <c r="C540" s="270"/>
      <c r="D540" s="249" t="s">
        <v>266</v>
      </c>
      <c r="E540" s="271" t="s">
        <v>1</v>
      </c>
      <c r="F540" s="272" t="s">
        <v>270</v>
      </c>
      <c r="G540" s="270"/>
      <c r="H540" s="273">
        <v>24</v>
      </c>
      <c r="I540" s="274"/>
      <c r="J540" s="270"/>
      <c r="K540" s="270"/>
      <c r="L540" s="275"/>
      <c r="M540" s="276"/>
      <c r="N540" s="277"/>
      <c r="O540" s="277"/>
      <c r="P540" s="277"/>
      <c r="Q540" s="277"/>
      <c r="R540" s="277"/>
      <c r="S540" s="277"/>
      <c r="T540" s="278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9" t="s">
        <v>266</v>
      </c>
      <c r="AU540" s="279" t="s">
        <v>87</v>
      </c>
      <c r="AV540" s="15" t="s">
        <v>262</v>
      </c>
      <c r="AW540" s="15" t="s">
        <v>34</v>
      </c>
      <c r="AX540" s="15" t="s">
        <v>85</v>
      </c>
      <c r="AY540" s="279" t="s">
        <v>256</v>
      </c>
    </row>
    <row r="541" s="2" customFormat="1" ht="24.15" customHeight="1">
      <c r="A541" s="38"/>
      <c r="B541" s="39"/>
      <c r="C541" s="228" t="s">
        <v>614</v>
      </c>
      <c r="D541" s="228" t="s">
        <v>258</v>
      </c>
      <c r="E541" s="229" t="s">
        <v>615</v>
      </c>
      <c r="F541" s="230" t="s">
        <v>616</v>
      </c>
      <c r="G541" s="231" t="s">
        <v>358</v>
      </c>
      <c r="H541" s="232">
        <v>20.5</v>
      </c>
      <c r="I541" s="233"/>
      <c r="J541" s="234">
        <f>ROUND(I541*H541,2)</f>
        <v>0</v>
      </c>
      <c r="K541" s="235"/>
      <c r="L541" s="44"/>
      <c r="M541" s="236" t="s">
        <v>1</v>
      </c>
      <c r="N541" s="237" t="s">
        <v>42</v>
      </c>
      <c r="O541" s="91"/>
      <c r="P541" s="238">
        <f>O541*H541</f>
        <v>0</v>
      </c>
      <c r="Q541" s="238">
        <v>0</v>
      </c>
      <c r="R541" s="238">
        <f>Q541*H541</f>
        <v>0</v>
      </c>
      <c r="S541" s="238">
        <v>0.0030000000000000001</v>
      </c>
      <c r="T541" s="239">
        <f>S541*H541</f>
        <v>0.061499999999999999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40" t="s">
        <v>262</v>
      </c>
      <c r="AT541" s="240" t="s">
        <v>258</v>
      </c>
      <c r="AU541" s="240" t="s">
        <v>87</v>
      </c>
      <c r="AY541" s="17" t="s">
        <v>256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7" t="s">
        <v>85</v>
      </c>
      <c r="BK541" s="241">
        <f>ROUND(I541*H541,2)</f>
        <v>0</v>
      </c>
      <c r="BL541" s="17" t="s">
        <v>262</v>
      </c>
      <c r="BM541" s="240" t="s">
        <v>617</v>
      </c>
    </row>
    <row r="542" s="2" customFormat="1">
      <c r="A542" s="38"/>
      <c r="B542" s="39"/>
      <c r="C542" s="40"/>
      <c r="D542" s="242" t="s">
        <v>264</v>
      </c>
      <c r="E542" s="40"/>
      <c r="F542" s="243" t="s">
        <v>618</v>
      </c>
      <c r="G542" s="40"/>
      <c r="H542" s="40"/>
      <c r="I542" s="244"/>
      <c r="J542" s="40"/>
      <c r="K542" s="40"/>
      <c r="L542" s="44"/>
      <c r="M542" s="245"/>
      <c r="N542" s="246"/>
      <c r="O542" s="91"/>
      <c r="P542" s="91"/>
      <c r="Q542" s="91"/>
      <c r="R542" s="91"/>
      <c r="S542" s="91"/>
      <c r="T542" s="92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264</v>
      </c>
      <c r="AU542" s="17" t="s">
        <v>87</v>
      </c>
    </row>
    <row r="543" s="13" customFormat="1">
      <c r="A543" s="13"/>
      <c r="B543" s="247"/>
      <c r="C543" s="248"/>
      <c r="D543" s="249" t="s">
        <v>266</v>
      </c>
      <c r="E543" s="250" t="s">
        <v>1</v>
      </c>
      <c r="F543" s="251" t="s">
        <v>268</v>
      </c>
      <c r="G543" s="248"/>
      <c r="H543" s="250" t="s">
        <v>1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7" t="s">
        <v>266</v>
      </c>
      <c r="AU543" s="257" t="s">
        <v>87</v>
      </c>
      <c r="AV543" s="13" t="s">
        <v>85</v>
      </c>
      <c r="AW543" s="13" t="s">
        <v>34</v>
      </c>
      <c r="AX543" s="13" t="s">
        <v>77</v>
      </c>
      <c r="AY543" s="257" t="s">
        <v>256</v>
      </c>
    </row>
    <row r="544" s="14" customFormat="1">
      <c r="A544" s="14"/>
      <c r="B544" s="258"/>
      <c r="C544" s="259"/>
      <c r="D544" s="249" t="s">
        <v>266</v>
      </c>
      <c r="E544" s="260" t="s">
        <v>1</v>
      </c>
      <c r="F544" s="261" t="s">
        <v>619</v>
      </c>
      <c r="G544" s="259"/>
      <c r="H544" s="262">
        <v>20.5</v>
      </c>
      <c r="I544" s="263"/>
      <c r="J544" s="259"/>
      <c r="K544" s="259"/>
      <c r="L544" s="264"/>
      <c r="M544" s="265"/>
      <c r="N544" s="266"/>
      <c r="O544" s="266"/>
      <c r="P544" s="266"/>
      <c r="Q544" s="266"/>
      <c r="R544" s="266"/>
      <c r="S544" s="266"/>
      <c r="T544" s="26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8" t="s">
        <v>266</v>
      </c>
      <c r="AU544" s="268" t="s">
        <v>87</v>
      </c>
      <c r="AV544" s="14" t="s">
        <v>87</v>
      </c>
      <c r="AW544" s="14" t="s">
        <v>34</v>
      </c>
      <c r="AX544" s="14" t="s">
        <v>77</v>
      </c>
      <c r="AY544" s="268" t="s">
        <v>256</v>
      </c>
    </row>
    <row r="545" s="15" customFormat="1">
      <c r="A545" s="15"/>
      <c r="B545" s="269"/>
      <c r="C545" s="270"/>
      <c r="D545" s="249" t="s">
        <v>266</v>
      </c>
      <c r="E545" s="271" t="s">
        <v>1</v>
      </c>
      <c r="F545" s="272" t="s">
        <v>270</v>
      </c>
      <c r="G545" s="270"/>
      <c r="H545" s="273">
        <v>20.5</v>
      </c>
      <c r="I545" s="274"/>
      <c r="J545" s="270"/>
      <c r="K545" s="270"/>
      <c r="L545" s="275"/>
      <c r="M545" s="276"/>
      <c r="N545" s="277"/>
      <c r="O545" s="277"/>
      <c r="P545" s="277"/>
      <c r="Q545" s="277"/>
      <c r="R545" s="277"/>
      <c r="S545" s="277"/>
      <c r="T545" s="278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9" t="s">
        <v>266</v>
      </c>
      <c r="AU545" s="279" t="s">
        <v>87</v>
      </c>
      <c r="AV545" s="15" t="s">
        <v>262</v>
      </c>
      <c r="AW545" s="15" t="s">
        <v>34</v>
      </c>
      <c r="AX545" s="15" t="s">
        <v>85</v>
      </c>
      <c r="AY545" s="279" t="s">
        <v>256</v>
      </c>
    </row>
    <row r="546" s="2" customFormat="1" ht="24.15" customHeight="1">
      <c r="A546" s="38"/>
      <c r="B546" s="39"/>
      <c r="C546" s="228" t="s">
        <v>620</v>
      </c>
      <c r="D546" s="228" t="s">
        <v>258</v>
      </c>
      <c r="E546" s="229" t="s">
        <v>621</v>
      </c>
      <c r="F546" s="230" t="s">
        <v>622</v>
      </c>
      <c r="G546" s="231" t="s">
        <v>319</v>
      </c>
      <c r="H546" s="232">
        <v>1</v>
      </c>
      <c r="I546" s="233"/>
      <c r="J546" s="234">
        <f>ROUND(I546*H546,2)</f>
        <v>0</v>
      </c>
      <c r="K546" s="235"/>
      <c r="L546" s="44"/>
      <c r="M546" s="236" t="s">
        <v>1</v>
      </c>
      <c r="N546" s="237" t="s">
        <v>42</v>
      </c>
      <c r="O546" s="91"/>
      <c r="P546" s="238">
        <f>O546*H546</f>
        <v>0</v>
      </c>
      <c r="Q546" s="238">
        <v>0</v>
      </c>
      <c r="R546" s="238">
        <f>Q546*H546</f>
        <v>0</v>
      </c>
      <c r="S546" s="238">
        <v>0.059999999999999998</v>
      </c>
      <c r="T546" s="239">
        <f>S546*H546</f>
        <v>0.059999999999999998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40" t="s">
        <v>262</v>
      </c>
      <c r="AT546" s="240" t="s">
        <v>258</v>
      </c>
      <c r="AU546" s="240" t="s">
        <v>87</v>
      </c>
      <c r="AY546" s="17" t="s">
        <v>256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7" t="s">
        <v>85</v>
      </c>
      <c r="BK546" s="241">
        <f>ROUND(I546*H546,2)</f>
        <v>0</v>
      </c>
      <c r="BL546" s="17" t="s">
        <v>262</v>
      </c>
      <c r="BM546" s="240" t="s">
        <v>623</v>
      </c>
    </row>
    <row r="547" s="13" customFormat="1">
      <c r="A547" s="13"/>
      <c r="B547" s="247"/>
      <c r="C547" s="248"/>
      <c r="D547" s="249" t="s">
        <v>266</v>
      </c>
      <c r="E547" s="250" t="s">
        <v>1</v>
      </c>
      <c r="F547" s="251" t="s">
        <v>268</v>
      </c>
      <c r="G547" s="248"/>
      <c r="H547" s="250" t="s">
        <v>1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7" t="s">
        <v>266</v>
      </c>
      <c r="AU547" s="257" t="s">
        <v>87</v>
      </c>
      <c r="AV547" s="13" t="s">
        <v>85</v>
      </c>
      <c r="AW547" s="13" t="s">
        <v>34</v>
      </c>
      <c r="AX547" s="13" t="s">
        <v>77</v>
      </c>
      <c r="AY547" s="257" t="s">
        <v>256</v>
      </c>
    </row>
    <row r="548" s="14" customFormat="1">
      <c r="A548" s="14"/>
      <c r="B548" s="258"/>
      <c r="C548" s="259"/>
      <c r="D548" s="249" t="s">
        <v>266</v>
      </c>
      <c r="E548" s="260" t="s">
        <v>1</v>
      </c>
      <c r="F548" s="261" t="s">
        <v>624</v>
      </c>
      <c r="G548" s="259"/>
      <c r="H548" s="262">
        <v>1</v>
      </c>
      <c r="I548" s="263"/>
      <c r="J548" s="259"/>
      <c r="K548" s="259"/>
      <c r="L548" s="264"/>
      <c r="M548" s="265"/>
      <c r="N548" s="266"/>
      <c r="O548" s="266"/>
      <c r="P548" s="266"/>
      <c r="Q548" s="266"/>
      <c r="R548" s="266"/>
      <c r="S548" s="266"/>
      <c r="T548" s="26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8" t="s">
        <v>266</v>
      </c>
      <c r="AU548" s="268" t="s">
        <v>87</v>
      </c>
      <c r="AV548" s="14" t="s">
        <v>87</v>
      </c>
      <c r="AW548" s="14" t="s">
        <v>34</v>
      </c>
      <c r="AX548" s="14" t="s">
        <v>77</v>
      </c>
      <c r="AY548" s="268" t="s">
        <v>256</v>
      </c>
    </row>
    <row r="549" s="15" customFormat="1">
      <c r="A549" s="15"/>
      <c r="B549" s="269"/>
      <c r="C549" s="270"/>
      <c r="D549" s="249" t="s">
        <v>266</v>
      </c>
      <c r="E549" s="271" t="s">
        <v>1</v>
      </c>
      <c r="F549" s="272" t="s">
        <v>270</v>
      </c>
      <c r="G549" s="270"/>
      <c r="H549" s="273">
        <v>1</v>
      </c>
      <c r="I549" s="274"/>
      <c r="J549" s="270"/>
      <c r="K549" s="270"/>
      <c r="L549" s="275"/>
      <c r="M549" s="276"/>
      <c r="N549" s="277"/>
      <c r="O549" s="277"/>
      <c r="P549" s="277"/>
      <c r="Q549" s="277"/>
      <c r="R549" s="277"/>
      <c r="S549" s="277"/>
      <c r="T549" s="278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9" t="s">
        <v>266</v>
      </c>
      <c r="AU549" s="279" t="s">
        <v>87</v>
      </c>
      <c r="AV549" s="15" t="s">
        <v>262</v>
      </c>
      <c r="AW549" s="15" t="s">
        <v>34</v>
      </c>
      <c r="AX549" s="15" t="s">
        <v>85</v>
      </c>
      <c r="AY549" s="279" t="s">
        <v>256</v>
      </c>
    </row>
    <row r="550" s="2" customFormat="1" ht="24.15" customHeight="1">
      <c r="A550" s="38"/>
      <c r="B550" s="39"/>
      <c r="C550" s="228" t="s">
        <v>625</v>
      </c>
      <c r="D550" s="228" t="s">
        <v>258</v>
      </c>
      <c r="E550" s="229" t="s">
        <v>626</v>
      </c>
      <c r="F550" s="230" t="s">
        <v>627</v>
      </c>
      <c r="G550" s="231" t="s">
        <v>319</v>
      </c>
      <c r="H550" s="232">
        <v>1</v>
      </c>
      <c r="I550" s="233"/>
      <c r="J550" s="234">
        <f>ROUND(I550*H550,2)</f>
        <v>0</v>
      </c>
      <c r="K550" s="235"/>
      <c r="L550" s="44"/>
      <c r="M550" s="236" t="s">
        <v>1</v>
      </c>
      <c r="N550" s="237" t="s">
        <v>42</v>
      </c>
      <c r="O550" s="91"/>
      <c r="P550" s="238">
        <f>O550*H550</f>
        <v>0</v>
      </c>
      <c r="Q550" s="238">
        <v>0</v>
      </c>
      <c r="R550" s="238">
        <f>Q550*H550</f>
        <v>0</v>
      </c>
      <c r="S550" s="238">
        <v>0.014999999999999999</v>
      </c>
      <c r="T550" s="239">
        <f>S550*H550</f>
        <v>0.014999999999999999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40" t="s">
        <v>262</v>
      </c>
      <c r="AT550" s="240" t="s">
        <v>258</v>
      </c>
      <c r="AU550" s="240" t="s">
        <v>87</v>
      </c>
      <c r="AY550" s="17" t="s">
        <v>256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7" t="s">
        <v>85</v>
      </c>
      <c r="BK550" s="241">
        <f>ROUND(I550*H550,2)</f>
        <v>0</v>
      </c>
      <c r="BL550" s="17" t="s">
        <v>262</v>
      </c>
      <c r="BM550" s="240" t="s">
        <v>628</v>
      </c>
    </row>
    <row r="551" s="13" customFormat="1">
      <c r="A551" s="13"/>
      <c r="B551" s="247"/>
      <c r="C551" s="248"/>
      <c r="D551" s="249" t="s">
        <v>266</v>
      </c>
      <c r="E551" s="250" t="s">
        <v>1</v>
      </c>
      <c r="F551" s="251" t="s">
        <v>326</v>
      </c>
      <c r="G551" s="248"/>
      <c r="H551" s="250" t="s">
        <v>1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7" t="s">
        <v>266</v>
      </c>
      <c r="AU551" s="257" t="s">
        <v>87</v>
      </c>
      <c r="AV551" s="13" t="s">
        <v>85</v>
      </c>
      <c r="AW551" s="13" t="s">
        <v>34</v>
      </c>
      <c r="AX551" s="13" t="s">
        <v>77</v>
      </c>
      <c r="AY551" s="257" t="s">
        <v>256</v>
      </c>
    </row>
    <row r="552" s="14" customFormat="1">
      <c r="A552" s="14"/>
      <c r="B552" s="258"/>
      <c r="C552" s="259"/>
      <c r="D552" s="249" t="s">
        <v>266</v>
      </c>
      <c r="E552" s="260" t="s">
        <v>1</v>
      </c>
      <c r="F552" s="261" t="s">
        <v>629</v>
      </c>
      <c r="G552" s="259"/>
      <c r="H552" s="262">
        <v>1</v>
      </c>
      <c r="I552" s="263"/>
      <c r="J552" s="259"/>
      <c r="K552" s="259"/>
      <c r="L552" s="264"/>
      <c r="M552" s="265"/>
      <c r="N552" s="266"/>
      <c r="O552" s="266"/>
      <c r="P552" s="266"/>
      <c r="Q552" s="266"/>
      <c r="R552" s="266"/>
      <c r="S552" s="266"/>
      <c r="T552" s="26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8" t="s">
        <v>266</v>
      </c>
      <c r="AU552" s="268" t="s">
        <v>87</v>
      </c>
      <c r="AV552" s="14" t="s">
        <v>87</v>
      </c>
      <c r="AW552" s="14" t="s">
        <v>34</v>
      </c>
      <c r="AX552" s="14" t="s">
        <v>77</v>
      </c>
      <c r="AY552" s="268" t="s">
        <v>256</v>
      </c>
    </row>
    <row r="553" s="15" customFormat="1">
      <c r="A553" s="15"/>
      <c r="B553" s="269"/>
      <c r="C553" s="270"/>
      <c r="D553" s="249" t="s">
        <v>266</v>
      </c>
      <c r="E553" s="271" t="s">
        <v>1</v>
      </c>
      <c r="F553" s="272" t="s">
        <v>270</v>
      </c>
      <c r="G553" s="270"/>
      <c r="H553" s="273">
        <v>1</v>
      </c>
      <c r="I553" s="274"/>
      <c r="J553" s="270"/>
      <c r="K553" s="270"/>
      <c r="L553" s="275"/>
      <c r="M553" s="276"/>
      <c r="N553" s="277"/>
      <c r="O553" s="277"/>
      <c r="P553" s="277"/>
      <c r="Q553" s="277"/>
      <c r="R553" s="277"/>
      <c r="S553" s="277"/>
      <c r="T553" s="278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9" t="s">
        <v>266</v>
      </c>
      <c r="AU553" s="279" t="s">
        <v>87</v>
      </c>
      <c r="AV553" s="15" t="s">
        <v>262</v>
      </c>
      <c r="AW553" s="15" t="s">
        <v>34</v>
      </c>
      <c r="AX553" s="15" t="s">
        <v>85</v>
      </c>
      <c r="AY553" s="279" t="s">
        <v>256</v>
      </c>
    </row>
    <row r="554" s="2" customFormat="1" ht="33" customHeight="1">
      <c r="A554" s="38"/>
      <c r="B554" s="39"/>
      <c r="C554" s="228" t="s">
        <v>630</v>
      </c>
      <c r="D554" s="228" t="s">
        <v>258</v>
      </c>
      <c r="E554" s="229" t="s">
        <v>631</v>
      </c>
      <c r="F554" s="230" t="s">
        <v>632</v>
      </c>
      <c r="G554" s="231" t="s">
        <v>337</v>
      </c>
      <c r="H554" s="232">
        <v>240.47900000000001</v>
      </c>
      <c r="I554" s="233"/>
      <c r="J554" s="234">
        <f>ROUND(I554*H554,2)</f>
        <v>0</v>
      </c>
      <c r="K554" s="235"/>
      <c r="L554" s="44"/>
      <c r="M554" s="236" t="s">
        <v>1</v>
      </c>
      <c r="N554" s="237" t="s">
        <v>42</v>
      </c>
      <c r="O554" s="91"/>
      <c r="P554" s="238">
        <f>O554*H554</f>
        <v>0</v>
      </c>
      <c r="Q554" s="238">
        <v>0</v>
      </c>
      <c r="R554" s="238">
        <f>Q554*H554</f>
        <v>0</v>
      </c>
      <c r="S554" s="238">
        <v>0.045999999999999999</v>
      </c>
      <c r="T554" s="239">
        <f>S554*H554</f>
        <v>11.062034000000001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40" t="s">
        <v>262</v>
      </c>
      <c r="AT554" s="240" t="s">
        <v>258</v>
      </c>
      <c r="AU554" s="240" t="s">
        <v>87</v>
      </c>
      <c r="AY554" s="17" t="s">
        <v>256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7" t="s">
        <v>85</v>
      </c>
      <c r="BK554" s="241">
        <f>ROUND(I554*H554,2)</f>
        <v>0</v>
      </c>
      <c r="BL554" s="17" t="s">
        <v>262</v>
      </c>
      <c r="BM554" s="240" t="s">
        <v>633</v>
      </c>
    </row>
    <row r="555" s="13" customFormat="1">
      <c r="A555" s="13"/>
      <c r="B555" s="247"/>
      <c r="C555" s="248"/>
      <c r="D555" s="249" t="s">
        <v>266</v>
      </c>
      <c r="E555" s="250" t="s">
        <v>1</v>
      </c>
      <c r="F555" s="251" t="s">
        <v>268</v>
      </c>
      <c r="G555" s="248"/>
      <c r="H555" s="250" t="s">
        <v>1</v>
      </c>
      <c r="I555" s="252"/>
      <c r="J555" s="248"/>
      <c r="K555" s="248"/>
      <c r="L555" s="253"/>
      <c r="M555" s="254"/>
      <c r="N555" s="255"/>
      <c r="O555" s="255"/>
      <c r="P555" s="255"/>
      <c r="Q555" s="255"/>
      <c r="R555" s="255"/>
      <c r="S555" s="255"/>
      <c r="T555" s="25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7" t="s">
        <v>266</v>
      </c>
      <c r="AU555" s="257" t="s">
        <v>87</v>
      </c>
      <c r="AV555" s="13" t="s">
        <v>85</v>
      </c>
      <c r="AW555" s="13" t="s">
        <v>34</v>
      </c>
      <c r="AX555" s="13" t="s">
        <v>77</v>
      </c>
      <c r="AY555" s="257" t="s">
        <v>256</v>
      </c>
    </row>
    <row r="556" s="13" customFormat="1">
      <c r="A556" s="13"/>
      <c r="B556" s="247"/>
      <c r="C556" s="248"/>
      <c r="D556" s="249" t="s">
        <v>266</v>
      </c>
      <c r="E556" s="250" t="s">
        <v>1</v>
      </c>
      <c r="F556" s="251" t="s">
        <v>634</v>
      </c>
      <c r="G556" s="248"/>
      <c r="H556" s="250" t="s">
        <v>1</v>
      </c>
      <c r="I556" s="252"/>
      <c r="J556" s="248"/>
      <c r="K556" s="248"/>
      <c r="L556" s="253"/>
      <c r="M556" s="254"/>
      <c r="N556" s="255"/>
      <c r="O556" s="255"/>
      <c r="P556" s="255"/>
      <c r="Q556" s="255"/>
      <c r="R556" s="255"/>
      <c r="S556" s="255"/>
      <c r="T556" s="25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7" t="s">
        <v>266</v>
      </c>
      <c r="AU556" s="257" t="s">
        <v>87</v>
      </c>
      <c r="AV556" s="13" t="s">
        <v>85</v>
      </c>
      <c r="AW556" s="13" t="s">
        <v>34</v>
      </c>
      <c r="AX556" s="13" t="s">
        <v>77</v>
      </c>
      <c r="AY556" s="257" t="s">
        <v>256</v>
      </c>
    </row>
    <row r="557" s="14" customFormat="1">
      <c r="A557" s="14"/>
      <c r="B557" s="258"/>
      <c r="C557" s="259"/>
      <c r="D557" s="249" t="s">
        <v>266</v>
      </c>
      <c r="E557" s="260" t="s">
        <v>1</v>
      </c>
      <c r="F557" s="261" t="s">
        <v>635</v>
      </c>
      <c r="G557" s="259"/>
      <c r="H557" s="262">
        <v>11.231999999999999</v>
      </c>
      <c r="I557" s="263"/>
      <c r="J557" s="259"/>
      <c r="K557" s="259"/>
      <c r="L557" s="264"/>
      <c r="M557" s="265"/>
      <c r="N557" s="266"/>
      <c r="O557" s="266"/>
      <c r="P557" s="266"/>
      <c r="Q557" s="266"/>
      <c r="R557" s="266"/>
      <c r="S557" s="266"/>
      <c r="T557" s="267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8" t="s">
        <v>266</v>
      </c>
      <c r="AU557" s="268" t="s">
        <v>87</v>
      </c>
      <c r="AV557" s="14" t="s">
        <v>87</v>
      </c>
      <c r="AW557" s="14" t="s">
        <v>34</v>
      </c>
      <c r="AX557" s="14" t="s">
        <v>77</v>
      </c>
      <c r="AY557" s="268" t="s">
        <v>256</v>
      </c>
    </row>
    <row r="558" s="14" customFormat="1">
      <c r="A558" s="14"/>
      <c r="B558" s="258"/>
      <c r="C558" s="259"/>
      <c r="D558" s="249" t="s">
        <v>266</v>
      </c>
      <c r="E558" s="260" t="s">
        <v>1</v>
      </c>
      <c r="F558" s="261" t="s">
        <v>636</v>
      </c>
      <c r="G558" s="259"/>
      <c r="H558" s="262">
        <v>5.6680000000000001</v>
      </c>
      <c r="I558" s="263"/>
      <c r="J558" s="259"/>
      <c r="K558" s="259"/>
      <c r="L558" s="264"/>
      <c r="M558" s="265"/>
      <c r="N558" s="266"/>
      <c r="O558" s="266"/>
      <c r="P558" s="266"/>
      <c r="Q558" s="266"/>
      <c r="R558" s="266"/>
      <c r="S558" s="266"/>
      <c r="T558" s="26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8" t="s">
        <v>266</v>
      </c>
      <c r="AU558" s="268" t="s">
        <v>87</v>
      </c>
      <c r="AV558" s="14" t="s">
        <v>87</v>
      </c>
      <c r="AW558" s="14" t="s">
        <v>34</v>
      </c>
      <c r="AX558" s="14" t="s">
        <v>77</v>
      </c>
      <c r="AY558" s="268" t="s">
        <v>256</v>
      </c>
    </row>
    <row r="559" s="14" customFormat="1">
      <c r="A559" s="14"/>
      <c r="B559" s="258"/>
      <c r="C559" s="259"/>
      <c r="D559" s="249" t="s">
        <v>266</v>
      </c>
      <c r="E559" s="260" t="s">
        <v>1</v>
      </c>
      <c r="F559" s="261" t="s">
        <v>637</v>
      </c>
      <c r="G559" s="259"/>
      <c r="H559" s="262">
        <v>16.873000000000001</v>
      </c>
      <c r="I559" s="263"/>
      <c r="J559" s="259"/>
      <c r="K559" s="259"/>
      <c r="L559" s="264"/>
      <c r="M559" s="265"/>
      <c r="N559" s="266"/>
      <c r="O559" s="266"/>
      <c r="P559" s="266"/>
      <c r="Q559" s="266"/>
      <c r="R559" s="266"/>
      <c r="S559" s="266"/>
      <c r="T559" s="26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8" t="s">
        <v>266</v>
      </c>
      <c r="AU559" s="268" t="s">
        <v>87</v>
      </c>
      <c r="AV559" s="14" t="s">
        <v>87</v>
      </c>
      <c r="AW559" s="14" t="s">
        <v>34</v>
      </c>
      <c r="AX559" s="14" t="s">
        <v>77</v>
      </c>
      <c r="AY559" s="268" t="s">
        <v>256</v>
      </c>
    </row>
    <row r="560" s="13" customFormat="1">
      <c r="A560" s="13"/>
      <c r="B560" s="247"/>
      <c r="C560" s="248"/>
      <c r="D560" s="249" t="s">
        <v>266</v>
      </c>
      <c r="E560" s="250" t="s">
        <v>1</v>
      </c>
      <c r="F560" s="251" t="s">
        <v>638</v>
      </c>
      <c r="G560" s="248"/>
      <c r="H560" s="250" t="s">
        <v>1</v>
      </c>
      <c r="I560" s="252"/>
      <c r="J560" s="248"/>
      <c r="K560" s="248"/>
      <c r="L560" s="253"/>
      <c r="M560" s="254"/>
      <c r="N560" s="255"/>
      <c r="O560" s="255"/>
      <c r="P560" s="255"/>
      <c r="Q560" s="255"/>
      <c r="R560" s="255"/>
      <c r="S560" s="255"/>
      <c r="T560" s="25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7" t="s">
        <v>266</v>
      </c>
      <c r="AU560" s="257" t="s">
        <v>87</v>
      </c>
      <c r="AV560" s="13" t="s">
        <v>85</v>
      </c>
      <c r="AW560" s="13" t="s">
        <v>34</v>
      </c>
      <c r="AX560" s="13" t="s">
        <v>77</v>
      </c>
      <c r="AY560" s="257" t="s">
        <v>256</v>
      </c>
    </row>
    <row r="561" s="14" customFormat="1">
      <c r="A561" s="14"/>
      <c r="B561" s="258"/>
      <c r="C561" s="259"/>
      <c r="D561" s="249" t="s">
        <v>266</v>
      </c>
      <c r="E561" s="260" t="s">
        <v>1</v>
      </c>
      <c r="F561" s="261" t="s">
        <v>639</v>
      </c>
      <c r="G561" s="259"/>
      <c r="H561" s="262">
        <v>6.0579999999999998</v>
      </c>
      <c r="I561" s="263"/>
      <c r="J561" s="259"/>
      <c r="K561" s="259"/>
      <c r="L561" s="264"/>
      <c r="M561" s="265"/>
      <c r="N561" s="266"/>
      <c r="O561" s="266"/>
      <c r="P561" s="266"/>
      <c r="Q561" s="266"/>
      <c r="R561" s="266"/>
      <c r="S561" s="266"/>
      <c r="T561" s="267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8" t="s">
        <v>266</v>
      </c>
      <c r="AU561" s="268" t="s">
        <v>87</v>
      </c>
      <c r="AV561" s="14" t="s">
        <v>87</v>
      </c>
      <c r="AW561" s="14" t="s">
        <v>34</v>
      </c>
      <c r="AX561" s="14" t="s">
        <v>77</v>
      </c>
      <c r="AY561" s="268" t="s">
        <v>256</v>
      </c>
    </row>
    <row r="562" s="14" customFormat="1">
      <c r="A562" s="14"/>
      <c r="B562" s="258"/>
      <c r="C562" s="259"/>
      <c r="D562" s="249" t="s">
        <v>266</v>
      </c>
      <c r="E562" s="260" t="s">
        <v>1</v>
      </c>
      <c r="F562" s="261" t="s">
        <v>640</v>
      </c>
      <c r="G562" s="259"/>
      <c r="H562" s="262">
        <v>10.569000000000001</v>
      </c>
      <c r="I562" s="263"/>
      <c r="J562" s="259"/>
      <c r="K562" s="259"/>
      <c r="L562" s="264"/>
      <c r="M562" s="265"/>
      <c r="N562" s="266"/>
      <c r="O562" s="266"/>
      <c r="P562" s="266"/>
      <c r="Q562" s="266"/>
      <c r="R562" s="266"/>
      <c r="S562" s="266"/>
      <c r="T562" s="267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8" t="s">
        <v>266</v>
      </c>
      <c r="AU562" s="268" t="s">
        <v>87</v>
      </c>
      <c r="AV562" s="14" t="s">
        <v>87</v>
      </c>
      <c r="AW562" s="14" t="s">
        <v>34</v>
      </c>
      <c r="AX562" s="14" t="s">
        <v>77</v>
      </c>
      <c r="AY562" s="268" t="s">
        <v>256</v>
      </c>
    </row>
    <row r="563" s="14" customFormat="1">
      <c r="A563" s="14"/>
      <c r="B563" s="258"/>
      <c r="C563" s="259"/>
      <c r="D563" s="249" t="s">
        <v>266</v>
      </c>
      <c r="E563" s="260" t="s">
        <v>1</v>
      </c>
      <c r="F563" s="261" t="s">
        <v>641</v>
      </c>
      <c r="G563" s="259"/>
      <c r="H563" s="262">
        <v>5.9409999999999998</v>
      </c>
      <c r="I563" s="263"/>
      <c r="J563" s="259"/>
      <c r="K563" s="259"/>
      <c r="L563" s="264"/>
      <c r="M563" s="265"/>
      <c r="N563" s="266"/>
      <c r="O563" s="266"/>
      <c r="P563" s="266"/>
      <c r="Q563" s="266"/>
      <c r="R563" s="266"/>
      <c r="S563" s="266"/>
      <c r="T563" s="267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8" t="s">
        <v>266</v>
      </c>
      <c r="AU563" s="268" t="s">
        <v>87</v>
      </c>
      <c r="AV563" s="14" t="s">
        <v>87</v>
      </c>
      <c r="AW563" s="14" t="s">
        <v>34</v>
      </c>
      <c r="AX563" s="14" t="s">
        <v>77</v>
      </c>
      <c r="AY563" s="268" t="s">
        <v>256</v>
      </c>
    </row>
    <row r="564" s="14" customFormat="1">
      <c r="A564" s="14"/>
      <c r="B564" s="258"/>
      <c r="C564" s="259"/>
      <c r="D564" s="249" t="s">
        <v>266</v>
      </c>
      <c r="E564" s="260" t="s">
        <v>1</v>
      </c>
      <c r="F564" s="261" t="s">
        <v>642</v>
      </c>
      <c r="G564" s="259"/>
      <c r="H564" s="262">
        <v>15.166</v>
      </c>
      <c r="I564" s="263"/>
      <c r="J564" s="259"/>
      <c r="K564" s="259"/>
      <c r="L564" s="264"/>
      <c r="M564" s="265"/>
      <c r="N564" s="266"/>
      <c r="O564" s="266"/>
      <c r="P564" s="266"/>
      <c r="Q564" s="266"/>
      <c r="R564" s="266"/>
      <c r="S564" s="266"/>
      <c r="T564" s="26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8" t="s">
        <v>266</v>
      </c>
      <c r="AU564" s="268" t="s">
        <v>87</v>
      </c>
      <c r="AV564" s="14" t="s">
        <v>87</v>
      </c>
      <c r="AW564" s="14" t="s">
        <v>34</v>
      </c>
      <c r="AX564" s="14" t="s">
        <v>77</v>
      </c>
      <c r="AY564" s="268" t="s">
        <v>256</v>
      </c>
    </row>
    <row r="565" s="13" customFormat="1">
      <c r="A565" s="13"/>
      <c r="B565" s="247"/>
      <c r="C565" s="248"/>
      <c r="D565" s="249" t="s">
        <v>266</v>
      </c>
      <c r="E565" s="250" t="s">
        <v>1</v>
      </c>
      <c r="F565" s="251" t="s">
        <v>376</v>
      </c>
      <c r="G565" s="248"/>
      <c r="H565" s="250" t="s">
        <v>1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7" t="s">
        <v>266</v>
      </c>
      <c r="AU565" s="257" t="s">
        <v>87</v>
      </c>
      <c r="AV565" s="13" t="s">
        <v>85</v>
      </c>
      <c r="AW565" s="13" t="s">
        <v>34</v>
      </c>
      <c r="AX565" s="13" t="s">
        <v>77</v>
      </c>
      <c r="AY565" s="257" t="s">
        <v>256</v>
      </c>
    </row>
    <row r="566" s="13" customFormat="1">
      <c r="A566" s="13"/>
      <c r="B566" s="247"/>
      <c r="C566" s="248"/>
      <c r="D566" s="249" t="s">
        <v>266</v>
      </c>
      <c r="E566" s="250" t="s">
        <v>1</v>
      </c>
      <c r="F566" s="251" t="s">
        <v>392</v>
      </c>
      <c r="G566" s="248"/>
      <c r="H566" s="250" t="s">
        <v>1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7" t="s">
        <v>266</v>
      </c>
      <c r="AU566" s="257" t="s">
        <v>87</v>
      </c>
      <c r="AV566" s="13" t="s">
        <v>85</v>
      </c>
      <c r="AW566" s="13" t="s">
        <v>34</v>
      </c>
      <c r="AX566" s="13" t="s">
        <v>77</v>
      </c>
      <c r="AY566" s="257" t="s">
        <v>256</v>
      </c>
    </row>
    <row r="567" s="14" customFormat="1">
      <c r="A567" s="14"/>
      <c r="B567" s="258"/>
      <c r="C567" s="259"/>
      <c r="D567" s="249" t="s">
        <v>266</v>
      </c>
      <c r="E567" s="260" t="s">
        <v>1</v>
      </c>
      <c r="F567" s="261" t="s">
        <v>393</v>
      </c>
      <c r="G567" s="259"/>
      <c r="H567" s="262">
        <v>0.58799999999999997</v>
      </c>
      <c r="I567" s="263"/>
      <c r="J567" s="259"/>
      <c r="K567" s="259"/>
      <c r="L567" s="264"/>
      <c r="M567" s="265"/>
      <c r="N567" s="266"/>
      <c r="O567" s="266"/>
      <c r="P567" s="266"/>
      <c r="Q567" s="266"/>
      <c r="R567" s="266"/>
      <c r="S567" s="266"/>
      <c r="T567" s="26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8" t="s">
        <v>266</v>
      </c>
      <c r="AU567" s="268" t="s">
        <v>87</v>
      </c>
      <c r="AV567" s="14" t="s">
        <v>87</v>
      </c>
      <c r="AW567" s="14" t="s">
        <v>34</v>
      </c>
      <c r="AX567" s="14" t="s">
        <v>77</v>
      </c>
      <c r="AY567" s="268" t="s">
        <v>256</v>
      </c>
    </row>
    <row r="568" s="14" customFormat="1">
      <c r="A568" s="14"/>
      <c r="B568" s="258"/>
      <c r="C568" s="259"/>
      <c r="D568" s="249" t="s">
        <v>266</v>
      </c>
      <c r="E568" s="260" t="s">
        <v>1</v>
      </c>
      <c r="F568" s="261" t="s">
        <v>394</v>
      </c>
      <c r="G568" s="259"/>
      <c r="H568" s="262">
        <v>14.571999999999999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8" t="s">
        <v>266</v>
      </c>
      <c r="AU568" s="268" t="s">
        <v>87</v>
      </c>
      <c r="AV568" s="14" t="s">
        <v>87</v>
      </c>
      <c r="AW568" s="14" t="s">
        <v>34</v>
      </c>
      <c r="AX568" s="14" t="s">
        <v>77</v>
      </c>
      <c r="AY568" s="268" t="s">
        <v>256</v>
      </c>
    </row>
    <row r="569" s="14" customFormat="1">
      <c r="A569" s="14"/>
      <c r="B569" s="258"/>
      <c r="C569" s="259"/>
      <c r="D569" s="249" t="s">
        <v>266</v>
      </c>
      <c r="E569" s="260" t="s">
        <v>1</v>
      </c>
      <c r="F569" s="261" t="s">
        <v>395</v>
      </c>
      <c r="G569" s="259"/>
      <c r="H569" s="262">
        <v>12.175000000000001</v>
      </c>
      <c r="I569" s="263"/>
      <c r="J569" s="259"/>
      <c r="K569" s="259"/>
      <c r="L569" s="264"/>
      <c r="M569" s="265"/>
      <c r="N569" s="266"/>
      <c r="O569" s="266"/>
      <c r="P569" s="266"/>
      <c r="Q569" s="266"/>
      <c r="R569" s="266"/>
      <c r="S569" s="266"/>
      <c r="T569" s="26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8" t="s">
        <v>266</v>
      </c>
      <c r="AU569" s="268" t="s">
        <v>87</v>
      </c>
      <c r="AV569" s="14" t="s">
        <v>87</v>
      </c>
      <c r="AW569" s="14" t="s">
        <v>34</v>
      </c>
      <c r="AX569" s="14" t="s">
        <v>77</v>
      </c>
      <c r="AY569" s="268" t="s">
        <v>256</v>
      </c>
    </row>
    <row r="570" s="14" customFormat="1">
      <c r="A570" s="14"/>
      <c r="B570" s="258"/>
      <c r="C570" s="259"/>
      <c r="D570" s="249" t="s">
        <v>266</v>
      </c>
      <c r="E570" s="260" t="s">
        <v>1</v>
      </c>
      <c r="F570" s="261" t="s">
        <v>396</v>
      </c>
      <c r="G570" s="259"/>
      <c r="H570" s="262">
        <v>5.4249999999999998</v>
      </c>
      <c r="I570" s="263"/>
      <c r="J570" s="259"/>
      <c r="K570" s="259"/>
      <c r="L570" s="264"/>
      <c r="M570" s="265"/>
      <c r="N570" s="266"/>
      <c r="O570" s="266"/>
      <c r="P570" s="266"/>
      <c r="Q570" s="266"/>
      <c r="R570" s="266"/>
      <c r="S570" s="266"/>
      <c r="T570" s="267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8" t="s">
        <v>266</v>
      </c>
      <c r="AU570" s="268" t="s">
        <v>87</v>
      </c>
      <c r="AV570" s="14" t="s">
        <v>87</v>
      </c>
      <c r="AW570" s="14" t="s">
        <v>34</v>
      </c>
      <c r="AX570" s="14" t="s">
        <v>77</v>
      </c>
      <c r="AY570" s="268" t="s">
        <v>256</v>
      </c>
    </row>
    <row r="571" s="13" customFormat="1">
      <c r="A571" s="13"/>
      <c r="B571" s="247"/>
      <c r="C571" s="248"/>
      <c r="D571" s="249" t="s">
        <v>266</v>
      </c>
      <c r="E571" s="250" t="s">
        <v>1</v>
      </c>
      <c r="F571" s="251" t="s">
        <v>397</v>
      </c>
      <c r="G571" s="248"/>
      <c r="H571" s="250" t="s">
        <v>1</v>
      </c>
      <c r="I571" s="252"/>
      <c r="J571" s="248"/>
      <c r="K571" s="248"/>
      <c r="L571" s="253"/>
      <c r="M571" s="254"/>
      <c r="N571" s="255"/>
      <c r="O571" s="255"/>
      <c r="P571" s="255"/>
      <c r="Q571" s="255"/>
      <c r="R571" s="255"/>
      <c r="S571" s="255"/>
      <c r="T571" s="25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7" t="s">
        <v>266</v>
      </c>
      <c r="AU571" s="257" t="s">
        <v>87</v>
      </c>
      <c r="AV571" s="13" t="s">
        <v>85</v>
      </c>
      <c r="AW571" s="13" t="s">
        <v>34</v>
      </c>
      <c r="AX571" s="13" t="s">
        <v>77</v>
      </c>
      <c r="AY571" s="257" t="s">
        <v>256</v>
      </c>
    </row>
    <row r="572" s="14" customFormat="1">
      <c r="A572" s="14"/>
      <c r="B572" s="258"/>
      <c r="C572" s="259"/>
      <c r="D572" s="249" t="s">
        <v>266</v>
      </c>
      <c r="E572" s="260" t="s">
        <v>1</v>
      </c>
      <c r="F572" s="261" t="s">
        <v>398</v>
      </c>
      <c r="G572" s="259"/>
      <c r="H572" s="262">
        <v>11.176</v>
      </c>
      <c r="I572" s="263"/>
      <c r="J572" s="259"/>
      <c r="K572" s="259"/>
      <c r="L572" s="264"/>
      <c r="M572" s="265"/>
      <c r="N572" s="266"/>
      <c r="O572" s="266"/>
      <c r="P572" s="266"/>
      <c r="Q572" s="266"/>
      <c r="R572" s="266"/>
      <c r="S572" s="266"/>
      <c r="T572" s="267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8" t="s">
        <v>266</v>
      </c>
      <c r="AU572" s="268" t="s">
        <v>87</v>
      </c>
      <c r="AV572" s="14" t="s">
        <v>87</v>
      </c>
      <c r="AW572" s="14" t="s">
        <v>34</v>
      </c>
      <c r="AX572" s="14" t="s">
        <v>77</v>
      </c>
      <c r="AY572" s="268" t="s">
        <v>256</v>
      </c>
    </row>
    <row r="573" s="14" customFormat="1">
      <c r="A573" s="14"/>
      <c r="B573" s="258"/>
      <c r="C573" s="259"/>
      <c r="D573" s="249" t="s">
        <v>266</v>
      </c>
      <c r="E573" s="260" t="s">
        <v>1</v>
      </c>
      <c r="F573" s="261" t="s">
        <v>399</v>
      </c>
      <c r="G573" s="259"/>
      <c r="H573" s="262">
        <v>6.8499999999999996</v>
      </c>
      <c r="I573" s="263"/>
      <c r="J573" s="259"/>
      <c r="K573" s="259"/>
      <c r="L573" s="264"/>
      <c r="M573" s="265"/>
      <c r="N573" s="266"/>
      <c r="O573" s="266"/>
      <c r="P573" s="266"/>
      <c r="Q573" s="266"/>
      <c r="R573" s="266"/>
      <c r="S573" s="266"/>
      <c r="T573" s="267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8" t="s">
        <v>266</v>
      </c>
      <c r="AU573" s="268" t="s">
        <v>87</v>
      </c>
      <c r="AV573" s="14" t="s">
        <v>87</v>
      </c>
      <c r="AW573" s="14" t="s">
        <v>34</v>
      </c>
      <c r="AX573" s="14" t="s">
        <v>77</v>
      </c>
      <c r="AY573" s="268" t="s">
        <v>256</v>
      </c>
    </row>
    <row r="574" s="14" customFormat="1">
      <c r="A574" s="14"/>
      <c r="B574" s="258"/>
      <c r="C574" s="259"/>
      <c r="D574" s="249" t="s">
        <v>266</v>
      </c>
      <c r="E574" s="260" t="s">
        <v>1</v>
      </c>
      <c r="F574" s="261" t="s">
        <v>400</v>
      </c>
      <c r="G574" s="259"/>
      <c r="H574" s="262">
        <v>5.2249999999999996</v>
      </c>
      <c r="I574" s="263"/>
      <c r="J574" s="259"/>
      <c r="K574" s="259"/>
      <c r="L574" s="264"/>
      <c r="M574" s="265"/>
      <c r="N574" s="266"/>
      <c r="O574" s="266"/>
      <c r="P574" s="266"/>
      <c r="Q574" s="266"/>
      <c r="R574" s="266"/>
      <c r="S574" s="266"/>
      <c r="T574" s="26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8" t="s">
        <v>266</v>
      </c>
      <c r="AU574" s="268" t="s">
        <v>87</v>
      </c>
      <c r="AV574" s="14" t="s">
        <v>87</v>
      </c>
      <c r="AW574" s="14" t="s">
        <v>34</v>
      </c>
      <c r="AX574" s="14" t="s">
        <v>77</v>
      </c>
      <c r="AY574" s="268" t="s">
        <v>256</v>
      </c>
    </row>
    <row r="575" s="14" customFormat="1">
      <c r="A575" s="14"/>
      <c r="B575" s="258"/>
      <c r="C575" s="259"/>
      <c r="D575" s="249" t="s">
        <v>266</v>
      </c>
      <c r="E575" s="260" t="s">
        <v>1</v>
      </c>
      <c r="F575" s="261" t="s">
        <v>400</v>
      </c>
      <c r="G575" s="259"/>
      <c r="H575" s="262">
        <v>5.2249999999999996</v>
      </c>
      <c r="I575" s="263"/>
      <c r="J575" s="259"/>
      <c r="K575" s="259"/>
      <c r="L575" s="264"/>
      <c r="M575" s="265"/>
      <c r="N575" s="266"/>
      <c r="O575" s="266"/>
      <c r="P575" s="266"/>
      <c r="Q575" s="266"/>
      <c r="R575" s="266"/>
      <c r="S575" s="266"/>
      <c r="T575" s="26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8" t="s">
        <v>266</v>
      </c>
      <c r="AU575" s="268" t="s">
        <v>87</v>
      </c>
      <c r="AV575" s="14" t="s">
        <v>87</v>
      </c>
      <c r="AW575" s="14" t="s">
        <v>34</v>
      </c>
      <c r="AX575" s="14" t="s">
        <v>77</v>
      </c>
      <c r="AY575" s="268" t="s">
        <v>256</v>
      </c>
    </row>
    <row r="576" s="14" customFormat="1">
      <c r="A576" s="14"/>
      <c r="B576" s="258"/>
      <c r="C576" s="259"/>
      <c r="D576" s="249" t="s">
        <v>266</v>
      </c>
      <c r="E576" s="260" t="s">
        <v>1</v>
      </c>
      <c r="F576" s="261" t="s">
        <v>401</v>
      </c>
      <c r="G576" s="259"/>
      <c r="H576" s="262">
        <v>11.35</v>
      </c>
      <c r="I576" s="263"/>
      <c r="J576" s="259"/>
      <c r="K576" s="259"/>
      <c r="L576" s="264"/>
      <c r="M576" s="265"/>
      <c r="N576" s="266"/>
      <c r="O576" s="266"/>
      <c r="P576" s="266"/>
      <c r="Q576" s="266"/>
      <c r="R576" s="266"/>
      <c r="S576" s="266"/>
      <c r="T576" s="26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8" t="s">
        <v>266</v>
      </c>
      <c r="AU576" s="268" t="s">
        <v>87</v>
      </c>
      <c r="AV576" s="14" t="s">
        <v>87</v>
      </c>
      <c r="AW576" s="14" t="s">
        <v>34</v>
      </c>
      <c r="AX576" s="14" t="s">
        <v>77</v>
      </c>
      <c r="AY576" s="268" t="s">
        <v>256</v>
      </c>
    </row>
    <row r="577" s="14" customFormat="1">
      <c r="A577" s="14"/>
      <c r="B577" s="258"/>
      <c r="C577" s="259"/>
      <c r="D577" s="249" t="s">
        <v>266</v>
      </c>
      <c r="E577" s="260" t="s">
        <v>1</v>
      </c>
      <c r="F577" s="261" t="s">
        <v>402</v>
      </c>
      <c r="G577" s="259"/>
      <c r="H577" s="262">
        <v>5.75</v>
      </c>
      <c r="I577" s="263"/>
      <c r="J577" s="259"/>
      <c r="K577" s="259"/>
      <c r="L577" s="264"/>
      <c r="M577" s="265"/>
      <c r="N577" s="266"/>
      <c r="O577" s="266"/>
      <c r="P577" s="266"/>
      <c r="Q577" s="266"/>
      <c r="R577" s="266"/>
      <c r="S577" s="266"/>
      <c r="T577" s="267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8" t="s">
        <v>266</v>
      </c>
      <c r="AU577" s="268" t="s">
        <v>87</v>
      </c>
      <c r="AV577" s="14" t="s">
        <v>87</v>
      </c>
      <c r="AW577" s="14" t="s">
        <v>34</v>
      </c>
      <c r="AX577" s="14" t="s">
        <v>77</v>
      </c>
      <c r="AY577" s="268" t="s">
        <v>256</v>
      </c>
    </row>
    <row r="578" s="14" customFormat="1">
      <c r="A578" s="14"/>
      <c r="B578" s="258"/>
      <c r="C578" s="259"/>
      <c r="D578" s="249" t="s">
        <v>266</v>
      </c>
      <c r="E578" s="260" t="s">
        <v>1</v>
      </c>
      <c r="F578" s="261" t="s">
        <v>403</v>
      </c>
      <c r="G578" s="259"/>
      <c r="H578" s="262">
        <v>6.1500000000000004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8" t="s">
        <v>266</v>
      </c>
      <c r="AU578" s="268" t="s">
        <v>87</v>
      </c>
      <c r="AV578" s="14" t="s">
        <v>87</v>
      </c>
      <c r="AW578" s="14" t="s">
        <v>34</v>
      </c>
      <c r="AX578" s="14" t="s">
        <v>77</v>
      </c>
      <c r="AY578" s="268" t="s">
        <v>256</v>
      </c>
    </row>
    <row r="579" s="13" customFormat="1">
      <c r="A579" s="13"/>
      <c r="B579" s="247"/>
      <c r="C579" s="248"/>
      <c r="D579" s="249" t="s">
        <v>266</v>
      </c>
      <c r="E579" s="250" t="s">
        <v>1</v>
      </c>
      <c r="F579" s="251" t="s">
        <v>380</v>
      </c>
      <c r="G579" s="248"/>
      <c r="H579" s="250" t="s">
        <v>1</v>
      </c>
      <c r="I579" s="252"/>
      <c r="J579" s="248"/>
      <c r="K579" s="248"/>
      <c r="L579" s="253"/>
      <c r="M579" s="254"/>
      <c r="N579" s="255"/>
      <c r="O579" s="255"/>
      <c r="P579" s="255"/>
      <c r="Q579" s="255"/>
      <c r="R579" s="255"/>
      <c r="S579" s="255"/>
      <c r="T579" s="25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7" t="s">
        <v>266</v>
      </c>
      <c r="AU579" s="257" t="s">
        <v>87</v>
      </c>
      <c r="AV579" s="13" t="s">
        <v>85</v>
      </c>
      <c r="AW579" s="13" t="s">
        <v>34</v>
      </c>
      <c r="AX579" s="13" t="s">
        <v>77</v>
      </c>
      <c r="AY579" s="257" t="s">
        <v>256</v>
      </c>
    </row>
    <row r="580" s="13" customFormat="1">
      <c r="A580" s="13"/>
      <c r="B580" s="247"/>
      <c r="C580" s="248"/>
      <c r="D580" s="249" t="s">
        <v>266</v>
      </c>
      <c r="E580" s="250" t="s">
        <v>1</v>
      </c>
      <c r="F580" s="251" t="s">
        <v>404</v>
      </c>
      <c r="G580" s="248"/>
      <c r="H580" s="250" t="s">
        <v>1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7" t="s">
        <v>266</v>
      </c>
      <c r="AU580" s="257" t="s">
        <v>87</v>
      </c>
      <c r="AV580" s="13" t="s">
        <v>85</v>
      </c>
      <c r="AW580" s="13" t="s">
        <v>34</v>
      </c>
      <c r="AX580" s="13" t="s">
        <v>77</v>
      </c>
      <c r="AY580" s="257" t="s">
        <v>256</v>
      </c>
    </row>
    <row r="581" s="14" customFormat="1">
      <c r="A581" s="14"/>
      <c r="B581" s="258"/>
      <c r="C581" s="259"/>
      <c r="D581" s="249" t="s">
        <v>266</v>
      </c>
      <c r="E581" s="260" t="s">
        <v>1</v>
      </c>
      <c r="F581" s="261" t="s">
        <v>393</v>
      </c>
      <c r="G581" s="259"/>
      <c r="H581" s="262">
        <v>0.58799999999999997</v>
      </c>
      <c r="I581" s="263"/>
      <c r="J581" s="259"/>
      <c r="K581" s="259"/>
      <c r="L581" s="264"/>
      <c r="M581" s="265"/>
      <c r="N581" s="266"/>
      <c r="O581" s="266"/>
      <c r="P581" s="266"/>
      <c r="Q581" s="266"/>
      <c r="R581" s="266"/>
      <c r="S581" s="266"/>
      <c r="T581" s="267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8" t="s">
        <v>266</v>
      </c>
      <c r="AU581" s="268" t="s">
        <v>87</v>
      </c>
      <c r="AV581" s="14" t="s">
        <v>87</v>
      </c>
      <c r="AW581" s="14" t="s">
        <v>34</v>
      </c>
      <c r="AX581" s="14" t="s">
        <v>77</v>
      </c>
      <c r="AY581" s="268" t="s">
        <v>256</v>
      </c>
    </row>
    <row r="582" s="14" customFormat="1">
      <c r="A582" s="14"/>
      <c r="B582" s="258"/>
      <c r="C582" s="259"/>
      <c r="D582" s="249" t="s">
        <v>266</v>
      </c>
      <c r="E582" s="260" t="s">
        <v>1</v>
      </c>
      <c r="F582" s="261" t="s">
        <v>394</v>
      </c>
      <c r="G582" s="259"/>
      <c r="H582" s="262">
        <v>14.571999999999999</v>
      </c>
      <c r="I582" s="263"/>
      <c r="J582" s="259"/>
      <c r="K582" s="259"/>
      <c r="L582" s="264"/>
      <c r="M582" s="265"/>
      <c r="N582" s="266"/>
      <c r="O582" s="266"/>
      <c r="P582" s="266"/>
      <c r="Q582" s="266"/>
      <c r="R582" s="266"/>
      <c r="S582" s="266"/>
      <c r="T582" s="26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8" t="s">
        <v>266</v>
      </c>
      <c r="AU582" s="268" t="s">
        <v>87</v>
      </c>
      <c r="AV582" s="14" t="s">
        <v>87</v>
      </c>
      <c r="AW582" s="14" t="s">
        <v>34</v>
      </c>
      <c r="AX582" s="14" t="s">
        <v>77</v>
      </c>
      <c r="AY582" s="268" t="s">
        <v>256</v>
      </c>
    </row>
    <row r="583" s="14" customFormat="1">
      <c r="A583" s="14"/>
      <c r="B583" s="258"/>
      <c r="C583" s="259"/>
      <c r="D583" s="249" t="s">
        <v>266</v>
      </c>
      <c r="E583" s="260" t="s">
        <v>1</v>
      </c>
      <c r="F583" s="261" t="s">
        <v>395</v>
      </c>
      <c r="G583" s="259"/>
      <c r="H583" s="262">
        <v>12.175000000000001</v>
      </c>
      <c r="I583" s="263"/>
      <c r="J583" s="259"/>
      <c r="K583" s="259"/>
      <c r="L583" s="264"/>
      <c r="M583" s="265"/>
      <c r="N583" s="266"/>
      <c r="O583" s="266"/>
      <c r="P583" s="266"/>
      <c r="Q583" s="266"/>
      <c r="R583" s="266"/>
      <c r="S583" s="266"/>
      <c r="T583" s="26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8" t="s">
        <v>266</v>
      </c>
      <c r="AU583" s="268" t="s">
        <v>87</v>
      </c>
      <c r="AV583" s="14" t="s">
        <v>87</v>
      </c>
      <c r="AW583" s="14" t="s">
        <v>34</v>
      </c>
      <c r="AX583" s="14" t="s">
        <v>77</v>
      </c>
      <c r="AY583" s="268" t="s">
        <v>256</v>
      </c>
    </row>
    <row r="584" s="14" customFormat="1">
      <c r="A584" s="14"/>
      <c r="B584" s="258"/>
      <c r="C584" s="259"/>
      <c r="D584" s="249" t="s">
        <v>266</v>
      </c>
      <c r="E584" s="260" t="s">
        <v>1</v>
      </c>
      <c r="F584" s="261" t="s">
        <v>396</v>
      </c>
      <c r="G584" s="259"/>
      <c r="H584" s="262">
        <v>5.4249999999999998</v>
      </c>
      <c r="I584" s="263"/>
      <c r="J584" s="259"/>
      <c r="K584" s="259"/>
      <c r="L584" s="264"/>
      <c r="M584" s="265"/>
      <c r="N584" s="266"/>
      <c r="O584" s="266"/>
      <c r="P584" s="266"/>
      <c r="Q584" s="266"/>
      <c r="R584" s="266"/>
      <c r="S584" s="266"/>
      <c r="T584" s="26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8" t="s">
        <v>266</v>
      </c>
      <c r="AU584" s="268" t="s">
        <v>87</v>
      </c>
      <c r="AV584" s="14" t="s">
        <v>87</v>
      </c>
      <c r="AW584" s="14" t="s">
        <v>34</v>
      </c>
      <c r="AX584" s="14" t="s">
        <v>77</v>
      </c>
      <c r="AY584" s="268" t="s">
        <v>256</v>
      </c>
    </row>
    <row r="585" s="13" customFormat="1">
      <c r="A585" s="13"/>
      <c r="B585" s="247"/>
      <c r="C585" s="248"/>
      <c r="D585" s="249" t="s">
        <v>266</v>
      </c>
      <c r="E585" s="250" t="s">
        <v>1</v>
      </c>
      <c r="F585" s="251" t="s">
        <v>405</v>
      </c>
      <c r="G585" s="248"/>
      <c r="H585" s="250" t="s">
        <v>1</v>
      </c>
      <c r="I585" s="252"/>
      <c r="J585" s="248"/>
      <c r="K585" s="248"/>
      <c r="L585" s="253"/>
      <c r="M585" s="254"/>
      <c r="N585" s="255"/>
      <c r="O585" s="255"/>
      <c r="P585" s="255"/>
      <c r="Q585" s="255"/>
      <c r="R585" s="255"/>
      <c r="S585" s="255"/>
      <c r="T585" s="25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7" t="s">
        <v>266</v>
      </c>
      <c r="AU585" s="257" t="s">
        <v>87</v>
      </c>
      <c r="AV585" s="13" t="s">
        <v>85</v>
      </c>
      <c r="AW585" s="13" t="s">
        <v>34</v>
      </c>
      <c r="AX585" s="13" t="s">
        <v>77</v>
      </c>
      <c r="AY585" s="257" t="s">
        <v>256</v>
      </c>
    </row>
    <row r="586" s="14" customFormat="1">
      <c r="A586" s="14"/>
      <c r="B586" s="258"/>
      <c r="C586" s="259"/>
      <c r="D586" s="249" t="s">
        <v>266</v>
      </c>
      <c r="E586" s="260" t="s">
        <v>1</v>
      </c>
      <c r="F586" s="261" t="s">
        <v>398</v>
      </c>
      <c r="G586" s="259"/>
      <c r="H586" s="262">
        <v>11.176</v>
      </c>
      <c r="I586" s="263"/>
      <c r="J586" s="259"/>
      <c r="K586" s="259"/>
      <c r="L586" s="264"/>
      <c r="M586" s="265"/>
      <c r="N586" s="266"/>
      <c r="O586" s="266"/>
      <c r="P586" s="266"/>
      <c r="Q586" s="266"/>
      <c r="R586" s="266"/>
      <c r="S586" s="266"/>
      <c r="T586" s="267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8" t="s">
        <v>266</v>
      </c>
      <c r="AU586" s="268" t="s">
        <v>87</v>
      </c>
      <c r="AV586" s="14" t="s">
        <v>87</v>
      </c>
      <c r="AW586" s="14" t="s">
        <v>34</v>
      </c>
      <c r="AX586" s="14" t="s">
        <v>77</v>
      </c>
      <c r="AY586" s="268" t="s">
        <v>256</v>
      </c>
    </row>
    <row r="587" s="14" customFormat="1">
      <c r="A587" s="14"/>
      <c r="B587" s="258"/>
      <c r="C587" s="259"/>
      <c r="D587" s="249" t="s">
        <v>266</v>
      </c>
      <c r="E587" s="260" t="s">
        <v>1</v>
      </c>
      <c r="F587" s="261" t="s">
        <v>399</v>
      </c>
      <c r="G587" s="259"/>
      <c r="H587" s="262">
        <v>6.8499999999999996</v>
      </c>
      <c r="I587" s="263"/>
      <c r="J587" s="259"/>
      <c r="K587" s="259"/>
      <c r="L587" s="264"/>
      <c r="M587" s="265"/>
      <c r="N587" s="266"/>
      <c r="O587" s="266"/>
      <c r="P587" s="266"/>
      <c r="Q587" s="266"/>
      <c r="R587" s="266"/>
      <c r="S587" s="266"/>
      <c r="T587" s="26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8" t="s">
        <v>266</v>
      </c>
      <c r="AU587" s="268" t="s">
        <v>87</v>
      </c>
      <c r="AV587" s="14" t="s">
        <v>87</v>
      </c>
      <c r="AW587" s="14" t="s">
        <v>34</v>
      </c>
      <c r="AX587" s="14" t="s">
        <v>77</v>
      </c>
      <c r="AY587" s="268" t="s">
        <v>256</v>
      </c>
    </row>
    <row r="588" s="14" customFormat="1">
      <c r="A588" s="14"/>
      <c r="B588" s="258"/>
      <c r="C588" s="259"/>
      <c r="D588" s="249" t="s">
        <v>266</v>
      </c>
      <c r="E588" s="260" t="s">
        <v>1</v>
      </c>
      <c r="F588" s="261" t="s">
        <v>400</v>
      </c>
      <c r="G588" s="259"/>
      <c r="H588" s="262">
        <v>5.2249999999999996</v>
      </c>
      <c r="I588" s="263"/>
      <c r="J588" s="259"/>
      <c r="K588" s="259"/>
      <c r="L588" s="264"/>
      <c r="M588" s="265"/>
      <c r="N588" s="266"/>
      <c r="O588" s="266"/>
      <c r="P588" s="266"/>
      <c r="Q588" s="266"/>
      <c r="R588" s="266"/>
      <c r="S588" s="266"/>
      <c r="T588" s="267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8" t="s">
        <v>266</v>
      </c>
      <c r="AU588" s="268" t="s">
        <v>87</v>
      </c>
      <c r="AV588" s="14" t="s">
        <v>87</v>
      </c>
      <c r="AW588" s="14" t="s">
        <v>34</v>
      </c>
      <c r="AX588" s="14" t="s">
        <v>77</v>
      </c>
      <c r="AY588" s="268" t="s">
        <v>256</v>
      </c>
    </row>
    <row r="589" s="14" customFormat="1">
      <c r="A589" s="14"/>
      <c r="B589" s="258"/>
      <c r="C589" s="259"/>
      <c r="D589" s="249" t="s">
        <v>266</v>
      </c>
      <c r="E589" s="260" t="s">
        <v>1</v>
      </c>
      <c r="F589" s="261" t="s">
        <v>400</v>
      </c>
      <c r="G589" s="259"/>
      <c r="H589" s="262">
        <v>5.2249999999999996</v>
      </c>
      <c r="I589" s="263"/>
      <c r="J589" s="259"/>
      <c r="K589" s="259"/>
      <c r="L589" s="264"/>
      <c r="M589" s="265"/>
      <c r="N589" s="266"/>
      <c r="O589" s="266"/>
      <c r="P589" s="266"/>
      <c r="Q589" s="266"/>
      <c r="R589" s="266"/>
      <c r="S589" s="266"/>
      <c r="T589" s="267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8" t="s">
        <v>266</v>
      </c>
      <c r="AU589" s="268" t="s">
        <v>87</v>
      </c>
      <c r="AV589" s="14" t="s">
        <v>87</v>
      </c>
      <c r="AW589" s="14" t="s">
        <v>34</v>
      </c>
      <c r="AX589" s="14" t="s">
        <v>77</v>
      </c>
      <c r="AY589" s="268" t="s">
        <v>256</v>
      </c>
    </row>
    <row r="590" s="14" customFormat="1">
      <c r="A590" s="14"/>
      <c r="B590" s="258"/>
      <c r="C590" s="259"/>
      <c r="D590" s="249" t="s">
        <v>266</v>
      </c>
      <c r="E590" s="260" t="s">
        <v>1</v>
      </c>
      <c r="F590" s="261" t="s">
        <v>401</v>
      </c>
      <c r="G590" s="259"/>
      <c r="H590" s="262">
        <v>11.35</v>
      </c>
      <c r="I590" s="263"/>
      <c r="J590" s="259"/>
      <c r="K590" s="259"/>
      <c r="L590" s="264"/>
      <c r="M590" s="265"/>
      <c r="N590" s="266"/>
      <c r="O590" s="266"/>
      <c r="P590" s="266"/>
      <c r="Q590" s="266"/>
      <c r="R590" s="266"/>
      <c r="S590" s="266"/>
      <c r="T590" s="26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8" t="s">
        <v>266</v>
      </c>
      <c r="AU590" s="268" t="s">
        <v>87</v>
      </c>
      <c r="AV590" s="14" t="s">
        <v>87</v>
      </c>
      <c r="AW590" s="14" t="s">
        <v>34</v>
      </c>
      <c r="AX590" s="14" t="s">
        <v>77</v>
      </c>
      <c r="AY590" s="268" t="s">
        <v>256</v>
      </c>
    </row>
    <row r="591" s="14" customFormat="1">
      <c r="A591" s="14"/>
      <c r="B591" s="258"/>
      <c r="C591" s="259"/>
      <c r="D591" s="249" t="s">
        <v>266</v>
      </c>
      <c r="E591" s="260" t="s">
        <v>1</v>
      </c>
      <c r="F591" s="261" t="s">
        <v>402</v>
      </c>
      <c r="G591" s="259"/>
      <c r="H591" s="262">
        <v>5.75</v>
      </c>
      <c r="I591" s="263"/>
      <c r="J591" s="259"/>
      <c r="K591" s="259"/>
      <c r="L591" s="264"/>
      <c r="M591" s="265"/>
      <c r="N591" s="266"/>
      <c r="O591" s="266"/>
      <c r="P591" s="266"/>
      <c r="Q591" s="266"/>
      <c r="R591" s="266"/>
      <c r="S591" s="266"/>
      <c r="T591" s="267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8" t="s">
        <v>266</v>
      </c>
      <c r="AU591" s="268" t="s">
        <v>87</v>
      </c>
      <c r="AV591" s="14" t="s">
        <v>87</v>
      </c>
      <c r="AW591" s="14" t="s">
        <v>34</v>
      </c>
      <c r="AX591" s="14" t="s">
        <v>77</v>
      </c>
      <c r="AY591" s="268" t="s">
        <v>256</v>
      </c>
    </row>
    <row r="592" s="14" customFormat="1">
      <c r="A592" s="14"/>
      <c r="B592" s="258"/>
      <c r="C592" s="259"/>
      <c r="D592" s="249" t="s">
        <v>266</v>
      </c>
      <c r="E592" s="260" t="s">
        <v>1</v>
      </c>
      <c r="F592" s="261" t="s">
        <v>403</v>
      </c>
      <c r="G592" s="259"/>
      <c r="H592" s="262">
        <v>6.1500000000000004</v>
      </c>
      <c r="I592" s="263"/>
      <c r="J592" s="259"/>
      <c r="K592" s="259"/>
      <c r="L592" s="264"/>
      <c r="M592" s="265"/>
      <c r="N592" s="266"/>
      <c r="O592" s="266"/>
      <c r="P592" s="266"/>
      <c r="Q592" s="266"/>
      <c r="R592" s="266"/>
      <c r="S592" s="266"/>
      <c r="T592" s="267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8" t="s">
        <v>266</v>
      </c>
      <c r="AU592" s="268" t="s">
        <v>87</v>
      </c>
      <c r="AV592" s="14" t="s">
        <v>87</v>
      </c>
      <c r="AW592" s="14" t="s">
        <v>34</v>
      </c>
      <c r="AX592" s="14" t="s">
        <v>77</v>
      </c>
      <c r="AY592" s="268" t="s">
        <v>256</v>
      </c>
    </row>
    <row r="593" s="15" customFormat="1">
      <c r="A593" s="15"/>
      <c r="B593" s="269"/>
      <c r="C593" s="270"/>
      <c r="D593" s="249" t="s">
        <v>266</v>
      </c>
      <c r="E593" s="271" t="s">
        <v>1</v>
      </c>
      <c r="F593" s="272" t="s">
        <v>270</v>
      </c>
      <c r="G593" s="270"/>
      <c r="H593" s="273">
        <v>240.47900000000001</v>
      </c>
      <c r="I593" s="274"/>
      <c r="J593" s="270"/>
      <c r="K593" s="270"/>
      <c r="L593" s="275"/>
      <c r="M593" s="276"/>
      <c r="N593" s="277"/>
      <c r="O593" s="277"/>
      <c r="P593" s="277"/>
      <c r="Q593" s="277"/>
      <c r="R593" s="277"/>
      <c r="S593" s="277"/>
      <c r="T593" s="278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9" t="s">
        <v>266</v>
      </c>
      <c r="AU593" s="279" t="s">
        <v>87</v>
      </c>
      <c r="AV593" s="15" t="s">
        <v>262</v>
      </c>
      <c r="AW593" s="15" t="s">
        <v>34</v>
      </c>
      <c r="AX593" s="15" t="s">
        <v>85</v>
      </c>
      <c r="AY593" s="279" t="s">
        <v>256</v>
      </c>
    </row>
    <row r="594" s="2" customFormat="1" ht="24.15" customHeight="1">
      <c r="A594" s="38"/>
      <c r="B594" s="39"/>
      <c r="C594" s="228" t="s">
        <v>643</v>
      </c>
      <c r="D594" s="228" t="s">
        <v>258</v>
      </c>
      <c r="E594" s="229" t="s">
        <v>644</v>
      </c>
      <c r="F594" s="230" t="s">
        <v>645</v>
      </c>
      <c r="G594" s="231" t="s">
        <v>337</v>
      </c>
      <c r="H594" s="232">
        <v>340.61200000000002</v>
      </c>
      <c r="I594" s="233"/>
      <c r="J594" s="234">
        <f>ROUND(I594*H594,2)</f>
        <v>0</v>
      </c>
      <c r="K594" s="235"/>
      <c r="L594" s="44"/>
      <c r="M594" s="236" t="s">
        <v>1</v>
      </c>
      <c r="N594" s="237" t="s">
        <v>42</v>
      </c>
      <c r="O594" s="91"/>
      <c r="P594" s="238">
        <f>O594*H594</f>
        <v>0</v>
      </c>
      <c r="Q594" s="238">
        <v>0</v>
      </c>
      <c r="R594" s="238">
        <f>Q594*H594</f>
        <v>0</v>
      </c>
      <c r="S594" s="238">
        <v>0.068000000000000005</v>
      </c>
      <c r="T594" s="239">
        <f>S594*H594</f>
        <v>23.161616000000002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40" t="s">
        <v>262</v>
      </c>
      <c r="AT594" s="240" t="s">
        <v>258</v>
      </c>
      <c r="AU594" s="240" t="s">
        <v>87</v>
      </c>
      <c r="AY594" s="17" t="s">
        <v>256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7" t="s">
        <v>85</v>
      </c>
      <c r="BK594" s="241">
        <f>ROUND(I594*H594,2)</f>
        <v>0</v>
      </c>
      <c r="BL594" s="17" t="s">
        <v>262</v>
      </c>
      <c r="BM594" s="240" t="s">
        <v>646</v>
      </c>
    </row>
    <row r="595" s="13" customFormat="1">
      <c r="A595" s="13"/>
      <c r="B595" s="247"/>
      <c r="C595" s="248"/>
      <c r="D595" s="249" t="s">
        <v>266</v>
      </c>
      <c r="E595" s="250" t="s">
        <v>1</v>
      </c>
      <c r="F595" s="251" t="s">
        <v>268</v>
      </c>
      <c r="G595" s="248"/>
      <c r="H595" s="250" t="s">
        <v>1</v>
      </c>
      <c r="I595" s="252"/>
      <c r="J595" s="248"/>
      <c r="K595" s="248"/>
      <c r="L595" s="253"/>
      <c r="M595" s="254"/>
      <c r="N595" s="255"/>
      <c r="O595" s="255"/>
      <c r="P595" s="255"/>
      <c r="Q595" s="255"/>
      <c r="R595" s="255"/>
      <c r="S595" s="255"/>
      <c r="T595" s="25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7" t="s">
        <v>266</v>
      </c>
      <c r="AU595" s="257" t="s">
        <v>87</v>
      </c>
      <c r="AV595" s="13" t="s">
        <v>85</v>
      </c>
      <c r="AW595" s="13" t="s">
        <v>34</v>
      </c>
      <c r="AX595" s="13" t="s">
        <v>77</v>
      </c>
      <c r="AY595" s="257" t="s">
        <v>256</v>
      </c>
    </row>
    <row r="596" s="13" customFormat="1">
      <c r="A596" s="13"/>
      <c r="B596" s="247"/>
      <c r="C596" s="248"/>
      <c r="D596" s="249" t="s">
        <v>266</v>
      </c>
      <c r="E596" s="250" t="s">
        <v>1</v>
      </c>
      <c r="F596" s="251" t="s">
        <v>634</v>
      </c>
      <c r="G596" s="248"/>
      <c r="H596" s="250" t="s">
        <v>1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7" t="s">
        <v>266</v>
      </c>
      <c r="AU596" s="257" t="s">
        <v>87</v>
      </c>
      <c r="AV596" s="13" t="s">
        <v>85</v>
      </c>
      <c r="AW596" s="13" t="s">
        <v>34</v>
      </c>
      <c r="AX596" s="13" t="s">
        <v>77</v>
      </c>
      <c r="AY596" s="257" t="s">
        <v>256</v>
      </c>
    </row>
    <row r="597" s="14" customFormat="1">
      <c r="A597" s="14"/>
      <c r="B597" s="258"/>
      <c r="C597" s="259"/>
      <c r="D597" s="249" t="s">
        <v>266</v>
      </c>
      <c r="E597" s="260" t="s">
        <v>1</v>
      </c>
      <c r="F597" s="261" t="s">
        <v>647</v>
      </c>
      <c r="G597" s="259"/>
      <c r="H597" s="262">
        <v>12.880000000000001</v>
      </c>
      <c r="I597" s="263"/>
      <c r="J597" s="259"/>
      <c r="K597" s="259"/>
      <c r="L597" s="264"/>
      <c r="M597" s="265"/>
      <c r="N597" s="266"/>
      <c r="O597" s="266"/>
      <c r="P597" s="266"/>
      <c r="Q597" s="266"/>
      <c r="R597" s="266"/>
      <c r="S597" s="266"/>
      <c r="T597" s="26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8" t="s">
        <v>266</v>
      </c>
      <c r="AU597" s="268" t="s">
        <v>87</v>
      </c>
      <c r="AV597" s="14" t="s">
        <v>87</v>
      </c>
      <c r="AW597" s="14" t="s">
        <v>34</v>
      </c>
      <c r="AX597" s="14" t="s">
        <v>77</v>
      </c>
      <c r="AY597" s="268" t="s">
        <v>256</v>
      </c>
    </row>
    <row r="598" s="14" customFormat="1">
      <c r="A598" s="14"/>
      <c r="B598" s="258"/>
      <c r="C598" s="259"/>
      <c r="D598" s="249" t="s">
        <v>266</v>
      </c>
      <c r="E598" s="260" t="s">
        <v>1</v>
      </c>
      <c r="F598" s="261" t="s">
        <v>648</v>
      </c>
      <c r="G598" s="259"/>
      <c r="H598" s="262">
        <v>7.5199999999999996</v>
      </c>
      <c r="I598" s="263"/>
      <c r="J598" s="259"/>
      <c r="K598" s="259"/>
      <c r="L598" s="264"/>
      <c r="M598" s="265"/>
      <c r="N598" s="266"/>
      <c r="O598" s="266"/>
      <c r="P598" s="266"/>
      <c r="Q598" s="266"/>
      <c r="R598" s="266"/>
      <c r="S598" s="266"/>
      <c r="T598" s="267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8" t="s">
        <v>266</v>
      </c>
      <c r="AU598" s="268" t="s">
        <v>87</v>
      </c>
      <c r="AV598" s="14" t="s">
        <v>87</v>
      </c>
      <c r="AW598" s="14" t="s">
        <v>34</v>
      </c>
      <c r="AX598" s="14" t="s">
        <v>77</v>
      </c>
      <c r="AY598" s="268" t="s">
        <v>256</v>
      </c>
    </row>
    <row r="599" s="14" customFormat="1">
      <c r="A599" s="14"/>
      <c r="B599" s="258"/>
      <c r="C599" s="259"/>
      <c r="D599" s="249" t="s">
        <v>266</v>
      </c>
      <c r="E599" s="260" t="s">
        <v>1</v>
      </c>
      <c r="F599" s="261" t="s">
        <v>649</v>
      </c>
      <c r="G599" s="259"/>
      <c r="H599" s="262">
        <v>25.940000000000001</v>
      </c>
      <c r="I599" s="263"/>
      <c r="J599" s="259"/>
      <c r="K599" s="259"/>
      <c r="L599" s="264"/>
      <c r="M599" s="265"/>
      <c r="N599" s="266"/>
      <c r="O599" s="266"/>
      <c r="P599" s="266"/>
      <c r="Q599" s="266"/>
      <c r="R599" s="266"/>
      <c r="S599" s="266"/>
      <c r="T599" s="26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8" t="s">
        <v>266</v>
      </c>
      <c r="AU599" s="268" t="s">
        <v>87</v>
      </c>
      <c r="AV599" s="14" t="s">
        <v>87</v>
      </c>
      <c r="AW599" s="14" t="s">
        <v>34</v>
      </c>
      <c r="AX599" s="14" t="s">
        <v>77</v>
      </c>
      <c r="AY599" s="268" t="s">
        <v>256</v>
      </c>
    </row>
    <row r="600" s="13" customFormat="1">
      <c r="A600" s="13"/>
      <c r="B600" s="247"/>
      <c r="C600" s="248"/>
      <c r="D600" s="249" t="s">
        <v>266</v>
      </c>
      <c r="E600" s="250" t="s">
        <v>1</v>
      </c>
      <c r="F600" s="251" t="s">
        <v>638</v>
      </c>
      <c r="G600" s="248"/>
      <c r="H600" s="250" t="s">
        <v>1</v>
      </c>
      <c r="I600" s="252"/>
      <c r="J600" s="248"/>
      <c r="K600" s="248"/>
      <c r="L600" s="253"/>
      <c r="M600" s="254"/>
      <c r="N600" s="255"/>
      <c r="O600" s="255"/>
      <c r="P600" s="255"/>
      <c r="Q600" s="255"/>
      <c r="R600" s="255"/>
      <c r="S600" s="255"/>
      <c r="T600" s="25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7" t="s">
        <v>266</v>
      </c>
      <c r="AU600" s="257" t="s">
        <v>87</v>
      </c>
      <c r="AV600" s="13" t="s">
        <v>85</v>
      </c>
      <c r="AW600" s="13" t="s">
        <v>34</v>
      </c>
      <c r="AX600" s="13" t="s">
        <v>77</v>
      </c>
      <c r="AY600" s="257" t="s">
        <v>256</v>
      </c>
    </row>
    <row r="601" s="14" customFormat="1">
      <c r="A601" s="14"/>
      <c r="B601" s="258"/>
      <c r="C601" s="259"/>
      <c r="D601" s="249" t="s">
        <v>266</v>
      </c>
      <c r="E601" s="260" t="s">
        <v>1</v>
      </c>
      <c r="F601" s="261" t="s">
        <v>650</v>
      </c>
      <c r="G601" s="259"/>
      <c r="H601" s="262">
        <v>8.1199999999999992</v>
      </c>
      <c r="I601" s="263"/>
      <c r="J601" s="259"/>
      <c r="K601" s="259"/>
      <c r="L601" s="264"/>
      <c r="M601" s="265"/>
      <c r="N601" s="266"/>
      <c r="O601" s="266"/>
      <c r="P601" s="266"/>
      <c r="Q601" s="266"/>
      <c r="R601" s="266"/>
      <c r="S601" s="266"/>
      <c r="T601" s="267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8" t="s">
        <v>266</v>
      </c>
      <c r="AU601" s="268" t="s">
        <v>87</v>
      </c>
      <c r="AV601" s="14" t="s">
        <v>87</v>
      </c>
      <c r="AW601" s="14" t="s">
        <v>34</v>
      </c>
      <c r="AX601" s="14" t="s">
        <v>77</v>
      </c>
      <c r="AY601" s="268" t="s">
        <v>256</v>
      </c>
    </row>
    <row r="602" s="14" customFormat="1">
      <c r="A602" s="14"/>
      <c r="B602" s="258"/>
      <c r="C602" s="259"/>
      <c r="D602" s="249" t="s">
        <v>266</v>
      </c>
      <c r="E602" s="260" t="s">
        <v>1</v>
      </c>
      <c r="F602" s="261" t="s">
        <v>651</v>
      </c>
      <c r="G602" s="259"/>
      <c r="H602" s="262">
        <v>11.9</v>
      </c>
      <c r="I602" s="263"/>
      <c r="J602" s="259"/>
      <c r="K602" s="259"/>
      <c r="L602" s="264"/>
      <c r="M602" s="265"/>
      <c r="N602" s="266"/>
      <c r="O602" s="266"/>
      <c r="P602" s="266"/>
      <c r="Q602" s="266"/>
      <c r="R602" s="266"/>
      <c r="S602" s="266"/>
      <c r="T602" s="26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8" t="s">
        <v>266</v>
      </c>
      <c r="AU602" s="268" t="s">
        <v>87</v>
      </c>
      <c r="AV602" s="14" t="s">
        <v>87</v>
      </c>
      <c r="AW602" s="14" t="s">
        <v>34</v>
      </c>
      <c r="AX602" s="14" t="s">
        <v>77</v>
      </c>
      <c r="AY602" s="268" t="s">
        <v>256</v>
      </c>
    </row>
    <row r="603" s="14" customFormat="1">
      <c r="A603" s="14"/>
      <c r="B603" s="258"/>
      <c r="C603" s="259"/>
      <c r="D603" s="249" t="s">
        <v>266</v>
      </c>
      <c r="E603" s="260" t="s">
        <v>1</v>
      </c>
      <c r="F603" s="261" t="s">
        <v>652</v>
      </c>
      <c r="G603" s="259"/>
      <c r="H603" s="262">
        <v>7.5800000000000001</v>
      </c>
      <c r="I603" s="263"/>
      <c r="J603" s="259"/>
      <c r="K603" s="259"/>
      <c r="L603" s="264"/>
      <c r="M603" s="265"/>
      <c r="N603" s="266"/>
      <c r="O603" s="266"/>
      <c r="P603" s="266"/>
      <c r="Q603" s="266"/>
      <c r="R603" s="266"/>
      <c r="S603" s="266"/>
      <c r="T603" s="26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8" t="s">
        <v>266</v>
      </c>
      <c r="AU603" s="268" t="s">
        <v>87</v>
      </c>
      <c r="AV603" s="14" t="s">
        <v>87</v>
      </c>
      <c r="AW603" s="14" t="s">
        <v>34</v>
      </c>
      <c r="AX603" s="14" t="s">
        <v>77</v>
      </c>
      <c r="AY603" s="268" t="s">
        <v>256</v>
      </c>
    </row>
    <row r="604" s="14" customFormat="1">
      <c r="A604" s="14"/>
      <c r="B604" s="258"/>
      <c r="C604" s="259"/>
      <c r="D604" s="249" t="s">
        <v>266</v>
      </c>
      <c r="E604" s="260" t="s">
        <v>1</v>
      </c>
      <c r="F604" s="261" t="s">
        <v>653</v>
      </c>
      <c r="G604" s="259"/>
      <c r="H604" s="262">
        <v>23.32</v>
      </c>
      <c r="I604" s="263"/>
      <c r="J604" s="259"/>
      <c r="K604" s="259"/>
      <c r="L604" s="264"/>
      <c r="M604" s="265"/>
      <c r="N604" s="266"/>
      <c r="O604" s="266"/>
      <c r="P604" s="266"/>
      <c r="Q604" s="266"/>
      <c r="R604" s="266"/>
      <c r="S604" s="266"/>
      <c r="T604" s="26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8" t="s">
        <v>266</v>
      </c>
      <c r="AU604" s="268" t="s">
        <v>87</v>
      </c>
      <c r="AV604" s="14" t="s">
        <v>87</v>
      </c>
      <c r="AW604" s="14" t="s">
        <v>34</v>
      </c>
      <c r="AX604" s="14" t="s">
        <v>77</v>
      </c>
      <c r="AY604" s="268" t="s">
        <v>256</v>
      </c>
    </row>
    <row r="605" s="13" customFormat="1">
      <c r="A605" s="13"/>
      <c r="B605" s="247"/>
      <c r="C605" s="248"/>
      <c r="D605" s="249" t="s">
        <v>266</v>
      </c>
      <c r="E605" s="250" t="s">
        <v>1</v>
      </c>
      <c r="F605" s="251" t="s">
        <v>376</v>
      </c>
      <c r="G605" s="248"/>
      <c r="H605" s="250" t="s">
        <v>1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7" t="s">
        <v>266</v>
      </c>
      <c r="AU605" s="257" t="s">
        <v>87</v>
      </c>
      <c r="AV605" s="13" t="s">
        <v>85</v>
      </c>
      <c r="AW605" s="13" t="s">
        <v>34</v>
      </c>
      <c r="AX605" s="13" t="s">
        <v>77</v>
      </c>
      <c r="AY605" s="257" t="s">
        <v>256</v>
      </c>
    </row>
    <row r="606" s="13" customFormat="1">
      <c r="A606" s="13"/>
      <c r="B606" s="247"/>
      <c r="C606" s="248"/>
      <c r="D606" s="249" t="s">
        <v>266</v>
      </c>
      <c r="E606" s="250" t="s">
        <v>1</v>
      </c>
      <c r="F606" s="251" t="s">
        <v>392</v>
      </c>
      <c r="G606" s="248"/>
      <c r="H606" s="250" t="s">
        <v>1</v>
      </c>
      <c r="I606" s="252"/>
      <c r="J606" s="248"/>
      <c r="K606" s="248"/>
      <c r="L606" s="253"/>
      <c r="M606" s="254"/>
      <c r="N606" s="255"/>
      <c r="O606" s="255"/>
      <c r="P606" s="255"/>
      <c r="Q606" s="255"/>
      <c r="R606" s="255"/>
      <c r="S606" s="255"/>
      <c r="T606" s="25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7" t="s">
        <v>266</v>
      </c>
      <c r="AU606" s="257" t="s">
        <v>87</v>
      </c>
      <c r="AV606" s="13" t="s">
        <v>85</v>
      </c>
      <c r="AW606" s="13" t="s">
        <v>34</v>
      </c>
      <c r="AX606" s="13" t="s">
        <v>77</v>
      </c>
      <c r="AY606" s="257" t="s">
        <v>256</v>
      </c>
    </row>
    <row r="607" s="14" customFormat="1">
      <c r="A607" s="14"/>
      <c r="B607" s="258"/>
      <c r="C607" s="259"/>
      <c r="D607" s="249" t="s">
        <v>266</v>
      </c>
      <c r="E607" s="260" t="s">
        <v>1</v>
      </c>
      <c r="F607" s="261" t="s">
        <v>421</v>
      </c>
      <c r="G607" s="259"/>
      <c r="H607" s="262">
        <v>8.5999999999999996</v>
      </c>
      <c r="I607" s="263"/>
      <c r="J607" s="259"/>
      <c r="K607" s="259"/>
      <c r="L607" s="264"/>
      <c r="M607" s="265"/>
      <c r="N607" s="266"/>
      <c r="O607" s="266"/>
      <c r="P607" s="266"/>
      <c r="Q607" s="266"/>
      <c r="R607" s="266"/>
      <c r="S607" s="266"/>
      <c r="T607" s="26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8" t="s">
        <v>266</v>
      </c>
      <c r="AU607" s="268" t="s">
        <v>87</v>
      </c>
      <c r="AV607" s="14" t="s">
        <v>87</v>
      </c>
      <c r="AW607" s="14" t="s">
        <v>34</v>
      </c>
      <c r="AX607" s="14" t="s">
        <v>77</v>
      </c>
      <c r="AY607" s="268" t="s">
        <v>256</v>
      </c>
    </row>
    <row r="608" s="14" customFormat="1">
      <c r="A608" s="14"/>
      <c r="B608" s="258"/>
      <c r="C608" s="259"/>
      <c r="D608" s="249" t="s">
        <v>266</v>
      </c>
      <c r="E608" s="260" t="s">
        <v>1</v>
      </c>
      <c r="F608" s="261" t="s">
        <v>422</v>
      </c>
      <c r="G608" s="259"/>
      <c r="H608" s="262">
        <v>22.678000000000001</v>
      </c>
      <c r="I608" s="263"/>
      <c r="J608" s="259"/>
      <c r="K608" s="259"/>
      <c r="L608" s="264"/>
      <c r="M608" s="265"/>
      <c r="N608" s="266"/>
      <c r="O608" s="266"/>
      <c r="P608" s="266"/>
      <c r="Q608" s="266"/>
      <c r="R608" s="266"/>
      <c r="S608" s="266"/>
      <c r="T608" s="267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8" t="s">
        <v>266</v>
      </c>
      <c r="AU608" s="268" t="s">
        <v>87</v>
      </c>
      <c r="AV608" s="14" t="s">
        <v>87</v>
      </c>
      <c r="AW608" s="14" t="s">
        <v>34</v>
      </c>
      <c r="AX608" s="14" t="s">
        <v>77</v>
      </c>
      <c r="AY608" s="268" t="s">
        <v>256</v>
      </c>
    </row>
    <row r="609" s="14" customFormat="1">
      <c r="A609" s="14"/>
      <c r="B609" s="258"/>
      <c r="C609" s="259"/>
      <c r="D609" s="249" t="s">
        <v>266</v>
      </c>
      <c r="E609" s="260" t="s">
        <v>1</v>
      </c>
      <c r="F609" s="261" t="s">
        <v>654</v>
      </c>
      <c r="G609" s="259"/>
      <c r="H609" s="262">
        <v>15.08</v>
      </c>
      <c r="I609" s="263"/>
      <c r="J609" s="259"/>
      <c r="K609" s="259"/>
      <c r="L609" s="264"/>
      <c r="M609" s="265"/>
      <c r="N609" s="266"/>
      <c r="O609" s="266"/>
      <c r="P609" s="266"/>
      <c r="Q609" s="266"/>
      <c r="R609" s="266"/>
      <c r="S609" s="266"/>
      <c r="T609" s="26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8" t="s">
        <v>266</v>
      </c>
      <c r="AU609" s="268" t="s">
        <v>87</v>
      </c>
      <c r="AV609" s="14" t="s">
        <v>87</v>
      </c>
      <c r="AW609" s="14" t="s">
        <v>34</v>
      </c>
      <c r="AX609" s="14" t="s">
        <v>77</v>
      </c>
      <c r="AY609" s="268" t="s">
        <v>256</v>
      </c>
    </row>
    <row r="610" s="14" customFormat="1">
      <c r="A610" s="14"/>
      <c r="B610" s="258"/>
      <c r="C610" s="259"/>
      <c r="D610" s="249" t="s">
        <v>266</v>
      </c>
      <c r="E610" s="260" t="s">
        <v>1</v>
      </c>
      <c r="F610" s="261" t="s">
        <v>424</v>
      </c>
      <c r="G610" s="259"/>
      <c r="H610" s="262">
        <v>7.4800000000000004</v>
      </c>
      <c r="I610" s="263"/>
      <c r="J610" s="259"/>
      <c r="K610" s="259"/>
      <c r="L610" s="264"/>
      <c r="M610" s="265"/>
      <c r="N610" s="266"/>
      <c r="O610" s="266"/>
      <c r="P610" s="266"/>
      <c r="Q610" s="266"/>
      <c r="R610" s="266"/>
      <c r="S610" s="266"/>
      <c r="T610" s="267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8" t="s">
        <v>266</v>
      </c>
      <c r="AU610" s="268" t="s">
        <v>87</v>
      </c>
      <c r="AV610" s="14" t="s">
        <v>87</v>
      </c>
      <c r="AW610" s="14" t="s">
        <v>34</v>
      </c>
      <c r="AX610" s="14" t="s">
        <v>77</v>
      </c>
      <c r="AY610" s="268" t="s">
        <v>256</v>
      </c>
    </row>
    <row r="611" s="13" customFormat="1">
      <c r="A611" s="13"/>
      <c r="B611" s="247"/>
      <c r="C611" s="248"/>
      <c r="D611" s="249" t="s">
        <v>266</v>
      </c>
      <c r="E611" s="250" t="s">
        <v>1</v>
      </c>
      <c r="F611" s="251" t="s">
        <v>397</v>
      </c>
      <c r="G611" s="248"/>
      <c r="H611" s="250" t="s">
        <v>1</v>
      </c>
      <c r="I611" s="252"/>
      <c r="J611" s="248"/>
      <c r="K611" s="248"/>
      <c r="L611" s="253"/>
      <c r="M611" s="254"/>
      <c r="N611" s="255"/>
      <c r="O611" s="255"/>
      <c r="P611" s="255"/>
      <c r="Q611" s="255"/>
      <c r="R611" s="255"/>
      <c r="S611" s="255"/>
      <c r="T611" s="25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7" t="s">
        <v>266</v>
      </c>
      <c r="AU611" s="257" t="s">
        <v>87</v>
      </c>
      <c r="AV611" s="13" t="s">
        <v>85</v>
      </c>
      <c r="AW611" s="13" t="s">
        <v>34</v>
      </c>
      <c r="AX611" s="13" t="s">
        <v>77</v>
      </c>
      <c r="AY611" s="257" t="s">
        <v>256</v>
      </c>
    </row>
    <row r="612" s="14" customFormat="1">
      <c r="A612" s="14"/>
      <c r="B612" s="258"/>
      <c r="C612" s="259"/>
      <c r="D612" s="249" t="s">
        <v>266</v>
      </c>
      <c r="E612" s="260" t="s">
        <v>1</v>
      </c>
      <c r="F612" s="261" t="s">
        <v>425</v>
      </c>
      <c r="G612" s="259"/>
      <c r="H612" s="262">
        <v>14.518000000000001</v>
      </c>
      <c r="I612" s="263"/>
      <c r="J612" s="259"/>
      <c r="K612" s="259"/>
      <c r="L612" s="264"/>
      <c r="M612" s="265"/>
      <c r="N612" s="266"/>
      <c r="O612" s="266"/>
      <c r="P612" s="266"/>
      <c r="Q612" s="266"/>
      <c r="R612" s="266"/>
      <c r="S612" s="266"/>
      <c r="T612" s="267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8" t="s">
        <v>266</v>
      </c>
      <c r="AU612" s="268" t="s">
        <v>87</v>
      </c>
      <c r="AV612" s="14" t="s">
        <v>87</v>
      </c>
      <c r="AW612" s="14" t="s">
        <v>34</v>
      </c>
      <c r="AX612" s="14" t="s">
        <v>77</v>
      </c>
      <c r="AY612" s="268" t="s">
        <v>256</v>
      </c>
    </row>
    <row r="613" s="14" customFormat="1">
      <c r="A613" s="14"/>
      <c r="B613" s="258"/>
      <c r="C613" s="259"/>
      <c r="D613" s="249" t="s">
        <v>266</v>
      </c>
      <c r="E613" s="260" t="s">
        <v>1</v>
      </c>
      <c r="F613" s="261" t="s">
        <v>426</v>
      </c>
      <c r="G613" s="259"/>
      <c r="H613" s="262">
        <v>9.7599999999999998</v>
      </c>
      <c r="I613" s="263"/>
      <c r="J613" s="259"/>
      <c r="K613" s="259"/>
      <c r="L613" s="264"/>
      <c r="M613" s="265"/>
      <c r="N613" s="266"/>
      <c r="O613" s="266"/>
      <c r="P613" s="266"/>
      <c r="Q613" s="266"/>
      <c r="R613" s="266"/>
      <c r="S613" s="266"/>
      <c r="T613" s="26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8" t="s">
        <v>266</v>
      </c>
      <c r="AU613" s="268" t="s">
        <v>87</v>
      </c>
      <c r="AV613" s="14" t="s">
        <v>87</v>
      </c>
      <c r="AW613" s="14" t="s">
        <v>34</v>
      </c>
      <c r="AX613" s="14" t="s">
        <v>77</v>
      </c>
      <c r="AY613" s="268" t="s">
        <v>256</v>
      </c>
    </row>
    <row r="614" s="14" customFormat="1">
      <c r="A614" s="14"/>
      <c r="B614" s="258"/>
      <c r="C614" s="259"/>
      <c r="D614" s="249" t="s">
        <v>266</v>
      </c>
      <c r="E614" s="260" t="s">
        <v>1</v>
      </c>
      <c r="F614" s="261" t="s">
        <v>427</v>
      </c>
      <c r="G614" s="259"/>
      <c r="H614" s="262">
        <v>7.1600000000000001</v>
      </c>
      <c r="I614" s="263"/>
      <c r="J614" s="259"/>
      <c r="K614" s="259"/>
      <c r="L614" s="264"/>
      <c r="M614" s="265"/>
      <c r="N614" s="266"/>
      <c r="O614" s="266"/>
      <c r="P614" s="266"/>
      <c r="Q614" s="266"/>
      <c r="R614" s="266"/>
      <c r="S614" s="266"/>
      <c r="T614" s="267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8" t="s">
        <v>266</v>
      </c>
      <c r="AU614" s="268" t="s">
        <v>87</v>
      </c>
      <c r="AV614" s="14" t="s">
        <v>87</v>
      </c>
      <c r="AW614" s="14" t="s">
        <v>34</v>
      </c>
      <c r="AX614" s="14" t="s">
        <v>77</v>
      </c>
      <c r="AY614" s="268" t="s">
        <v>256</v>
      </c>
    </row>
    <row r="615" s="14" customFormat="1">
      <c r="A615" s="14"/>
      <c r="B615" s="258"/>
      <c r="C615" s="259"/>
      <c r="D615" s="249" t="s">
        <v>266</v>
      </c>
      <c r="E615" s="260" t="s">
        <v>1</v>
      </c>
      <c r="F615" s="261" t="s">
        <v>427</v>
      </c>
      <c r="G615" s="259"/>
      <c r="H615" s="262">
        <v>7.1600000000000001</v>
      </c>
      <c r="I615" s="263"/>
      <c r="J615" s="259"/>
      <c r="K615" s="259"/>
      <c r="L615" s="264"/>
      <c r="M615" s="265"/>
      <c r="N615" s="266"/>
      <c r="O615" s="266"/>
      <c r="P615" s="266"/>
      <c r="Q615" s="266"/>
      <c r="R615" s="266"/>
      <c r="S615" s="266"/>
      <c r="T615" s="26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8" t="s">
        <v>266</v>
      </c>
      <c r="AU615" s="268" t="s">
        <v>87</v>
      </c>
      <c r="AV615" s="14" t="s">
        <v>87</v>
      </c>
      <c r="AW615" s="14" t="s">
        <v>34</v>
      </c>
      <c r="AX615" s="14" t="s">
        <v>77</v>
      </c>
      <c r="AY615" s="268" t="s">
        <v>256</v>
      </c>
    </row>
    <row r="616" s="14" customFormat="1">
      <c r="A616" s="14"/>
      <c r="B616" s="258"/>
      <c r="C616" s="259"/>
      <c r="D616" s="249" t="s">
        <v>266</v>
      </c>
      <c r="E616" s="260" t="s">
        <v>1</v>
      </c>
      <c r="F616" s="261" t="s">
        <v>428</v>
      </c>
      <c r="G616" s="259"/>
      <c r="H616" s="262">
        <v>12.6</v>
      </c>
      <c r="I616" s="263"/>
      <c r="J616" s="259"/>
      <c r="K616" s="259"/>
      <c r="L616" s="264"/>
      <c r="M616" s="265"/>
      <c r="N616" s="266"/>
      <c r="O616" s="266"/>
      <c r="P616" s="266"/>
      <c r="Q616" s="266"/>
      <c r="R616" s="266"/>
      <c r="S616" s="266"/>
      <c r="T616" s="26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8" t="s">
        <v>266</v>
      </c>
      <c r="AU616" s="268" t="s">
        <v>87</v>
      </c>
      <c r="AV616" s="14" t="s">
        <v>87</v>
      </c>
      <c r="AW616" s="14" t="s">
        <v>34</v>
      </c>
      <c r="AX616" s="14" t="s">
        <v>77</v>
      </c>
      <c r="AY616" s="268" t="s">
        <v>256</v>
      </c>
    </row>
    <row r="617" s="14" customFormat="1">
      <c r="A617" s="14"/>
      <c r="B617" s="258"/>
      <c r="C617" s="259"/>
      <c r="D617" s="249" t="s">
        <v>266</v>
      </c>
      <c r="E617" s="260" t="s">
        <v>1</v>
      </c>
      <c r="F617" s="261" t="s">
        <v>429</v>
      </c>
      <c r="G617" s="259"/>
      <c r="H617" s="262">
        <v>8</v>
      </c>
      <c r="I617" s="263"/>
      <c r="J617" s="259"/>
      <c r="K617" s="259"/>
      <c r="L617" s="264"/>
      <c r="M617" s="265"/>
      <c r="N617" s="266"/>
      <c r="O617" s="266"/>
      <c r="P617" s="266"/>
      <c r="Q617" s="266"/>
      <c r="R617" s="266"/>
      <c r="S617" s="266"/>
      <c r="T617" s="26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8" t="s">
        <v>266</v>
      </c>
      <c r="AU617" s="268" t="s">
        <v>87</v>
      </c>
      <c r="AV617" s="14" t="s">
        <v>87</v>
      </c>
      <c r="AW617" s="14" t="s">
        <v>34</v>
      </c>
      <c r="AX617" s="14" t="s">
        <v>77</v>
      </c>
      <c r="AY617" s="268" t="s">
        <v>256</v>
      </c>
    </row>
    <row r="618" s="14" customFormat="1">
      <c r="A618" s="14"/>
      <c r="B618" s="258"/>
      <c r="C618" s="259"/>
      <c r="D618" s="249" t="s">
        <v>266</v>
      </c>
      <c r="E618" s="260" t="s">
        <v>1</v>
      </c>
      <c r="F618" s="261" t="s">
        <v>430</v>
      </c>
      <c r="G618" s="259"/>
      <c r="H618" s="262">
        <v>8.6400000000000006</v>
      </c>
      <c r="I618" s="263"/>
      <c r="J618" s="259"/>
      <c r="K618" s="259"/>
      <c r="L618" s="264"/>
      <c r="M618" s="265"/>
      <c r="N618" s="266"/>
      <c r="O618" s="266"/>
      <c r="P618" s="266"/>
      <c r="Q618" s="266"/>
      <c r="R618" s="266"/>
      <c r="S618" s="266"/>
      <c r="T618" s="267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8" t="s">
        <v>266</v>
      </c>
      <c r="AU618" s="268" t="s">
        <v>87</v>
      </c>
      <c r="AV618" s="14" t="s">
        <v>87</v>
      </c>
      <c r="AW618" s="14" t="s">
        <v>34</v>
      </c>
      <c r="AX618" s="14" t="s">
        <v>77</v>
      </c>
      <c r="AY618" s="268" t="s">
        <v>256</v>
      </c>
    </row>
    <row r="619" s="13" customFormat="1">
      <c r="A619" s="13"/>
      <c r="B619" s="247"/>
      <c r="C619" s="248"/>
      <c r="D619" s="249" t="s">
        <v>266</v>
      </c>
      <c r="E619" s="250" t="s">
        <v>1</v>
      </c>
      <c r="F619" s="251" t="s">
        <v>380</v>
      </c>
      <c r="G619" s="248"/>
      <c r="H619" s="250" t="s">
        <v>1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7" t="s">
        <v>266</v>
      </c>
      <c r="AU619" s="257" t="s">
        <v>87</v>
      </c>
      <c r="AV619" s="13" t="s">
        <v>85</v>
      </c>
      <c r="AW619" s="13" t="s">
        <v>34</v>
      </c>
      <c r="AX619" s="13" t="s">
        <v>77</v>
      </c>
      <c r="AY619" s="257" t="s">
        <v>256</v>
      </c>
    </row>
    <row r="620" s="13" customFormat="1">
      <c r="A620" s="13"/>
      <c r="B620" s="247"/>
      <c r="C620" s="248"/>
      <c r="D620" s="249" t="s">
        <v>266</v>
      </c>
      <c r="E620" s="250" t="s">
        <v>1</v>
      </c>
      <c r="F620" s="251" t="s">
        <v>404</v>
      </c>
      <c r="G620" s="248"/>
      <c r="H620" s="250" t="s">
        <v>1</v>
      </c>
      <c r="I620" s="252"/>
      <c r="J620" s="248"/>
      <c r="K620" s="248"/>
      <c r="L620" s="253"/>
      <c r="M620" s="254"/>
      <c r="N620" s="255"/>
      <c r="O620" s="255"/>
      <c r="P620" s="255"/>
      <c r="Q620" s="255"/>
      <c r="R620" s="255"/>
      <c r="S620" s="255"/>
      <c r="T620" s="25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7" t="s">
        <v>266</v>
      </c>
      <c r="AU620" s="257" t="s">
        <v>87</v>
      </c>
      <c r="AV620" s="13" t="s">
        <v>85</v>
      </c>
      <c r="AW620" s="13" t="s">
        <v>34</v>
      </c>
      <c r="AX620" s="13" t="s">
        <v>77</v>
      </c>
      <c r="AY620" s="257" t="s">
        <v>256</v>
      </c>
    </row>
    <row r="621" s="14" customFormat="1">
      <c r="A621" s="14"/>
      <c r="B621" s="258"/>
      <c r="C621" s="259"/>
      <c r="D621" s="249" t="s">
        <v>266</v>
      </c>
      <c r="E621" s="260" t="s">
        <v>1</v>
      </c>
      <c r="F621" s="261" t="s">
        <v>421</v>
      </c>
      <c r="G621" s="259"/>
      <c r="H621" s="262">
        <v>8.5999999999999996</v>
      </c>
      <c r="I621" s="263"/>
      <c r="J621" s="259"/>
      <c r="K621" s="259"/>
      <c r="L621" s="264"/>
      <c r="M621" s="265"/>
      <c r="N621" s="266"/>
      <c r="O621" s="266"/>
      <c r="P621" s="266"/>
      <c r="Q621" s="266"/>
      <c r="R621" s="266"/>
      <c r="S621" s="266"/>
      <c r="T621" s="26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8" t="s">
        <v>266</v>
      </c>
      <c r="AU621" s="268" t="s">
        <v>87</v>
      </c>
      <c r="AV621" s="14" t="s">
        <v>87</v>
      </c>
      <c r="AW621" s="14" t="s">
        <v>34</v>
      </c>
      <c r="AX621" s="14" t="s">
        <v>77</v>
      </c>
      <c r="AY621" s="268" t="s">
        <v>256</v>
      </c>
    </row>
    <row r="622" s="14" customFormat="1">
      <c r="A622" s="14"/>
      <c r="B622" s="258"/>
      <c r="C622" s="259"/>
      <c r="D622" s="249" t="s">
        <v>266</v>
      </c>
      <c r="E622" s="260" t="s">
        <v>1</v>
      </c>
      <c r="F622" s="261" t="s">
        <v>422</v>
      </c>
      <c r="G622" s="259"/>
      <c r="H622" s="262">
        <v>22.678000000000001</v>
      </c>
      <c r="I622" s="263"/>
      <c r="J622" s="259"/>
      <c r="K622" s="259"/>
      <c r="L622" s="264"/>
      <c r="M622" s="265"/>
      <c r="N622" s="266"/>
      <c r="O622" s="266"/>
      <c r="P622" s="266"/>
      <c r="Q622" s="266"/>
      <c r="R622" s="266"/>
      <c r="S622" s="266"/>
      <c r="T622" s="26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8" t="s">
        <v>266</v>
      </c>
      <c r="AU622" s="268" t="s">
        <v>87</v>
      </c>
      <c r="AV622" s="14" t="s">
        <v>87</v>
      </c>
      <c r="AW622" s="14" t="s">
        <v>34</v>
      </c>
      <c r="AX622" s="14" t="s">
        <v>77</v>
      </c>
      <c r="AY622" s="268" t="s">
        <v>256</v>
      </c>
    </row>
    <row r="623" s="14" customFormat="1">
      <c r="A623" s="14"/>
      <c r="B623" s="258"/>
      <c r="C623" s="259"/>
      <c r="D623" s="249" t="s">
        <v>266</v>
      </c>
      <c r="E623" s="260" t="s">
        <v>1</v>
      </c>
      <c r="F623" s="261" t="s">
        <v>654</v>
      </c>
      <c r="G623" s="259"/>
      <c r="H623" s="262">
        <v>15.08</v>
      </c>
      <c r="I623" s="263"/>
      <c r="J623" s="259"/>
      <c r="K623" s="259"/>
      <c r="L623" s="264"/>
      <c r="M623" s="265"/>
      <c r="N623" s="266"/>
      <c r="O623" s="266"/>
      <c r="P623" s="266"/>
      <c r="Q623" s="266"/>
      <c r="R623" s="266"/>
      <c r="S623" s="266"/>
      <c r="T623" s="267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8" t="s">
        <v>266</v>
      </c>
      <c r="AU623" s="268" t="s">
        <v>87</v>
      </c>
      <c r="AV623" s="14" t="s">
        <v>87</v>
      </c>
      <c r="AW623" s="14" t="s">
        <v>34</v>
      </c>
      <c r="AX623" s="14" t="s">
        <v>77</v>
      </c>
      <c r="AY623" s="268" t="s">
        <v>256</v>
      </c>
    </row>
    <row r="624" s="14" customFormat="1">
      <c r="A624" s="14"/>
      <c r="B624" s="258"/>
      <c r="C624" s="259"/>
      <c r="D624" s="249" t="s">
        <v>266</v>
      </c>
      <c r="E624" s="260" t="s">
        <v>1</v>
      </c>
      <c r="F624" s="261" t="s">
        <v>424</v>
      </c>
      <c r="G624" s="259"/>
      <c r="H624" s="262">
        <v>7.4800000000000004</v>
      </c>
      <c r="I624" s="263"/>
      <c r="J624" s="259"/>
      <c r="K624" s="259"/>
      <c r="L624" s="264"/>
      <c r="M624" s="265"/>
      <c r="N624" s="266"/>
      <c r="O624" s="266"/>
      <c r="P624" s="266"/>
      <c r="Q624" s="266"/>
      <c r="R624" s="266"/>
      <c r="S624" s="266"/>
      <c r="T624" s="26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8" t="s">
        <v>266</v>
      </c>
      <c r="AU624" s="268" t="s">
        <v>87</v>
      </c>
      <c r="AV624" s="14" t="s">
        <v>87</v>
      </c>
      <c r="AW624" s="14" t="s">
        <v>34</v>
      </c>
      <c r="AX624" s="14" t="s">
        <v>77</v>
      </c>
      <c r="AY624" s="268" t="s">
        <v>256</v>
      </c>
    </row>
    <row r="625" s="13" customFormat="1">
      <c r="A625" s="13"/>
      <c r="B625" s="247"/>
      <c r="C625" s="248"/>
      <c r="D625" s="249" t="s">
        <v>266</v>
      </c>
      <c r="E625" s="250" t="s">
        <v>1</v>
      </c>
      <c r="F625" s="251" t="s">
        <v>405</v>
      </c>
      <c r="G625" s="248"/>
      <c r="H625" s="250" t="s">
        <v>1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7" t="s">
        <v>266</v>
      </c>
      <c r="AU625" s="257" t="s">
        <v>87</v>
      </c>
      <c r="AV625" s="13" t="s">
        <v>85</v>
      </c>
      <c r="AW625" s="13" t="s">
        <v>34</v>
      </c>
      <c r="AX625" s="13" t="s">
        <v>77</v>
      </c>
      <c r="AY625" s="257" t="s">
        <v>256</v>
      </c>
    </row>
    <row r="626" s="14" customFormat="1">
      <c r="A626" s="14"/>
      <c r="B626" s="258"/>
      <c r="C626" s="259"/>
      <c r="D626" s="249" t="s">
        <v>266</v>
      </c>
      <c r="E626" s="260" t="s">
        <v>1</v>
      </c>
      <c r="F626" s="261" t="s">
        <v>425</v>
      </c>
      <c r="G626" s="259"/>
      <c r="H626" s="262">
        <v>14.518000000000001</v>
      </c>
      <c r="I626" s="263"/>
      <c r="J626" s="259"/>
      <c r="K626" s="259"/>
      <c r="L626" s="264"/>
      <c r="M626" s="265"/>
      <c r="N626" s="266"/>
      <c r="O626" s="266"/>
      <c r="P626" s="266"/>
      <c r="Q626" s="266"/>
      <c r="R626" s="266"/>
      <c r="S626" s="266"/>
      <c r="T626" s="26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8" t="s">
        <v>266</v>
      </c>
      <c r="AU626" s="268" t="s">
        <v>87</v>
      </c>
      <c r="AV626" s="14" t="s">
        <v>87</v>
      </c>
      <c r="AW626" s="14" t="s">
        <v>34</v>
      </c>
      <c r="AX626" s="14" t="s">
        <v>77</v>
      </c>
      <c r="AY626" s="268" t="s">
        <v>256</v>
      </c>
    </row>
    <row r="627" s="14" customFormat="1">
      <c r="A627" s="14"/>
      <c r="B627" s="258"/>
      <c r="C627" s="259"/>
      <c r="D627" s="249" t="s">
        <v>266</v>
      </c>
      <c r="E627" s="260" t="s">
        <v>1</v>
      </c>
      <c r="F627" s="261" t="s">
        <v>426</v>
      </c>
      <c r="G627" s="259"/>
      <c r="H627" s="262">
        <v>9.7599999999999998</v>
      </c>
      <c r="I627" s="263"/>
      <c r="J627" s="259"/>
      <c r="K627" s="259"/>
      <c r="L627" s="264"/>
      <c r="M627" s="265"/>
      <c r="N627" s="266"/>
      <c r="O627" s="266"/>
      <c r="P627" s="266"/>
      <c r="Q627" s="266"/>
      <c r="R627" s="266"/>
      <c r="S627" s="266"/>
      <c r="T627" s="267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8" t="s">
        <v>266</v>
      </c>
      <c r="AU627" s="268" t="s">
        <v>87</v>
      </c>
      <c r="AV627" s="14" t="s">
        <v>87</v>
      </c>
      <c r="AW627" s="14" t="s">
        <v>34</v>
      </c>
      <c r="AX627" s="14" t="s">
        <v>77</v>
      </c>
      <c r="AY627" s="268" t="s">
        <v>256</v>
      </c>
    </row>
    <row r="628" s="14" customFormat="1">
      <c r="A628" s="14"/>
      <c r="B628" s="258"/>
      <c r="C628" s="259"/>
      <c r="D628" s="249" t="s">
        <v>266</v>
      </c>
      <c r="E628" s="260" t="s">
        <v>1</v>
      </c>
      <c r="F628" s="261" t="s">
        <v>427</v>
      </c>
      <c r="G628" s="259"/>
      <c r="H628" s="262">
        <v>7.1600000000000001</v>
      </c>
      <c r="I628" s="263"/>
      <c r="J628" s="259"/>
      <c r="K628" s="259"/>
      <c r="L628" s="264"/>
      <c r="M628" s="265"/>
      <c r="N628" s="266"/>
      <c r="O628" s="266"/>
      <c r="P628" s="266"/>
      <c r="Q628" s="266"/>
      <c r="R628" s="266"/>
      <c r="S628" s="266"/>
      <c r="T628" s="26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8" t="s">
        <v>266</v>
      </c>
      <c r="AU628" s="268" t="s">
        <v>87</v>
      </c>
      <c r="AV628" s="14" t="s">
        <v>87</v>
      </c>
      <c r="AW628" s="14" t="s">
        <v>34</v>
      </c>
      <c r="AX628" s="14" t="s">
        <v>77</v>
      </c>
      <c r="AY628" s="268" t="s">
        <v>256</v>
      </c>
    </row>
    <row r="629" s="14" customFormat="1">
      <c r="A629" s="14"/>
      <c r="B629" s="258"/>
      <c r="C629" s="259"/>
      <c r="D629" s="249" t="s">
        <v>266</v>
      </c>
      <c r="E629" s="260" t="s">
        <v>1</v>
      </c>
      <c r="F629" s="261" t="s">
        <v>427</v>
      </c>
      <c r="G629" s="259"/>
      <c r="H629" s="262">
        <v>7.1600000000000001</v>
      </c>
      <c r="I629" s="263"/>
      <c r="J629" s="259"/>
      <c r="K629" s="259"/>
      <c r="L629" s="264"/>
      <c r="M629" s="265"/>
      <c r="N629" s="266"/>
      <c r="O629" s="266"/>
      <c r="P629" s="266"/>
      <c r="Q629" s="266"/>
      <c r="R629" s="266"/>
      <c r="S629" s="266"/>
      <c r="T629" s="267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8" t="s">
        <v>266</v>
      </c>
      <c r="AU629" s="268" t="s">
        <v>87</v>
      </c>
      <c r="AV629" s="14" t="s">
        <v>87</v>
      </c>
      <c r="AW629" s="14" t="s">
        <v>34</v>
      </c>
      <c r="AX629" s="14" t="s">
        <v>77</v>
      </c>
      <c r="AY629" s="268" t="s">
        <v>256</v>
      </c>
    </row>
    <row r="630" s="14" customFormat="1">
      <c r="A630" s="14"/>
      <c r="B630" s="258"/>
      <c r="C630" s="259"/>
      <c r="D630" s="249" t="s">
        <v>266</v>
      </c>
      <c r="E630" s="260" t="s">
        <v>1</v>
      </c>
      <c r="F630" s="261" t="s">
        <v>428</v>
      </c>
      <c r="G630" s="259"/>
      <c r="H630" s="262">
        <v>12.6</v>
      </c>
      <c r="I630" s="263"/>
      <c r="J630" s="259"/>
      <c r="K630" s="259"/>
      <c r="L630" s="264"/>
      <c r="M630" s="265"/>
      <c r="N630" s="266"/>
      <c r="O630" s="266"/>
      <c r="P630" s="266"/>
      <c r="Q630" s="266"/>
      <c r="R630" s="266"/>
      <c r="S630" s="266"/>
      <c r="T630" s="26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8" t="s">
        <v>266</v>
      </c>
      <c r="AU630" s="268" t="s">
        <v>87</v>
      </c>
      <c r="AV630" s="14" t="s">
        <v>87</v>
      </c>
      <c r="AW630" s="14" t="s">
        <v>34</v>
      </c>
      <c r="AX630" s="14" t="s">
        <v>77</v>
      </c>
      <c r="AY630" s="268" t="s">
        <v>256</v>
      </c>
    </row>
    <row r="631" s="14" customFormat="1">
      <c r="A631" s="14"/>
      <c r="B631" s="258"/>
      <c r="C631" s="259"/>
      <c r="D631" s="249" t="s">
        <v>266</v>
      </c>
      <c r="E631" s="260" t="s">
        <v>1</v>
      </c>
      <c r="F631" s="261" t="s">
        <v>429</v>
      </c>
      <c r="G631" s="259"/>
      <c r="H631" s="262">
        <v>8</v>
      </c>
      <c r="I631" s="263"/>
      <c r="J631" s="259"/>
      <c r="K631" s="259"/>
      <c r="L631" s="264"/>
      <c r="M631" s="265"/>
      <c r="N631" s="266"/>
      <c r="O631" s="266"/>
      <c r="P631" s="266"/>
      <c r="Q631" s="266"/>
      <c r="R631" s="266"/>
      <c r="S631" s="266"/>
      <c r="T631" s="267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8" t="s">
        <v>266</v>
      </c>
      <c r="AU631" s="268" t="s">
        <v>87</v>
      </c>
      <c r="AV631" s="14" t="s">
        <v>87</v>
      </c>
      <c r="AW631" s="14" t="s">
        <v>34</v>
      </c>
      <c r="AX631" s="14" t="s">
        <v>77</v>
      </c>
      <c r="AY631" s="268" t="s">
        <v>256</v>
      </c>
    </row>
    <row r="632" s="14" customFormat="1">
      <c r="A632" s="14"/>
      <c r="B632" s="258"/>
      <c r="C632" s="259"/>
      <c r="D632" s="249" t="s">
        <v>266</v>
      </c>
      <c r="E632" s="260" t="s">
        <v>1</v>
      </c>
      <c r="F632" s="261" t="s">
        <v>430</v>
      </c>
      <c r="G632" s="259"/>
      <c r="H632" s="262">
        <v>8.6400000000000006</v>
      </c>
      <c r="I632" s="263"/>
      <c r="J632" s="259"/>
      <c r="K632" s="259"/>
      <c r="L632" s="264"/>
      <c r="M632" s="265"/>
      <c r="N632" s="266"/>
      <c r="O632" s="266"/>
      <c r="P632" s="266"/>
      <c r="Q632" s="266"/>
      <c r="R632" s="266"/>
      <c r="S632" s="266"/>
      <c r="T632" s="26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8" t="s">
        <v>266</v>
      </c>
      <c r="AU632" s="268" t="s">
        <v>87</v>
      </c>
      <c r="AV632" s="14" t="s">
        <v>87</v>
      </c>
      <c r="AW632" s="14" t="s">
        <v>34</v>
      </c>
      <c r="AX632" s="14" t="s">
        <v>77</v>
      </c>
      <c r="AY632" s="268" t="s">
        <v>256</v>
      </c>
    </row>
    <row r="633" s="15" customFormat="1">
      <c r="A633" s="15"/>
      <c r="B633" s="269"/>
      <c r="C633" s="270"/>
      <c r="D633" s="249" t="s">
        <v>266</v>
      </c>
      <c r="E633" s="271" t="s">
        <v>1</v>
      </c>
      <c r="F633" s="272" t="s">
        <v>270</v>
      </c>
      <c r="G633" s="270"/>
      <c r="H633" s="273">
        <v>340.61200000000002</v>
      </c>
      <c r="I633" s="274"/>
      <c r="J633" s="270"/>
      <c r="K633" s="270"/>
      <c r="L633" s="275"/>
      <c r="M633" s="276"/>
      <c r="N633" s="277"/>
      <c r="O633" s="277"/>
      <c r="P633" s="277"/>
      <c r="Q633" s="277"/>
      <c r="R633" s="277"/>
      <c r="S633" s="277"/>
      <c r="T633" s="278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79" t="s">
        <v>266</v>
      </c>
      <c r="AU633" s="279" t="s">
        <v>87</v>
      </c>
      <c r="AV633" s="15" t="s">
        <v>262</v>
      </c>
      <c r="AW633" s="15" t="s">
        <v>34</v>
      </c>
      <c r="AX633" s="15" t="s">
        <v>85</v>
      </c>
      <c r="AY633" s="279" t="s">
        <v>256</v>
      </c>
    </row>
    <row r="634" s="12" customFormat="1" ht="22.8" customHeight="1">
      <c r="A634" s="12"/>
      <c r="B634" s="212"/>
      <c r="C634" s="213"/>
      <c r="D634" s="214" t="s">
        <v>76</v>
      </c>
      <c r="E634" s="226" t="s">
        <v>655</v>
      </c>
      <c r="F634" s="226" t="s">
        <v>656</v>
      </c>
      <c r="G634" s="213"/>
      <c r="H634" s="213"/>
      <c r="I634" s="216"/>
      <c r="J634" s="227">
        <f>BK634</f>
        <v>0</v>
      </c>
      <c r="K634" s="213"/>
      <c r="L634" s="218"/>
      <c r="M634" s="219"/>
      <c r="N634" s="220"/>
      <c r="O634" s="220"/>
      <c r="P634" s="221">
        <f>SUM(P635:P663)</f>
        <v>0</v>
      </c>
      <c r="Q634" s="220"/>
      <c r="R634" s="221">
        <f>SUM(R635:R663)</f>
        <v>0</v>
      </c>
      <c r="S634" s="220"/>
      <c r="T634" s="222">
        <f>SUM(T635:T663)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3" t="s">
        <v>85</v>
      </c>
      <c r="AT634" s="224" t="s">
        <v>76</v>
      </c>
      <c r="AU634" s="224" t="s">
        <v>85</v>
      </c>
      <c r="AY634" s="223" t="s">
        <v>256</v>
      </c>
      <c r="BK634" s="225">
        <f>SUM(BK635:BK663)</f>
        <v>0</v>
      </c>
    </row>
    <row r="635" s="2" customFormat="1" ht="24.15" customHeight="1">
      <c r="A635" s="38"/>
      <c r="B635" s="39"/>
      <c r="C635" s="228" t="s">
        <v>657</v>
      </c>
      <c r="D635" s="228" t="s">
        <v>258</v>
      </c>
      <c r="E635" s="229" t="s">
        <v>658</v>
      </c>
      <c r="F635" s="230" t="s">
        <v>659</v>
      </c>
      <c r="G635" s="231" t="s">
        <v>292</v>
      </c>
      <c r="H635" s="232">
        <v>69.840999999999994</v>
      </c>
      <c r="I635" s="233"/>
      <c r="J635" s="234">
        <f>ROUND(I635*H635,2)</f>
        <v>0</v>
      </c>
      <c r="K635" s="235"/>
      <c r="L635" s="44"/>
      <c r="M635" s="236" t="s">
        <v>1</v>
      </c>
      <c r="N635" s="237" t="s">
        <v>42</v>
      </c>
      <c r="O635" s="91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40" t="s">
        <v>262</v>
      </c>
      <c r="AT635" s="240" t="s">
        <v>258</v>
      </c>
      <c r="AU635" s="240" t="s">
        <v>87</v>
      </c>
      <c r="AY635" s="17" t="s">
        <v>256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7" t="s">
        <v>85</v>
      </c>
      <c r="BK635" s="241">
        <f>ROUND(I635*H635,2)</f>
        <v>0</v>
      </c>
      <c r="BL635" s="17" t="s">
        <v>262</v>
      </c>
      <c r="BM635" s="240" t="s">
        <v>660</v>
      </c>
    </row>
    <row r="636" s="2" customFormat="1" ht="24.15" customHeight="1">
      <c r="A636" s="38"/>
      <c r="B636" s="39"/>
      <c r="C636" s="228" t="s">
        <v>661</v>
      </c>
      <c r="D636" s="228" t="s">
        <v>258</v>
      </c>
      <c r="E636" s="229" t="s">
        <v>662</v>
      </c>
      <c r="F636" s="230" t="s">
        <v>663</v>
      </c>
      <c r="G636" s="231" t="s">
        <v>292</v>
      </c>
      <c r="H636" s="232">
        <v>69.840999999999994</v>
      </c>
      <c r="I636" s="233"/>
      <c r="J636" s="234">
        <f>ROUND(I636*H636,2)</f>
        <v>0</v>
      </c>
      <c r="K636" s="235"/>
      <c r="L636" s="44"/>
      <c r="M636" s="236" t="s">
        <v>1</v>
      </c>
      <c r="N636" s="237" t="s">
        <v>42</v>
      </c>
      <c r="O636" s="91"/>
      <c r="P636" s="238">
        <f>O636*H636</f>
        <v>0</v>
      </c>
      <c r="Q636" s="238">
        <v>0</v>
      </c>
      <c r="R636" s="238">
        <f>Q636*H636</f>
        <v>0</v>
      </c>
      <c r="S636" s="238">
        <v>0</v>
      </c>
      <c r="T636" s="239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40" t="s">
        <v>262</v>
      </c>
      <c r="AT636" s="240" t="s">
        <v>258</v>
      </c>
      <c r="AU636" s="240" t="s">
        <v>87</v>
      </c>
      <c r="AY636" s="17" t="s">
        <v>256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7" t="s">
        <v>85</v>
      </c>
      <c r="BK636" s="241">
        <f>ROUND(I636*H636,2)</f>
        <v>0</v>
      </c>
      <c r="BL636" s="17" t="s">
        <v>262</v>
      </c>
      <c r="BM636" s="240" t="s">
        <v>664</v>
      </c>
    </row>
    <row r="637" s="2" customFormat="1" ht="24.15" customHeight="1">
      <c r="A637" s="38"/>
      <c r="B637" s="39"/>
      <c r="C637" s="228" t="s">
        <v>665</v>
      </c>
      <c r="D637" s="228" t="s">
        <v>258</v>
      </c>
      <c r="E637" s="229" t="s">
        <v>666</v>
      </c>
      <c r="F637" s="230" t="s">
        <v>667</v>
      </c>
      <c r="G637" s="231" t="s">
        <v>292</v>
      </c>
      <c r="H637" s="232">
        <v>768.25099999999998</v>
      </c>
      <c r="I637" s="233"/>
      <c r="J637" s="234">
        <f>ROUND(I637*H637,2)</f>
        <v>0</v>
      </c>
      <c r="K637" s="235"/>
      <c r="L637" s="44"/>
      <c r="M637" s="236" t="s">
        <v>1</v>
      </c>
      <c r="N637" s="237" t="s">
        <v>42</v>
      </c>
      <c r="O637" s="91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40" t="s">
        <v>262</v>
      </c>
      <c r="AT637" s="240" t="s">
        <v>258</v>
      </c>
      <c r="AU637" s="240" t="s">
        <v>87</v>
      </c>
      <c r="AY637" s="17" t="s">
        <v>256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7" t="s">
        <v>85</v>
      </c>
      <c r="BK637" s="241">
        <f>ROUND(I637*H637,2)</f>
        <v>0</v>
      </c>
      <c r="BL637" s="17" t="s">
        <v>262</v>
      </c>
      <c r="BM637" s="240" t="s">
        <v>668</v>
      </c>
    </row>
    <row r="638" s="14" customFormat="1">
      <c r="A638" s="14"/>
      <c r="B638" s="258"/>
      <c r="C638" s="259"/>
      <c r="D638" s="249" t="s">
        <v>266</v>
      </c>
      <c r="E638" s="260" t="s">
        <v>1</v>
      </c>
      <c r="F638" s="261" t="s">
        <v>669</v>
      </c>
      <c r="G638" s="259"/>
      <c r="H638" s="262">
        <v>768.25099999999998</v>
      </c>
      <c r="I638" s="263"/>
      <c r="J638" s="259"/>
      <c r="K638" s="259"/>
      <c r="L638" s="264"/>
      <c r="M638" s="265"/>
      <c r="N638" s="266"/>
      <c r="O638" s="266"/>
      <c r="P638" s="266"/>
      <c r="Q638" s="266"/>
      <c r="R638" s="266"/>
      <c r="S638" s="266"/>
      <c r="T638" s="267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8" t="s">
        <v>266</v>
      </c>
      <c r="AU638" s="268" t="s">
        <v>87</v>
      </c>
      <c r="AV638" s="14" t="s">
        <v>87</v>
      </c>
      <c r="AW638" s="14" t="s">
        <v>34</v>
      </c>
      <c r="AX638" s="14" t="s">
        <v>85</v>
      </c>
      <c r="AY638" s="268" t="s">
        <v>256</v>
      </c>
    </row>
    <row r="639" s="2" customFormat="1" ht="37.8" customHeight="1">
      <c r="A639" s="38"/>
      <c r="B639" s="39"/>
      <c r="C639" s="228" t="s">
        <v>670</v>
      </c>
      <c r="D639" s="228" t="s">
        <v>258</v>
      </c>
      <c r="E639" s="229" t="s">
        <v>671</v>
      </c>
      <c r="F639" s="230" t="s">
        <v>672</v>
      </c>
      <c r="G639" s="231" t="s">
        <v>292</v>
      </c>
      <c r="H639" s="232">
        <v>19.992000000000001</v>
      </c>
      <c r="I639" s="233"/>
      <c r="J639" s="234">
        <f>ROUND(I639*H639,2)</f>
        <v>0</v>
      </c>
      <c r="K639" s="235"/>
      <c r="L639" s="44"/>
      <c r="M639" s="236" t="s">
        <v>1</v>
      </c>
      <c r="N639" s="237" t="s">
        <v>42</v>
      </c>
      <c r="O639" s="91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40" t="s">
        <v>262</v>
      </c>
      <c r="AT639" s="240" t="s">
        <v>258</v>
      </c>
      <c r="AU639" s="240" t="s">
        <v>87</v>
      </c>
      <c r="AY639" s="17" t="s">
        <v>256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7" t="s">
        <v>85</v>
      </c>
      <c r="BK639" s="241">
        <f>ROUND(I639*H639,2)</f>
        <v>0</v>
      </c>
      <c r="BL639" s="17" t="s">
        <v>262</v>
      </c>
      <c r="BM639" s="240" t="s">
        <v>673</v>
      </c>
    </row>
    <row r="640" s="2" customFormat="1">
      <c r="A640" s="38"/>
      <c r="B640" s="39"/>
      <c r="C640" s="40"/>
      <c r="D640" s="242" t="s">
        <v>264</v>
      </c>
      <c r="E640" s="40"/>
      <c r="F640" s="243" t="s">
        <v>674</v>
      </c>
      <c r="G640" s="40"/>
      <c r="H640" s="40"/>
      <c r="I640" s="244"/>
      <c r="J640" s="40"/>
      <c r="K640" s="40"/>
      <c r="L640" s="44"/>
      <c r="M640" s="245"/>
      <c r="N640" s="246"/>
      <c r="O640" s="91"/>
      <c r="P640" s="91"/>
      <c r="Q640" s="91"/>
      <c r="R640" s="91"/>
      <c r="S640" s="91"/>
      <c r="T640" s="92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264</v>
      </c>
      <c r="AU640" s="17" t="s">
        <v>87</v>
      </c>
    </row>
    <row r="641" s="14" customFormat="1">
      <c r="A641" s="14"/>
      <c r="B641" s="258"/>
      <c r="C641" s="259"/>
      <c r="D641" s="249" t="s">
        <v>266</v>
      </c>
      <c r="E641" s="260" t="s">
        <v>1</v>
      </c>
      <c r="F641" s="261" t="s">
        <v>675</v>
      </c>
      <c r="G641" s="259"/>
      <c r="H641" s="262">
        <v>19.992000000000001</v>
      </c>
      <c r="I641" s="263"/>
      <c r="J641" s="259"/>
      <c r="K641" s="259"/>
      <c r="L641" s="264"/>
      <c r="M641" s="265"/>
      <c r="N641" s="266"/>
      <c r="O641" s="266"/>
      <c r="P641" s="266"/>
      <c r="Q641" s="266"/>
      <c r="R641" s="266"/>
      <c r="S641" s="266"/>
      <c r="T641" s="267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8" t="s">
        <v>266</v>
      </c>
      <c r="AU641" s="268" t="s">
        <v>87</v>
      </c>
      <c r="AV641" s="14" t="s">
        <v>87</v>
      </c>
      <c r="AW641" s="14" t="s">
        <v>34</v>
      </c>
      <c r="AX641" s="14" t="s">
        <v>77</v>
      </c>
      <c r="AY641" s="268" t="s">
        <v>256</v>
      </c>
    </row>
    <row r="642" s="15" customFormat="1">
      <c r="A642" s="15"/>
      <c r="B642" s="269"/>
      <c r="C642" s="270"/>
      <c r="D642" s="249" t="s">
        <v>266</v>
      </c>
      <c r="E642" s="271" t="s">
        <v>1</v>
      </c>
      <c r="F642" s="272" t="s">
        <v>270</v>
      </c>
      <c r="G642" s="270"/>
      <c r="H642" s="273">
        <v>19.992000000000001</v>
      </c>
      <c r="I642" s="274"/>
      <c r="J642" s="270"/>
      <c r="K642" s="270"/>
      <c r="L642" s="275"/>
      <c r="M642" s="276"/>
      <c r="N642" s="277"/>
      <c r="O642" s="277"/>
      <c r="P642" s="277"/>
      <c r="Q642" s="277"/>
      <c r="R642" s="277"/>
      <c r="S642" s="277"/>
      <c r="T642" s="278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9" t="s">
        <v>266</v>
      </c>
      <c r="AU642" s="279" t="s">
        <v>87</v>
      </c>
      <c r="AV642" s="15" t="s">
        <v>262</v>
      </c>
      <c r="AW642" s="15" t="s">
        <v>34</v>
      </c>
      <c r="AX642" s="15" t="s">
        <v>85</v>
      </c>
      <c r="AY642" s="279" t="s">
        <v>256</v>
      </c>
    </row>
    <row r="643" s="2" customFormat="1" ht="33" customHeight="1">
      <c r="A643" s="38"/>
      <c r="B643" s="39"/>
      <c r="C643" s="228" t="s">
        <v>676</v>
      </c>
      <c r="D643" s="228" t="s">
        <v>258</v>
      </c>
      <c r="E643" s="229" t="s">
        <v>677</v>
      </c>
      <c r="F643" s="230" t="s">
        <v>678</v>
      </c>
      <c r="G643" s="231" t="s">
        <v>292</v>
      </c>
      <c r="H643" s="232">
        <v>15.973000000000001</v>
      </c>
      <c r="I643" s="233"/>
      <c r="J643" s="234">
        <f>ROUND(I643*H643,2)</f>
        <v>0</v>
      </c>
      <c r="K643" s="235"/>
      <c r="L643" s="44"/>
      <c r="M643" s="236" t="s">
        <v>1</v>
      </c>
      <c r="N643" s="237" t="s">
        <v>42</v>
      </c>
      <c r="O643" s="91"/>
      <c r="P643" s="238">
        <f>O643*H643</f>
        <v>0</v>
      </c>
      <c r="Q643" s="238">
        <v>0</v>
      </c>
      <c r="R643" s="238">
        <f>Q643*H643</f>
        <v>0</v>
      </c>
      <c r="S643" s="238">
        <v>0</v>
      </c>
      <c r="T643" s="239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40" t="s">
        <v>262</v>
      </c>
      <c r="AT643" s="240" t="s">
        <v>258</v>
      </c>
      <c r="AU643" s="240" t="s">
        <v>87</v>
      </c>
      <c r="AY643" s="17" t="s">
        <v>256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7" t="s">
        <v>85</v>
      </c>
      <c r="BK643" s="241">
        <f>ROUND(I643*H643,2)</f>
        <v>0</v>
      </c>
      <c r="BL643" s="17" t="s">
        <v>262</v>
      </c>
      <c r="BM643" s="240" t="s">
        <v>679</v>
      </c>
    </row>
    <row r="644" s="2" customFormat="1">
      <c r="A644" s="38"/>
      <c r="B644" s="39"/>
      <c r="C644" s="40"/>
      <c r="D644" s="242" t="s">
        <v>264</v>
      </c>
      <c r="E644" s="40"/>
      <c r="F644" s="243" t="s">
        <v>680</v>
      </c>
      <c r="G644" s="40"/>
      <c r="H644" s="40"/>
      <c r="I644" s="244"/>
      <c r="J644" s="40"/>
      <c r="K644" s="40"/>
      <c r="L644" s="44"/>
      <c r="M644" s="245"/>
      <c r="N644" s="246"/>
      <c r="O644" s="91"/>
      <c r="P644" s="91"/>
      <c r="Q644" s="91"/>
      <c r="R644" s="91"/>
      <c r="S644" s="91"/>
      <c r="T644" s="92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264</v>
      </c>
      <c r="AU644" s="17" t="s">
        <v>87</v>
      </c>
    </row>
    <row r="645" s="14" customFormat="1">
      <c r="A645" s="14"/>
      <c r="B645" s="258"/>
      <c r="C645" s="259"/>
      <c r="D645" s="249" t="s">
        <v>266</v>
      </c>
      <c r="E645" s="260" t="s">
        <v>1</v>
      </c>
      <c r="F645" s="261" t="s">
        <v>681</v>
      </c>
      <c r="G645" s="259"/>
      <c r="H645" s="262">
        <v>15.973000000000001</v>
      </c>
      <c r="I645" s="263"/>
      <c r="J645" s="259"/>
      <c r="K645" s="259"/>
      <c r="L645" s="264"/>
      <c r="M645" s="265"/>
      <c r="N645" s="266"/>
      <c r="O645" s="266"/>
      <c r="P645" s="266"/>
      <c r="Q645" s="266"/>
      <c r="R645" s="266"/>
      <c r="S645" s="266"/>
      <c r="T645" s="26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8" t="s">
        <v>266</v>
      </c>
      <c r="AU645" s="268" t="s">
        <v>87</v>
      </c>
      <c r="AV645" s="14" t="s">
        <v>87</v>
      </c>
      <c r="AW645" s="14" t="s">
        <v>34</v>
      </c>
      <c r="AX645" s="14" t="s">
        <v>77</v>
      </c>
      <c r="AY645" s="268" t="s">
        <v>256</v>
      </c>
    </row>
    <row r="646" s="15" customFormat="1">
      <c r="A646" s="15"/>
      <c r="B646" s="269"/>
      <c r="C646" s="270"/>
      <c r="D646" s="249" t="s">
        <v>266</v>
      </c>
      <c r="E646" s="271" t="s">
        <v>1</v>
      </c>
      <c r="F646" s="272" t="s">
        <v>270</v>
      </c>
      <c r="G646" s="270"/>
      <c r="H646" s="273">
        <v>15.973000000000001</v>
      </c>
      <c r="I646" s="274"/>
      <c r="J646" s="270"/>
      <c r="K646" s="270"/>
      <c r="L646" s="275"/>
      <c r="M646" s="276"/>
      <c r="N646" s="277"/>
      <c r="O646" s="277"/>
      <c r="P646" s="277"/>
      <c r="Q646" s="277"/>
      <c r="R646" s="277"/>
      <c r="S646" s="277"/>
      <c r="T646" s="278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9" t="s">
        <v>266</v>
      </c>
      <c r="AU646" s="279" t="s">
        <v>87</v>
      </c>
      <c r="AV646" s="15" t="s">
        <v>262</v>
      </c>
      <c r="AW646" s="15" t="s">
        <v>34</v>
      </c>
      <c r="AX646" s="15" t="s">
        <v>85</v>
      </c>
      <c r="AY646" s="279" t="s">
        <v>256</v>
      </c>
    </row>
    <row r="647" s="2" customFormat="1" ht="37.8" customHeight="1">
      <c r="A647" s="38"/>
      <c r="B647" s="39"/>
      <c r="C647" s="228" t="s">
        <v>682</v>
      </c>
      <c r="D647" s="228" t="s">
        <v>258</v>
      </c>
      <c r="E647" s="229" t="s">
        <v>683</v>
      </c>
      <c r="F647" s="230" t="s">
        <v>684</v>
      </c>
      <c r="G647" s="231" t="s">
        <v>292</v>
      </c>
      <c r="H647" s="232">
        <v>32.304000000000002</v>
      </c>
      <c r="I647" s="233"/>
      <c r="J647" s="234">
        <f>ROUND(I647*H647,2)</f>
        <v>0</v>
      </c>
      <c r="K647" s="235"/>
      <c r="L647" s="44"/>
      <c r="M647" s="236" t="s">
        <v>1</v>
      </c>
      <c r="N647" s="237" t="s">
        <v>42</v>
      </c>
      <c r="O647" s="91"/>
      <c r="P647" s="238">
        <f>O647*H647</f>
        <v>0</v>
      </c>
      <c r="Q647" s="238">
        <v>0</v>
      </c>
      <c r="R647" s="238">
        <f>Q647*H647</f>
        <v>0</v>
      </c>
      <c r="S647" s="238">
        <v>0</v>
      </c>
      <c r="T647" s="239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40" t="s">
        <v>262</v>
      </c>
      <c r="AT647" s="240" t="s">
        <v>258</v>
      </c>
      <c r="AU647" s="240" t="s">
        <v>87</v>
      </c>
      <c r="AY647" s="17" t="s">
        <v>256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7" t="s">
        <v>85</v>
      </c>
      <c r="BK647" s="241">
        <f>ROUND(I647*H647,2)</f>
        <v>0</v>
      </c>
      <c r="BL647" s="17" t="s">
        <v>262</v>
      </c>
      <c r="BM647" s="240" t="s">
        <v>685</v>
      </c>
    </row>
    <row r="648" s="2" customFormat="1">
      <c r="A648" s="38"/>
      <c r="B648" s="39"/>
      <c r="C648" s="40"/>
      <c r="D648" s="242" t="s">
        <v>264</v>
      </c>
      <c r="E648" s="40"/>
      <c r="F648" s="243" t="s">
        <v>686</v>
      </c>
      <c r="G648" s="40"/>
      <c r="H648" s="40"/>
      <c r="I648" s="244"/>
      <c r="J648" s="40"/>
      <c r="K648" s="40"/>
      <c r="L648" s="44"/>
      <c r="M648" s="245"/>
      <c r="N648" s="246"/>
      <c r="O648" s="91"/>
      <c r="P648" s="91"/>
      <c r="Q648" s="91"/>
      <c r="R648" s="91"/>
      <c r="S648" s="91"/>
      <c r="T648" s="92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264</v>
      </c>
      <c r="AU648" s="17" t="s">
        <v>87</v>
      </c>
    </row>
    <row r="649" s="14" customFormat="1">
      <c r="A649" s="14"/>
      <c r="B649" s="258"/>
      <c r="C649" s="259"/>
      <c r="D649" s="249" t="s">
        <v>266</v>
      </c>
      <c r="E649" s="260" t="s">
        <v>1</v>
      </c>
      <c r="F649" s="261" t="s">
        <v>687</v>
      </c>
      <c r="G649" s="259"/>
      <c r="H649" s="262">
        <v>32.304000000000002</v>
      </c>
      <c r="I649" s="263"/>
      <c r="J649" s="259"/>
      <c r="K649" s="259"/>
      <c r="L649" s="264"/>
      <c r="M649" s="265"/>
      <c r="N649" s="266"/>
      <c r="O649" s="266"/>
      <c r="P649" s="266"/>
      <c r="Q649" s="266"/>
      <c r="R649" s="266"/>
      <c r="S649" s="266"/>
      <c r="T649" s="26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8" t="s">
        <v>266</v>
      </c>
      <c r="AU649" s="268" t="s">
        <v>87</v>
      </c>
      <c r="AV649" s="14" t="s">
        <v>87</v>
      </c>
      <c r="AW649" s="14" t="s">
        <v>34</v>
      </c>
      <c r="AX649" s="14" t="s">
        <v>77</v>
      </c>
      <c r="AY649" s="268" t="s">
        <v>256</v>
      </c>
    </row>
    <row r="650" s="15" customFormat="1">
      <c r="A650" s="15"/>
      <c r="B650" s="269"/>
      <c r="C650" s="270"/>
      <c r="D650" s="249" t="s">
        <v>266</v>
      </c>
      <c r="E650" s="271" t="s">
        <v>1</v>
      </c>
      <c r="F650" s="272" t="s">
        <v>270</v>
      </c>
      <c r="G650" s="270"/>
      <c r="H650" s="273">
        <v>32.304000000000002</v>
      </c>
      <c r="I650" s="274"/>
      <c r="J650" s="270"/>
      <c r="K650" s="270"/>
      <c r="L650" s="275"/>
      <c r="M650" s="276"/>
      <c r="N650" s="277"/>
      <c r="O650" s="277"/>
      <c r="P650" s="277"/>
      <c r="Q650" s="277"/>
      <c r="R650" s="277"/>
      <c r="S650" s="277"/>
      <c r="T650" s="278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9" t="s">
        <v>266</v>
      </c>
      <c r="AU650" s="279" t="s">
        <v>87</v>
      </c>
      <c r="AV650" s="15" t="s">
        <v>262</v>
      </c>
      <c r="AW650" s="15" t="s">
        <v>34</v>
      </c>
      <c r="AX650" s="15" t="s">
        <v>85</v>
      </c>
      <c r="AY650" s="279" t="s">
        <v>256</v>
      </c>
    </row>
    <row r="651" s="2" customFormat="1" ht="33" customHeight="1">
      <c r="A651" s="38"/>
      <c r="B651" s="39"/>
      <c r="C651" s="228" t="s">
        <v>688</v>
      </c>
      <c r="D651" s="228" t="s">
        <v>258</v>
      </c>
      <c r="E651" s="229" t="s">
        <v>689</v>
      </c>
      <c r="F651" s="230" t="s">
        <v>690</v>
      </c>
      <c r="G651" s="231" t="s">
        <v>292</v>
      </c>
      <c r="H651" s="232">
        <v>0.47199999999999998</v>
      </c>
      <c r="I651" s="233"/>
      <c r="J651" s="234">
        <f>ROUND(I651*H651,2)</f>
        <v>0</v>
      </c>
      <c r="K651" s="235"/>
      <c r="L651" s="44"/>
      <c r="M651" s="236" t="s">
        <v>1</v>
      </c>
      <c r="N651" s="237" t="s">
        <v>42</v>
      </c>
      <c r="O651" s="91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40" t="s">
        <v>262</v>
      </c>
      <c r="AT651" s="240" t="s">
        <v>258</v>
      </c>
      <c r="AU651" s="240" t="s">
        <v>87</v>
      </c>
      <c r="AY651" s="17" t="s">
        <v>256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7" t="s">
        <v>85</v>
      </c>
      <c r="BK651" s="241">
        <f>ROUND(I651*H651,2)</f>
        <v>0</v>
      </c>
      <c r="BL651" s="17" t="s">
        <v>262</v>
      </c>
      <c r="BM651" s="240" t="s">
        <v>691</v>
      </c>
    </row>
    <row r="652" s="14" customFormat="1">
      <c r="A652" s="14"/>
      <c r="B652" s="258"/>
      <c r="C652" s="259"/>
      <c r="D652" s="249" t="s">
        <v>266</v>
      </c>
      <c r="E652" s="260" t="s">
        <v>1</v>
      </c>
      <c r="F652" s="261" t="s">
        <v>692</v>
      </c>
      <c r="G652" s="259"/>
      <c r="H652" s="262">
        <v>0.47199999999999998</v>
      </c>
      <c r="I652" s="263"/>
      <c r="J652" s="259"/>
      <c r="K652" s="259"/>
      <c r="L652" s="264"/>
      <c r="M652" s="265"/>
      <c r="N652" s="266"/>
      <c r="O652" s="266"/>
      <c r="P652" s="266"/>
      <c r="Q652" s="266"/>
      <c r="R652" s="266"/>
      <c r="S652" s="266"/>
      <c r="T652" s="26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8" t="s">
        <v>266</v>
      </c>
      <c r="AU652" s="268" t="s">
        <v>87</v>
      </c>
      <c r="AV652" s="14" t="s">
        <v>87</v>
      </c>
      <c r="AW652" s="14" t="s">
        <v>34</v>
      </c>
      <c r="AX652" s="14" t="s">
        <v>77</v>
      </c>
      <c r="AY652" s="268" t="s">
        <v>256</v>
      </c>
    </row>
    <row r="653" s="15" customFormat="1">
      <c r="A653" s="15"/>
      <c r="B653" s="269"/>
      <c r="C653" s="270"/>
      <c r="D653" s="249" t="s">
        <v>266</v>
      </c>
      <c r="E653" s="271" t="s">
        <v>1</v>
      </c>
      <c r="F653" s="272" t="s">
        <v>270</v>
      </c>
      <c r="G653" s="270"/>
      <c r="H653" s="273">
        <v>0.47199999999999998</v>
      </c>
      <c r="I653" s="274"/>
      <c r="J653" s="270"/>
      <c r="K653" s="270"/>
      <c r="L653" s="275"/>
      <c r="M653" s="276"/>
      <c r="N653" s="277"/>
      <c r="O653" s="277"/>
      <c r="P653" s="277"/>
      <c r="Q653" s="277"/>
      <c r="R653" s="277"/>
      <c r="S653" s="277"/>
      <c r="T653" s="278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9" t="s">
        <v>266</v>
      </c>
      <c r="AU653" s="279" t="s">
        <v>87</v>
      </c>
      <c r="AV653" s="15" t="s">
        <v>262</v>
      </c>
      <c r="AW653" s="15" t="s">
        <v>34</v>
      </c>
      <c r="AX653" s="15" t="s">
        <v>85</v>
      </c>
      <c r="AY653" s="279" t="s">
        <v>256</v>
      </c>
    </row>
    <row r="654" s="2" customFormat="1" ht="37.8" customHeight="1">
      <c r="A654" s="38"/>
      <c r="B654" s="39"/>
      <c r="C654" s="228" t="s">
        <v>693</v>
      </c>
      <c r="D654" s="228" t="s">
        <v>258</v>
      </c>
      <c r="E654" s="229" t="s">
        <v>694</v>
      </c>
      <c r="F654" s="230" t="s">
        <v>695</v>
      </c>
      <c r="G654" s="231" t="s">
        <v>292</v>
      </c>
      <c r="H654" s="232">
        <v>1.0860000000000001</v>
      </c>
      <c r="I654" s="233"/>
      <c r="J654" s="234">
        <f>ROUND(I654*H654,2)</f>
        <v>0</v>
      </c>
      <c r="K654" s="235"/>
      <c r="L654" s="44"/>
      <c r="M654" s="236" t="s">
        <v>1</v>
      </c>
      <c r="N654" s="237" t="s">
        <v>42</v>
      </c>
      <c r="O654" s="91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40" t="s">
        <v>262</v>
      </c>
      <c r="AT654" s="240" t="s">
        <v>258</v>
      </c>
      <c r="AU654" s="240" t="s">
        <v>87</v>
      </c>
      <c r="AY654" s="17" t="s">
        <v>256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7" t="s">
        <v>85</v>
      </c>
      <c r="BK654" s="241">
        <f>ROUND(I654*H654,2)</f>
        <v>0</v>
      </c>
      <c r="BL654" s="17" t="s">
        <v>262</v>
      </c>
      <c r="BM654" s="240" t="s">
        <v>696</v>
      </c>
    </row>
    <row r="655" s="14" customFormat="1">
      <c r="A655" s="14"/>
      <c r="B655" s="258"/>
      <c r="C655" s="259"/>
      <c r="D655" s="249" t="s">
        <v>266</v>
      </c>
      <c r="E655" s="260" t="s">
        <v>1</v>
      </c>
      <c r="F655" s="261" t="s">
        <v>697</v>
      </c>
      <c r="G655" s="259"/>
      <c r="H655" s="262">
        <v>1.0860000000000001</v>
      </c>
      <c r="I655" s="263"/>
      <c r="J655" s="259"/>
      <c r="K655" s="259"/>
      <c r="L655" s="264"/>
      <c r="M655" s="265"/>
      <c r="N655" s="266"/>
      <c r="O655" s="266"/>
      <c r="P655" s="266"/>
      <c r="Q655" s="266"/>
      <c r="R655" s="266"/>
      <c r="S655" s="266"/>
      <c r="T655" s="267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8" t="s">
        <v>266</v>
      </c>
      <c r="AU655" s="268" t="s">
        <v>87</v>
      </c>
      <c r="AV655" s="14" t="s">
        <v>87</v>
      </c>
      <c r="AW655" s="14" t="s">
        <v>34</v>
      </c>
      <c r="AX655" s="14" t="s">
        <v>77</v>
      </c>
      <c r="AY655" s="268" t="s">
        <v>256</v>
      </c>
    </row>
    <row r="656" s="15" customFormat="1">
      <c r="A656" s="15"/>
      <c r="B656" s="269"/>
      <c r="C656" s="270"/>
      <c r="D656" s="249" t="s">
        <v>266</v>
      </c>
      <c r="E656" s="271" t="s">
        <v>1</v>
      </c>
      <c r="F656" s="272" t="s">
        <v>270</v>
      </c>
      <c r="G656" s="270"/>
      <c r="H656" s="273">
        <v>1.0860000000000001</v>
      </c>
      <c r="I656" s="274"/>
      <c r="J656" s="270"/>
      <c r="K656" s="270"/>
      <c r="L656" s="275"/>
      <c r="M656" s="276"/>
      <c r="N656" s="277"/>
      <c r="O656" s="277"/>
      <c r="P656" s="277"/>
      <c r="Q656" s="277"/>
      <c r="R656" s="277"/>
      <c r="S656" s="277"/>
      <c r="T656" s="278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79" t="s">
        <v>266</v>
      </c>
      <c r="AU656" s="279" t="s">
        <v>87</v>
      </c>
      <c r="AV656" s="15" t="s">
        <v>262</v>
      </c>
      <c r="AW656" s="15" t="s">
        <v>34</v>
      </c>
      <c r="AX656" s="15" t="s">
        <v>85</v>
      </c>
      <c r="AY656" s="279" t="s">
        <v>256</v>
      </c>
    </row>
    <row r="657" s="2" customFormat="1" ht="24.15" customHeight="1">
      <c r="A657" s="38"/>
      <c r="B657" s="39"/>
      <c r="C657" s="228" t="s">
        <v>698</v>
      </c>
      <c r="D657" s="228" t="s">
        <v>258</v>
      </c>
      <c r="E657" s="229" t="s">
        <v>699</v>
      </c>
      <c r="F657" s="230" t="s">
        <v>700</v>
      </c>
      <c r="G657" s="231" t="s">
        <v>292</v>
      </c>
      <c r="H657" s="232">
        <v>0.0050000000000000001</v>
      </c>
      <c r="I657" s="233"/>
      <c r="J657" s="234">
        <f>ROUND(I657*H657,2)</f>
        <v>0</v>
      </c>
      <c r="K657" s="235"/>
      <c r="L657" s="44"/>
      <c r="M657" s="236" t="s">
        <v>1</v>
      </c>
      <c r="N657" s="237" t="s">
        <v>42</v>
      </c>
      <c r="O657" s="91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40" t="s">
        <v>262</v>
      </c>
      <c r="AT657" s="240" t="s">
        <v>258</v>
      </c>
      <c r="AU657" s="240" t="s">
        <v>87</v>
      </c>
      <c r="AY657" s="17" t="s">
        <v>256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7" t="s">
        <v>85</v>
      </c>
      <c r="BK657" s="241">
        <f>ROUND(I657*H657,2)</f>
        <v>0</v>
      </c>
      <c r="BL657" s="17" t="s">
        <v>262</v>
      </c>
      <c r="BM657" s="240" t="s">
        <v>701</v>
      </c>
    </row>
    <row r="658" s="14" customFormat="1">
      <c r="A658" s="14"/>
      <c r="B658" s="258"/>
      <c r="C658" s="259"/>
      <c r="D658" s="249" t="s">
        <v>266</v>
      </c>
      <c r="E658" s="260" t="s">
        <v>1</v>
      </c>
      <c r="F658" s="261" t="s">
        <v>702</v>
      </c>
      <c r="G658" s="259"/>
      <c r="H658" s="262">
        <v>0.0050000000000000001</v>
      </c>
      <c r="I658" s="263"/>
      <c r="J658" s="259"/>
      <c r="K658" s="259"/>
      <c r="L658" s="264"/>
      <c r="M658" s="265"/>
      <c r="N658" s="266"/>
      <c r="O658" s="266"/>
      <c r="P658" s="266"/>
      <c r="Q658" s="266"/>
      <c r="R658" s="266"/>
      <c r="S658" s="266"/>
      <c r="T658" s="26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8" t="s">
        <v>266</v>
      </c>
      <c r="AU658" s="268" t="s">
        <v>87</v>
      </c>
      <c r="AV658" s="14" t="s">
        <v>87</v>
      </c>
      <c r="AW658" s="14" t="s">
        <v>34</v>
      </c>
      <c r="AX658" s="14" t="s">
        <v>77</v>
      </c>
      <c r="AY658" s="268" t="s">
        <v>256</v>
      </c>
    </row>
    <row r="659" s="15" customFormat="1">
      <c r="A659" s="15"/>
      <c r="B659" s="269"/>
      <c r="C659" s="270"/>
      <c r="D659" s="249" t="s">
        <v>266</v>
      </c>
      <c r="E659" s="271" t="s">
        <v>1</v>
      </c>
      <c r="F659" s="272" t="s">
        <v>270</v>
      </c>
      <c r="G659" s="270"/>
      <c r="H659" s="273">
        <v>0.0050000000000000001</v>
      </c>
      <c r="I659" s="274"/>
      <c r="J659" s="270"/>
      <c r="K659" s="270"/>
      <c r="L659" s="275"/>
      <c r="M659" s="276"/>
      <c r="N659" s="277"/>
      <c r="O659" s="277"/>
      <c r="P659" s="277"/>
      <c r="Q659" s="277"/>
      <c r="R659" s="277"/>
      <c r="S659" s="277"/>
      <c r="T659" s="278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9" t="s">
        <v>266</v>
      </c>
      <c r="AU659" s="279" t="s">
        <v>87</v>
      </c>
      <c r="AV659" s="15" t="s">
        <v>262</v>
      </c>
      <c r="AW659" s="15" t="s">
        <v>34</v>
      </c>
      <c r="AX659" s="15" t="s">
        <v>85</v>
      </c>
      <c r="AY659" s="279" t="s">
        <v>256</v>
      </c>
    </row>
    <row r="660" s="2" customFormat="1" ht="33" customHeight="1">
      <c r="A660" s="38"/>
      <c r="B660" s="39"/>
      <c r="C660" s="228" t="s">
        <v>703</v>
      </c>
      <c r="D660" s="228" t="s">
        <v>258</v>
      </c>
      <c r="E660" s="229" t="s">
        <v>704</v>
      </c>
      <c r="F660" s="230" t="s">
        <v>705</v>
      </c>
      <c r="G660" s="231" t="s">
        <v>292</v>
      </c>
      <c r="H660" s="232">
        <v>0.0089999999999999993</v>
      </c>
      <c r="I660" s="233"/>
      <c r="J660" s="234">
        <f>ROUND(I660*H660,2)</f>
        <v>0</v>
      </c>
      <c r="K660" s="235"/>
      <c r="L660" s="44"/>
      <c r="M660" s="236" t="s">
        <v>1</v>
      </c>
      <c r="N660" s="237" t="s">
        <v>42</v>
      </c>
      <c r="O660" s="91"/>
      <c r="P660" s="238">
        <f>O660*H660</f>
        <v>0</v>
      </c>
      <c r="Q660" s="238">
        <v>0</v>
      </c>
      <c r="R660" s="238">
        <f>Q660*H660</f>
        <v>0</v>
      </c>
      <c r="S660" s="238">
        <v>0</v>
      </c>
      <c r="T660" s="239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40" t="s">
        <v>262</v>
      </c>
      <c r="AT660" s="240" t="s">
        <v>258</v>
      </c>
      <c r="AU660" s="240" t="s">
        <v>87</v>
      </c>
      <c r="AY660" s="17" t="s">
        <v>256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7" t="s">
        <v>85</v>
      </c>
      <c r="BK660" s="241">
        <f>ROUND(I660*H660,2)</f>
        <v>0</v>
      </c>
      <c r="BL660" s="17" t="s">
        <v>262</v>
      </c>
      <c r="BM660" s="240" t="s">
        <v>706</v>
      </c>
    </row>
    <row r="661" s="2" customFormat="1">
      <c r="A661" s="38"/>
      <c r="B661" s="39"/>
      <c r="C661" s="40"/>
      <c r="D661" s="242" t="s">
        <v>264</v>
      </c>
      <c r="E661" s="40"/>
      <c r="F661" s="243" t="s">
        <v>707</v>
      </c>
      <c r="G661" s="40"/>
      <c r="H661" s="40"/>
      <c r="I661" s="244"/>
      <c r="J661" s="40"/>
      <c r="K661" s="40"/>
      <c r="L661" s="44"/>
      <c r="M661" s="245"/>
      <c r="N661" s="246"/>
      <c r="O661" s="91"/>
      <c r="P661" s="91"/>
      <c r="Q661" s="91"/>
      <c r="R661" s="91"/>
      <c r="S661" s="91"/>
      <c r="T661" s="92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264</v>
      </c>
      <c r="AU661" s="17" t="s">
        <v>87</v>
      </c>
    </row>
    <row r="662" s="14" customFormat="1">
      <c r="A662" s="14"/>
      <c r="B662" s="258"/>
      <c r="C662" s="259"/>
      <c r="D662" s="249" t="s">
        <v>266</v>
      </c>
      <c r="E662" s="260" t="s">
        <v>1</v>
      </c>
      <c r="F662" s="261" t="s">
        <v>708</v>
      </c>
      <c r="G662" s="259"/>
      <c r="H662" s="262">
        <v>0.0089999999999999993</v>
      </c>
      <c r="I662" s="263"/>
      <c r="J662" s="259"/>
      <c r="K662" s="259"/>
      <c r="L662" s="264"/>
      <c r="M662" s="265"/>
      <c r="N662" s="266"/>
      <c r="O662" s="266"/>
      <c r="P662" s="266"/>
      <c r="Q662" s="266"/>
      <c r="R662" s="266"/>
      <c r="S662" s="266"/>
      <c r="T662" s="26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8" t="s">
        <v>266</v>
      </c>
      <c r="AU662" s="268" t="s">
        <v>87</v>
      </c>
      <c r="AV662" s="14" t="s">
        <v>87</v>
      </c>
      <c r="AW662" s="14" t="s">
        <v>34</v>
      </c>
      <c r="AX662" s="14" t="s">
        <v>77</v>
      </c>
      <c r="AY662" s="268" t="s">
        <v>256</v>
      </c>
    </row>
    <row r="663" s="15" customFormat="1">
      <c r="A663" s="15"/>
      <c r="B663" s="269"/>
      <c r="C663" s="270"/>
      <c r="D663" s="249" t="s">
        <v>266</v>
      </c>
      <c r="E663" s="271" t="s">
        <v>1</v>
      </c>
      <c r="F663" s="272" t="s">
        <v>270</v>
      </c>
      <c r="G663" s="270"/>
      <c r="H663" s="273">
        <v>0.0089999999999999993</v>
      </c>
      <c r="I663" s="274"/>
      <c r="J663" s="270"/>
      <c r="K663" s="270"/>
      <c r="L663" s="275"/>
      <c r="M663" s="276"/>
      <c r="N663" s="277"/>
      <c r="O663" s="277"/>
      <c r="P663" s="277"/>
      <c r="Q663" s="277"/>
      <c r="R663" s="277"/>
      <c r="S663" s="277"/>
      <c r="T663" s="278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9" t="s">
        <v>266</v>
      </c>
      <c r="AU663" s="279" t="s">
        <v>87</v>
      </c>
      <c r="AV663" s="15" t="s">
        <v>262</v>
      </c>
      <c r="AW663" s="15" t="s">
        <v>34</v>
      </c>
      <c r="AX663" s="15" t="s">
        <v>85</v>
      </c>
      <c r="AY663" s="279" t="s">
        <v>256</v>
      </c>
    </row>
    <row r="664" s="12" customFormat="1" ht="22.8" customHeight="1">
      <c r="A664" s="12"/>
      <c r="B664" s="212"/>
      <c r="C664" s="213"/>
      <c r="D664" s="214" t="s">
        <v>76</v>
      </c>
      <c r="E664" s="226" t="s">
        <v>709</v>
      </c>
      <c r="F664" s="226" t="s">
        <v>710</v>
      </c>
      <c r="G664" s="213"/>
      <c r="H664" s="213"/>
      <c r="I664" s="216"/>
      <c r="J664" s="227">
        <f>BK664</f>
        <v>0</v>
      </c>
      <c r="K664" s="213"/>
      <c r="L664" s="218"/>
      <c r="M664" s="219"/>
      <c r="N664" s="220"/>
      <c r="O664" s="220"/>
      <c r="P664" s="221">
        <f>P665</f>
        <v>0</v>
      </c>
      <c r="Q664" s="220"/>
      <c r="R664" s="221">
        <f>R665</f>
        <v>0</v>
      </c>
      <c r="S664" s="220"/>
      <c r="T664" s="222">
        <f>T665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23" t="s">
        <v>85</v>
      </c>
      <c r="AT664" s="224" t="s">
        <v>76</v>
      </c>
      <c r="AU664" s="224" t="s">
        <v>85</v>
      </c>
      <c r="AY664" s="223" t="s">
        <v>256</v>
      </c>
      <c r="BK664" s="225">
        <f>BK665</f>
        <v>0</v>
      </c>
    </row>
    <row r="665" s="2" customFormat="1" ht="16.5" customHeight="1">
      <c r="A665" s="38"/>
      <c r="B665" s="39"/>
      <c r="C665" s="228" t="s">
        <v>711</v>
      </c>
      <c r="D665" s="228" t="s">
        <v>258</v>
      </c>
      <c r="E665" s="229" t="s">
        <v>712</v>
      </c>
      <c r="F665" s="230" t="s">
        <v>713</v>
      </c>
      <c r="G665" s="231" t="s">
        <v>292</v>
      </c>
      <c r="H665" s="232">
        <v>36.878999999999998</v>
      </c>
      <c r="I665" s="233"/>
      <c r="J665" s="234">
        <f>ROUND(I665*H665,2)</f>
        <v>0</v>
      </c>
      <c r="K665" s="235"/>
      <c r="L665" s="44"/>
      <c r="M665" s="236" t="s">
        <v>1</v>
      </c>
      <c r="N665" s="237" t="s">
        <v>42</v>
      </c>
      <c r="O665" s="91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40" t="s">
        <v>262</v>
      </c>
      <c r="AT665" s="240" t="s">
        <v>258</v>
      </c>
      <c r="AU665" s="240" t="s">
        <v>87</v>
      </c>
      <c r="AY665" s="17" t="s">
        <v>256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7" t="s">
        <v>85</v>
      </c>
      <c r="BK665" s="241">
        <f>ROUND(I665*H665,2)</f>
        <v>0</v>
      </c>
      <c r="BL665" s="17" t="s">
        <v>262</v>
      </c>
      <c r="BM665" s="240" t="s">
        <v>714</v>
      </c>
    </row>
    <row r="666" s="12" customFormat="1" ht="25.92" customHeight="1">
      <c r="A666" s="12"/>
      <c r="B666" s="212"/>
      <c r="C666" s="213"/>
      <c r="D666" s="214" t="s">
        <v>76</v>
      </c>
      <c r="E666" s="215" t="s">
        <v>715</v>
      </c>
      <c r="F666" s="215" t="s">
        <v>716</v>
      </c>
      <c r="G666" s="213"/>
      <c r="H666" s="213"/>
      <c r="I666" s="216"/>
      <c r="J666" s="217">
        <f>BK666</f>
        <v>0</v>
      </c>
      <c r="K666" s="213"/>
      <c r="L666" s="218"/>
      <c r="M666" s="219"/>
      <c r="N666" s="220"/>
      <c r="O666" s="220"/>
      <c r="P666" s="221">
        <f>P667+P671+P716+P733+P792+P848+P952+P970+P987+P1117+P1216+P1368+P1386</f>
        <v>0</v>
      </c>
      <c r="Q666" s="220"/>
      <c r="R666" s="221">
        <f>R667+R671+R716+R733+R792+R848+R952+R970+R987+R1117+R1216+R1368+R1386</f>
        <v>16.430099939999998</v>
      </c>
      <c r="S666" s="220"/>
      <c r="T666" s="222">
        <f>T667+T671+T716+T733+T792+T848+T952+T970+T987+T1117+T1216+T1368+T1386</f>
        <v>1.6406548000000001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23" t="s">
        <v>87</v>
      </c>
      <c r="AT666" s="224" t="s">
        <v>76</v>
      </c>
      <c r="AU666" s="224" t="s">
        <v>77</v>
      </c>
      <c r="AY666" s="223" t="s">
        <v>256</v>
      </c>
      <c r="BK666" s="225">
        <f>BK667+BK671+BK716+BK733+BK792+BK848+BK952+BK970+BK987+BK1117+BK1216+BK1368+BK1386</f>
        <v>0</v>
      </c>
    </row>
    <row r="667" s="12" customFormat="1" ht="22.8" customHeight="1">
      <c r="A667" s="12"/>
      <c r="B667" s="212"/>
      <c r="C667" s="213"/>
      <c r="D667" s="214" t="s">
        <v>76</v>
      </c>
      <c r="E667" s="226" t="s">
        <v>717</v>
      </c>
      <c r="F667" s="226" t="s">
        <v>718</v>
      </c>
      <c r="G667" s="213"/>
      <c r="H667" s="213"/>
      <c r="I667" s="216"/>
      <c r="J667" s="227">
        <f>BK667</f>
        <v>0</v>
      </c>
      <c r="K667" s="213"/>
      <c r="L667" s="218"/>
      <c r="M667" s="219"/>
      <c r="N667" s="220"/>
      <c r="O667" s="220"/>
      <c r="P667" s="221">
        <f>SUM(P668:P670)</f>
        <v>0</v>
      </c>
      <c r="Q667" s="220"/>
      <c r="R667" s="221">
        <f>SUM(R668:R670)</f>
        <v>0</v>
      </c>
      <c r="S667" s="220"/>
      <c r="T667" s="222">
        <f>SUM(T668:T670)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23" t="s">
        <v>85</v>
      </c>
      <c r="AT667" s="224" t="s">
        <v>76</v>
      </c>
      <c r="AU667" s="224" t="s">
        <v>85</v>
      </c>
      <c r="AY667" s="223" t="s">
        <v>256</v>
      </c>
      <c r="BK667" s="225">
        <f>SUM(BK668:BK670)</f>
        <v>0</v>
      </c>
    </row>
    <row r="668" s="2" customFormat="1" ht="33" customHeight="1">
      <c r="A668" s="38"/>
      <c r="B668" s="39"/>
      <c r="C668" s="228" t="s">
        <v>719</v>
      </c>
      <c r="D668" s="228" t="s">
        <v>258</v>
      </c>
      <c r="E668" s="229" t="s">
        <v>720</v>
      </c>
      <c r="F668" s="230" t="s">
        <v>721</v>
      </c>
      <c r="G668" s="231" t="s">
        <v>722</v>
      </c>
      <c r="H668" s="232">
        <v>60</v>
      </c>
      <c r="I668" s="233"/>
      <c r="J668" s="234">
        <f>ROUND(I668*H668,2)</f>
        <v>0</v>
      </c>
      <c r="K668" s="235"/>
      <c r="L668" s="44"/>
      <c r="M668" s="236" t="s">
        <v>1</v>
      </c>
      <c r="N668" s="237" t="s">
        <v>42</v>
      </c>
      <c r="O668" s="91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40" t="s">
        <v>262</v>
      </c>
      <c r="AT668" s="240" t="s">
        <v>258</v>
      </c>
      <c r="AU668" s="240" t="s">
        <v>87</v>
      </c>
      <c r="AY668" s="17" t="s">
        <v>256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7" t="s">
        <v>85</v>
      </c>
      <c r="BK668" s="241">
        <f>ROUND(I668*H668,2)</f>
        <v>0</v>
      </c>
      <c r="BL668" s="17" t="s">
        <v>262</v>
      </c>
      <c r="BM668" s="240" t="s">
        <v>723</v>
      </c>
    </row>
    <row r="669" s="14" customFormat="1">
      <c r="A669" s="14"/>
      <c r="B669" s="258"/>
      <c r="C669" s="259"/>
      <c r="D669" s="249" t="s">
        <v>266</v>
      </c>
      <c r="E669" s="260" t="s">
        <v>1</v>
      </c>
      <c r="F669" s="261" t="s">
        <v>693</v>
      </c>
      <c r="G669" s="259"/>
      <c r="H669" s="262">
        <v>60</v>
      </c>
      <c r="I669" s="263"/>
      <c r="J669" s="259"/>
      <c r="K669" s="259"/>
      <c r="L669" s="264"/>
      <c r="M669" s="265"/>
      <c r="N669" s="266"/>
      <c r="O669" s="266"/>
      <c r="P669" s="266"/>
      <c r="Q669" s="266"/>
      <c r="R669" s="266"/>
      <c r="S669" s="266"/>
      <c r="T669" s="26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8" t="s">
        <v>266</v>
      </c>
      <c r="AU669" s="268" t="s">
        <v>87</v>
      </c>
      <c r="AV669" s="14" t="s">
        <v>87</v>
      </c>
      <c r="AW669" s="14" t="s">
        <v>34</v>
      </c>
      <c r="AX669" s="14" t="s">
        <v>77</v>
      </c>
      <c r="AY669" s="268" t="s">
        <v>256</v>
      </c>
    </row>
    <row r="670" s="15" customFormat="1">
      <c r="A670" s="15"/>
      <c r="B670" s="269"/>
      <c r="C670" s="270"/>
      <c r="D670" s="249" t="s">
        <v>266</v>
      </c>
      <c r="E670" s="271" t="s">
        <v>1</v>
      </c>
      <c r="F670" s="272" t="s">
        <v>270</v>
      </c>
      <c r="G670" s="270"/>
      <c r="H670" s="273">
        <v>60</v>
      </c>
      <c r="I670" s="274"/>
      <c r="J670" s="270"/>
      <c r="K670" s="270"/>
      <c r="L670" s="275"/>
      <c r="M670" s="276"/>
      <c r="N670" s="277"/>
      <c r="O670" s="277"/>
      <c r="P670" s="277"/>
      <c r="Q670" s="277"/>
      <c r="R670" s="277"/>
      <c r="S670" s="277"/>
      <c r="T670" s="278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9" t="s">
        <v>266</v>
      </c>
      <c r="AU670" s="279" t="s">
        <v>87</v>
      </c>
      <c r="AV670" s="15" t="s">
        <v>262</v>
      </c>
      <c r="AW670" s="15" t="s">
        <v>34</v>
      </c>
      <c r="AX670" s="15" t="s">
        <v>85</v>
      </c>
      <c r="AY670" s="279" t="s">
        <v>256</v>
      </c>
    </row>
    <row r="671" s="12" customFormat="1" ht="22.8" customHeight="1">
      <c r="A671" s="12"/>
      <c r="B671" s="212"/>
      <c r="C671" s="213"/>
      <c r="D671" s="214" t="s">
        <v>76</v>
      </c>
      <c r="E671" s="226" t="s">
        <v>724</v>
      </c>
      <c r="F671" s="226" t="s">
        <v>725</v>
      </c>
      <c r="G671" s="213"/>
      <c r="H671" s="213"/>
      <c r="I671" s="216"/>
      <c r="J671" s="227">
        <f>BK671</f>
        <v>0</v>
      </c>
      <c r="K671" s="213"/>
      <c r="L671" s="218"/>
      <c r="M671" s="219"/>
      <c r="N671" s="220"/>
      <c r="O671" s="220"/>
      <c r="P671" s="221">
        <f>SUM(P672:P715)</f>
        <v>0</v>
      </c>
      <c r="Q671" s="220"/>
      <c r="R671" s="221">
        <f>SUM(R672:R715)</f>
        <v>0.27076720000000004</v>
      </c>
      <c r="S671" s="220"/>
      <c r="T671" s="222">
        <f>SUM(T672:T715)</f>
        <v>0.0086400000000000001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23" t="s">
        <v>87</v>
      </c>
      <c r="AT671" s="224" t="s">
        <v>76</v>
      </c>
      <c r="AU671" s="224" t="s">
        <v>85</v>
      </c>
      <c r="AY671" s="223" t="s">
        <v>256</v>
      </c>
      <c r="BK671" s="225">
        <f>SUM(BK672:BK715)</f>
        <v>0</v>
      </c>
    </row>
    <row r="672" s="2" customFormat="1" ht="24.15" customHeight="1">
      <c r="A672" s="38"/>
      <c r="B672" s="39"/>
      <c r="C672" s="228" t="s">
        <v>726</v>
      </c>
      <c r="D672" s="228" t="s">
        <v>258</v>
      </c>
      <c r="E672" s="229" t="s">
        <v>727</v>
      </c>
      <c r="F672" s="230" t="s">
        <v>728</v>
      </c>
      <c r="G672" s="231" t="s">
        <v>337</v>
      </c>
      <c r="H672" s="232">
        <v>39.148000000000003</v>
      </c>
      <c r="I672" s="233"/>
      <c r="J672" s="234">
        <f>ROUND(I672*H672,2)</f>
        <v>0</v>
      </c>
      <c r="K672" s="235"/>
      <c r="L672" s="44"/>
      <c r="M672" s="236" t="s">
        <v>1</v>
      </c>
      <c r="N672" s="237" t="s">
        <v>42</v>
      </c>
      <c r="O672" s="91"/>
      <c r="P672" s="238">
        <f>O672*H672</f>
        <v>0</v>
      </c>
      <c r="Q672" s="238">
        <v>0</v>
      </c>
      <c r="R672" s="238">
        <f>Q672*H672</f>
        <v>0</v>
      </c>
      <c r="S672" s="238">
        <v>0</v>
      </c>
      <c r="T672" s="239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40" t="s">
        <v>355</v>
      </c>
      <c r="AT672" s="240" t="s">
        <v>258</v>
      </c>
      <c r="AU672" s="240" t="s">
        <v>87</v>
      </c>
      <c r="AY672" s="17" t="s">
        <v>256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7" t="s">
        <v>85</v>
      </c>
      <c r="BK672" s="241">
        <f>ROUND(I672*H672,2)</f>
        <v>0</v>
      </c>
      <c r="BL672" s="17" t="s">
        <v>355</v>
      </c>
      <c r="BM672" s="240" t="s">
        <v>729</v>
      </c>
    </row>
    <row r="673" s="13" customFormat="1">
      <c r="A673" s="13"/>
      <c r="B673" s="247"/>
      <c r="C673" s="248"/>
      <c r="D673" s="249" t="s">
        <v>266</v>
      </c>
      <c r="E673" s="250" t="s">
        <v>1</v>
      </c>
      <c r="F673" s="251" t="s">
        <v>268</v>
      </c>
      <c r="G673" s="248"/>
      <c r="H673" s="250" t="s">
        <v>1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7" t="s">
        <v>266</v>
      </c>
      <c r="AU673" s="257" t="s">
        <v>87</v>
      </c>
      <c r="AV673" s="13" t="s">
        <v>85</v>
      </c>
      <c r="AW673" s="13" t="s">
        <v>34</v>
      </c>
      <c r="AX673" s="13" t="s">
        <v>77</v>
      </c>
      <c r="AY673" s="257" t="s">
        <v>256</v>
      </c>
    </row>
    <row r="674" s="14" customFormat="1">
      <c r="A674" s="14"/>
      <c r="B674" s="258"/>
      <c r="C674" s="259"/>
      <c r="D674" s="249" t="s">
        <v>266</v>
      </c>
      <c r="E674" s="260" t="s">
        <v>1</v>
      </c>
      <c r="F674" s="261" t="s">
        <v>596</v>
      </c>
      <c r="G674" s="259"/>
      <c r="H674" s="262">
        <v>19.609999999999999</v>
      </c>
      <c r="I674" s="263"/>
      <c r="J674" s="259"/>
      <c r="K674" s="259"/>
      <c r="L674" s="264"/>
      <c r="M674" s="265"/>
      <c r="N674" s="266"/>
      <c r="O674" s="266"/>
      <c r="P674" s="266"/>
      <c r="Q674" s="266"/>
      <c r="R674" s="266"/>
      <c r="S674" s="266"/>
      <c r="T674" s="267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8" t="s">
        <v>266</v>
      </c>
      <c r="AU674" s="268" t="s">
        <v>87</v>
      </c>
      <c r="AV674" s="14" t="s">
        <v>87</v>
      </c>
      <c r="AW674" s="14" t="s">
        <v>34</v>
      </c>
      <c r="AX674" s="14" t="s">
        <v>77</v>
      </c>
      <c r="AY674" s="268" t="s">
        <v>256</v>
      </c>
    </row>
    <row r="675" s="14" customFormat="1">
      <c r="A675" s="14"/>
      <c r="B675" s="258"/>
      <c r="C675" s="259"/>
      <c r="D675" s="249" t="s">
        <v>266</v>
      </c>
      <c r="E675" s="260" t="s">
        <v>1</v>
      </c>
      <c r="F675" s="261" t="s">
        <v>597</v>
      </c>
      <c r="G675" s="259"/>
      <c r="H675" s="262">
        <v>16.329999999999998</v>
      </c>
      <c r="I675" s="263"/>
      <c r="J675" s="259"/>
      <c r="K675" s="259"/>
      <c r="L675" s="264"/>
      <c r="M675" s="265"/>
      <c r="N675" s="266"/>
      <c r="O675" s="266"/>
      <c r="P675" s="266"/>
      <c r="Q675" s="266"/>
      <c r="R675" s="266"/>
      <c r="S675" s="266"/>
      <c r="T675" s="26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8" t="s">
        <v>266</v>
      </c>
      <c r="AU675" s="268" t="s">
        <v>87</v>
      </c>
      <c r="AV675" s="14" t="s">
        <v>87</v>
      </c>
      <c r="AW675" s="14" t="s">
        <v>34</v>
      </c>
      <c r="AX675" s="14" t="s">
        <v>77</v>
      </c>
      <c r="AY675" s="268" t="s">
        <v>256</v>
      </c>
    </row>
    <row r="676" s="13" customFormat="1">
      <c r="A676" s="13"/>
      <c r="B676" s="247"/>
      <c r="C676" s="248"/>
      <c r="D676" s="249" t="s">
        <v>266</v>
      </c>
      <c r="E676" s="250" t="s">
        <v>1</v>
      </c>
      <c r="F676" s="251" t="s">
        <v>730</v>
      </c>
      <c r="G676" s="248"/>
      <c r="H676" s="250" t="s">
        <v>1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7" t="s">
        <v>266</v>
      </c>
      <c r="AU676" s="257" t="s">
        <v>87</v>
      </c>
      <c r="AV676" s="13" t="s">
        <v>85</v>
      </c>
      <c r="AW676" s="13" t="s">
        <v>34</v>
      </c>
      <c r="AX676" s="13" t="s">
        <v>77</v>
      </c>
      <c r="AY676" s="257" t="s">
        <v>256</v>
      </c>
    </row>
    <row r="677" s="14" customFormat="1">
      <c r="A677" s="14"/>
      <c r="B677" s="258"/>
      <c r="C677" s="259"/>
      <c r="D677" s="249" t="s">
        <v>266</v>
      </c>
      <c r="E677" s="260" t="s">
        <v>1</v>
      </c>
      <c r="F677" s="261" t="s">
        <v>731</v>
      </c>
      <c r="G677" s="259"/>
      <c r="H677" s="262">
        <v>0.23499999999999999</v>
      </c>
      <c r="I677" s="263"/>
      <c r="J677" s="259"/>
      <c r="K677" s="259"/>
      <c r="L677" s="264"/>
      <c r="M677" s="265"/>
      <c r="N677" s="266"/>
      <c r="O677" s="266"/>
      <c r="P677" s="266"/>
      <c r="Q677" s="266"/>
      <c r="R677" s="266"/>
      <c r="S677" s="266"/>
      <c r="T677" s="267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8" t="s">
        <v>266</v>
      </c>
      <c r="AU677" s="268" t="s">
        <v>87</v>
      </c>
      <c r="AV677" s="14" t="s">
        <v>87</v>
      </c>
      <c r="AW677" s="14" t="s">
        <v>34</v>
      </c>
      <c r="AX677" s="14" t="s">
        <v>77</v>
      </c>
      <c r="AY677" s="268" t="s">
        <v>256</v>
      </c>
    </row>
    <row r="678" s="14" customFormat="1">
      <c r="A678" s="14"/>
      <c r="B678" s="258"/>
      <c r="C678" s="259"/>
      <c r="D678" s="249" t="s">
        <v>266</v>
      </c>
      <c r="E678" s="260" t="s">
        <v>1</v>
      </c>
      <c r="F678" s="261" t="s">
        <v>732</v>
      </c>
      <c r="G678" s="259"/>
      <c r="H678" s="262">
        <v>0.19500000000000001</v>
      </c>
      <c r="I678" s="263"/>
      <c r="J678" s="259"/>
      <c r="K678" s="259"/>
      <c r="L678" s="264"/>
      <c r="M678" s="265"/>
      <c r="N678" s="266"/>
      <c r="O678" s="266"/>
      <c r="P678" s="266"/>
      <c r="Q678" s="266"/>
      <c r="R678" s="266"/>
      <c r="S678" s="266"/>
      <c r="T678" s="267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8" t="s">
        <v>266</v>
      </c>
      <c r="AU678" s="268" t="s">
        <v>87</v>
      </c>
      <c r="AV678" s="14" t="s">
        <v>87</v>
      </c>
      <c r="AW678" s="14" t="s">
        <v>34</v>
      </c>
      <c r="AX678" s="14" t="s">
        <v>77</v>
      </c>
      <c r="AY678" s="268" t="s">
        <v>256</v>
      </c>
    </row>
    <row r="679" s="14" customFormat="1">
      <c r="A679" s="14"/>
      <c r="B679" s="258"/>
      <c r="C679" s="259"/>
      <c r="D679" s="249" t="s">
        <v>266</v>
      </c>
      <c r="E679" s="260" t="s">
        <v>1</v>
      </c>
      <c r="F679" s="261" t="s">
        <v>733</v>
      </c>
      <c r="G679" s="259"/>
      <c r="H679" s="262">
        <v>0.12</v>
      </c>
      <c r="I679" s="263"/>
      <c r="J679" s="259"/>
      <c r="K679" s="259"/>
      <c r="L679" s="264"/>
      <c r="M679" s="265"/>
      <c r="N679" s="266"/>
      <c r="O679" s="266"/>
      <c r="P679" s="266"/>
      <c r="Q679" s="266"/>
      <c r="R679" s="266"/>
      <c r="S679" s="266"/>
      <c r="T679" s="26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8" t="s">
        <v>266</v>
      </c>
      <c r="AU679" s="268" t="s">
        <v>87</v>
      </c>
      <c r="AV679" s="14" t="s">
        <v>87</v>
      </c>
      <c r="AW679" s="14" t="s">
        <v>34</v>
      </c>
      <c r="AX679" s="14" t="s">
        <v>77</v>
      </c>
      <c r="AY679" s="268" t="s">
        <v>256</v>
      </c>
    </row>
    <row r="680" s="14" customFormat="1">
      <c r="A680" s="14"/>
      <c r="B680" s="258"/>
      <c r="C680" s="259"/>
      <c r="D680" s="249" t="s">
        <v>266</v>
      </c>
      <c r="E680" s="260" t="s">
        <v>1</v>
      </c>
      <c r="F680" s="261" t="s">
        <v>734</v>
      </c>
      <c r="G680" s="259"/>
      <c r="H680" s="262">
        <v>0.14000000000000001</v>
      </c>
      <c r="I680" s="263"/>
      <c r="J680" s="259"/>
      <c r="K680" s="259"/>
      <c r="L680" s="264"/>
      <c r="M680" s="265"/>
      <c r="N680" s="266"/>
      <c r="O680" s="266"/>
      <c r="P680" s="266"/>
      <c r="Q680" s="266"/>
      <c r="R680" s="266"/>
      <c r="S680" s="266"/>
      <c r="T680" s="26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8" t="s">
        <v>266</v>
      </c>
      <c r="AU680" s="268" t="s">
        <v>87</v>
      </c>
      <c r="AV680" s="14" t="s">
        <v>87</v>
      </c>
      <c r="AW680" s="14" t="s">
        <v>34</v>
      </c>
      <c r="AX680" s="14" t="s">
        <v>77</v>
      </c>
      <c r="AY680" s="268" t="s">
        <v>256</v>
      </c>
    </row>
    <row r="681" s="14" customFormat="1">
      <c r="A681" s="14"/>
      <c r="B681" s="258"/>
      <c r="C681" s="259"/>
      <c r="D681" s="249" t="s">
        <v>266</v>
      </c>
      <c r="E681" s="260" t="s">
        <v>1</v>
      </c>
      <c r="F681" s="261" t="s">
        <v>735</v>
      </c>
      <c r="G681" s="259"/>
      <c r="H681" s="262">
        <v>0.14999999999999999</v>
      </c>
      <c r="I681" s="263"/>
      <c r="J681" s="259"/>
      <c r="K681" s="259"/>
      <c r="L681" s="264"/>
      <c r="M681" s="265"/>
      <c r="N681" s="266"/>
      <c r="O681" s="266"/>
      <c r="P681" s="266"/>
      <c r="Q681" s="266"/>
      <c r="R681" s="266"/>
      <c r="S681" s="266"/>
      <c r="T681" s="267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8" t="s">
        <v>266</v>
      </c>
      <c r="AU681" s="268" t="s">
        <v>87</v>
      </c>
      <c r="AV681" s="14" t="s">
        <v>87</v>
      </c>
      <c r="AW681" s="14" t="s">
        <v>34</v>
      </c>
      <c r="AX681" s="14" t="s">
        <v>77</v>
      </c>
      <c r="AY681" s="268" t="s">
        <v>256</v>
      </c>
    </row>
    <row r="682" s="13" customFormat="1">
      <c r="A682" s="13"/>
      <c r="B682" s="247"/>
      <c r="C682" s="248"/>
      <c r="D682" s="249" t="s">
        <v>266</v>
      </c>
      <c r="E682" s="250" t="s">
        <v>1</v>
      </c>
      <c r="F682" s="251" t="s">
        <v>736</v>
      </c>
      <c r="G682" s="248"/>
      <c r="H682" s="250" t="s">
        <v>1</v>
      </c>
      <c r="I682" s="252"/>
      <c r="J682" s="248"/>
      <c r="K682" s="248"/>
      <c r="L682" s="253"/>
      <c r="M682" s="254"/>
      <c r="N682" s="255"/>
      <c r="O682" s="255"/>
      <c r="P682" s="255"/>
      <c r="Q682" s="255"/>
      <c r="R682" s="255"/>
      <c r="S682" s="255"/>
      <c r="T682" s="256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7" t="s">
        <v>266</v>
      </c>
      <c r="AU682" s="257" t="s">
        <v>87</v>
      </c>
      <c r="AV682" s="13" t="s">
        <v>85</v>
      </c>
      <c r="AW682" s="13" t="s">
        <v>34</v>
      </c>
      <c r="AX682" s="13" t="s">
        <v>77</v>
      </c>
      <c r="AY682" s="257" t="s">
        <v>256</v>
      </c>
    </row>
    <row r="683" s="14" customFormat="1">
      <c r="A683" s="14"/>
      <c r="B683" s="258"/>
      <c r="C683" s="259"/>
      <c r="D683" s="249" t="s">
        <v>266</v>
      </c>
      <c r="E683" s="260" t="s">
        <v>1</v>
      </c>
      <c r="F683" s="261" t="s">
        <v>737</v>
      </c>
      <c r="G683" s="259"/>
      <c r="H683" s="262">
        <v>0.10100000000000001</v>
      </c>
      <c r="I683" s="263"/>
      <c r="J683" s="259"/>
      <c r="K683" s="259"/>
      <c r="L683" s="264"/>
      <c r="M683" s="265"/>
      <c r="N683" s="266"/>
      <c r="O683" s="266"/>
      <c r="P683" s="266"/>
      <c r="Q683" s="266"/>
      <c r="R683" s="266"/>
      <c r="S683" s="266"/>
      <c r="T683" s="267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8" t="s">
        <v>266</v>
      </c>
      <c r="AU683" s="268" t="s">
        <v>87</v>
      </c>
      <c r="AV683" s="14" t="s">
        <v>87</v>
      </c>
      <c r="AW683" s="14" t="s">
        <v>34</v>
      </c>
      <c r="AX683" s="14" t="s">
        <v>77</v>
      </c>
      <c r="AY683" s="268" t="s">
        <v>256</v>
      </c>
    </row>
    <row r="684" s="13" customFormat="1">
      <c r="A684" s="13"/>
      <c r="B684" s="247"/>
      <c r="C684" s="248"/>
      <c r="D684" s="249" t="s">
        <v>266</v>
      </c>
      <c r="E684" s="250" t="s">
        <v>1</v>
      </c>
      <c r="F684" s="251" t="s">
        <v>738</v>
      </c>
      <c r="G684" s="248"/>
      <c r="H684" s="250" t="s">
        <v>1</v>
      </c>
      <c r="I684" s="252"/>
      <c r="J684" s="248"/>
      <c r="K684" s="248"/>
      <c r="L684" s="253"/>
      <c r="M684" s="254"/>
      <c r="N684" s="255"/>
      <c r="O684" s="255"/>
      <c r="P684" s="255"/>
      <c r="Q684" s="255"/>
      <c r="R684" s="255"/>
      <c r="S684" s="255"/>
      <c r="T684" s="25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7" t="s">
        <v>266</v>
      </c>
      <c r="AU684" s="257" t="s">
        <v>87</v>
      </c>
      <c r="AV684" s="13" t="s">
        <v>85</v>
      </c>
      <c r="AW684" s="13" t="s">
        <v>34</v>
      </c>
      <c r="AX684" s="13" t="s">
        <v>77</v>
      </c>
      <c r="AY684" s="257" t="s">
        <v>256</v>
      </c>
    </row>
    <row r="685" s="14" customFormat="1">
      <c r="A685" s="14"/>
      <c r="B685" s="258"/>
      <c r="C685" s="259"/>
      <c r="D685" s="249" t="s">
        <v>266</v>
      </c>
      <c r="E685" s="260" t="s">
        <v>1</v>
      </c>
      <c r="F685" s="261" t="s">
        <v>739</v>
      </c>
      <c r="G685" s="259"/>
      <c r="H685" s="262">
        <v>2.2440000000000002</v>
      </c>
      <c r="I685" s="263"/>
      <c r="J685" s="259"/>
      <c r="K685" s="259"/>
      <c r="L685" s="264"/>
      <c r="M685" s="265"/>
      <c r="N685" s="266"/>
      <c r="O685" s="266"/>
      <c r="P685" s="266"/>
      <c r="Q685" s="266"/>
      <c r="R685" s="266"/>
      <c r="S685" s="266"/>
      <c r="T685" s="267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8" t="s">
        <v>266</v>
      </c>
      <c r="AU685" s="268" t="s">
        <v>87</v>
      </c>
      <c r="AV685" s="14" t="s">
        <v>87</v>
      </c>
      <c r="AW685" s="14" t="s">
        <v>34</v>
      </c>
      <c r="AX685" s="14" t="s">
        <v>77</v>
      </c>
      <c r="AY685" s="268" t="s">
        <v>256</v>
      </c>
    </row>
    <row r="686" s="14" customFormat="1">
      <c r="A686" s="14"/>
      <c r="B686" s="258"/>
      <c r="C686" s="259"/>
      <c r="D686" s="249" t="s">
        <v>266</v>
      </c>
      <c r="E686" s="260" t="s">
        <v>1</v>
      </c>
      <c r="F686" s="261" t="s">
        <v>740</v>
      </c>
      <c r="G686" s="259"/>
      <c r="H686" s="262">
        <v>0.023</v>
      </c>
      <c r="I686" s="263"/>
      <c r="J686" s="259"/>
      <c r="K686" s="259"/>
      <c r="L686" s="264"/>
      <c r="M686" s="265"/>
      <c r="N686" s="266"/>
      <c r="O686" s="266"/>
      <c r="P686" s="266"/>
      <c r="Q686" s="266"/>
      <c r="R686" s="266"/>
      <c r="S686" s="266"/>
      <c r="T686" s="267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8" t="s">
        <v>266</v>
      </c>
      <c r="AU686" s="268" t="s">
        <v>87</v>
      </c>
      <c r="AV686" s="14" t="s">
        <v>87</v>
      </c>
      <c r="AW686" s="14" t="s">
        <v>34</v>
      </c>
      <c r="AX686" s="14" t="s">
        <v>77</v>
      </c>
      <c r="AY686" s="268" t="s">
        <v>256</v>
      </c>
    </row>
    <row r="687" s="15" customFormat="1">
      <c r="A687" s="15"/>
      <c r="B687" s="269"/>
      <c r="C687" s="270"/>
      <c r="D687" s="249" t="s">
        <v>266</v>
      </c>
      <c r="E687" s="271" t="s">
        <v>1</v>
      </c>
      <c r="F687" s="272" t="s">
        <v>270</v>
      </c>
      <c r="G687" s="270"/>
      <c r="H687" s="273">
        <v>39.148000000000003</v>
      </c>
      <c r="I687" s="274"/>
      <c r="J687" s="270"/>
      <c r="K687" s="270"/>
      <c r="L687" s="275"/>
      <c r="M687" s="276"/>
      <c r="N687" s="277"/>
      <c r="O687" s="277"/>
      <c r="P687" s="277"/>
      <c r="Q687" s="277"/>
      <c r="R687" s="277"/>
      <c r="S687" s="277"/>
      <c r="T687" s="278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9" t="s">
        <v>266</v>
      </c>
      <c r="AU687" s="279" t="s">
        <v>87</v>
      </c>
      <c r="AV687" s="15" t="s">
        <v>262</v>
      </c>
      <c r="AW687" s="15" t="s">
        <v>34</v>
      </c>
      <c r="AX687" s="15" t="s">
        <v>85</v>
      </c>
      <c r="AY687" s="279" t="s">
        <v>256</v>
      </c>
    </row>
    <row r="688" s="2" customFormat="1" ht="16.5" customHeight="1">
      <c r="A688" s="38"/>
      <c r="B688" s="39"/>
      <c r="C688" s="280" t="s">
        <v>741</v>
      </c>
      <c r="D688" s="280" t="s">
        <v>303</v>
      </c>
      <c r="E688" s="281" t="s">
        <v>742</v>
      </c>
      <c r="F688" s="282" t="s">
        <v>743</v>
      </c>
      <c r="G688" s="283" t="s">
        <v>292</v>
      </c>
      <c r="H688" s="284">
        <v>0.012</v>
      </c>
      <c r="I688" s="285"/>
      <c r="J688" s="286">
        <f>ROUND(I688*H688,2)</f>
        <v>0</v>
      </c>
      <c r="K688" s="287"/>
      <c r="L688" s="288"/>
      <c r="M688" s="289" t="s">
        <v>1</v>
      </c>
      <c r="N688" s="290" t="s">
        <v>42</v>
      </c>
      <c r="O688" s="91"/>
      <c r="P688" s="238">
        <f>O688*H688</f>
        <v>0</v>
      </c>
      <c r="Q688" s="238">
        <v>1</v>
      </c>
      <c r="R688" s="238">
        <f>Q688*H688</f>
        <v>0.012</v>
      </c>
      <c r="S688" s="238">
        <v>0</v>
      </c>
      <c r="T688" s="239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40" t="s">
        <v>513</v>
      </c>
      <c r="AT688" s="240" t="s">
        <v>303</v>
      </c>
      <c r="AU688" s="240" t="s">
        <v>87</v>
      </c>
      <c r="AY688" s="17" t="s">
        <v>256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7" t="s">
        <v>85</v>
      </c>
      <c r="BK688" s="241">
        <f>ROUND(I688*H688,2)</f>
        <v>0</v>
      </c>
      <c r="BL688" s="17" t="s">
        <v>355</v>
      </c>
      <c r="BM688" s="240" t="s">
        <v>744</v>
      </c>
    </row>
    <row r="689" s="14" customFormat="1">
      <c r="A689" s="14"/>
      <c r="B689" s="258"/>
      <c r="C689" s="259"/>
      <c r="D689" s="249" t="s">
        <v>266</v>
      </c>
      <c r="E689" s="260" t="s">
        <v>1</v>
      </c>
      <c r="F689" s="261" t="s">
        <v>745</v>
      </c>
      <c r="G689" s="259"/>
      <c r="H689" s="262">
        <v>0.012</v>
      </c>
      <c r="I689" s="263"/>
      <c r="J689" s="259"/>
      <c r="K689" s="259"/>
      <c r="L689" s="264"/>
      <c r="M689" s="265"/>
      <c r="N689" s="266"/>
      <c r="O689" s="266"/>
      <c r="P689" s="266"/>
      <c r="Q689" s="266"/>
      <c r="R689" s="266"/>
      <c r="S689" s="266"/>
      <c r="T689" s="267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8" t="s">
        <v>266</v>
      </c>
      <c r="AU689" s="268" t="s">
        <v>87</v>
      </c>
      <c r="AV689" s="14" t="s">
        <v>87</v>
      </c>
      <c r="AW689" s="14" t="s">
        <v>34</v>
      </c>
      <c r="AX689" s="14" t="s">
        <v>77</v>
      </c>
      <c r="AY689" s="268" t="s">
        <v>256</v>
      </c>
    </row>
    <row r="690" s="15" customFormat="1">
      <c r="A690" s="15"/>
      <c r="B690" s="269"/>
      <c r="C690" s="270"/>
      <c r="D690" s="249" t="s">
        <v>266</v>
      </c>
      <c r="E690" s="271" t="s">
        <v>1</v>
      </c>
      <c r="F690" s="272" t="s">
        <v>270</v>
      </c>
      <c r="G690" s="270"/>
      <c r="H690" s="273">
        <v>0.012</v>
      </c>
      <c r="I690" s="274"/>
      <c r="J690" s="270"/>
      <c r="K690" s="270"/>
      <c r="L690" s="275"/>
      <c r="M690" s="276"/>
      <c r="N690" s="277"/>
      <c r="O690" s="277"/>
      <c r="P690" s="277"/>
      <c r="Q690" s="277"/>
      <c r="R690" s="277"/>
      <c r="S690" s="277"/>
      <c r="T690" s="278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79" t="s">
        <v>266</v>
      </c>
      <c r="AU690" s="279" t="s">
        <v>87</v>
      </c>
      <c r="AV690" s="15" t="s">
        <v>262</v>
      </c>
      <c r="AW690" s="15" t="s">
        <v>34</v>
      </c>
      <c r="AX690" s="15" t="s">
        <v>85</v>
      </c>
      <c r="AY690" s="279" t="s">
        <v>256</v>
      </c>
    </row>
    <row r="691" s="2" customFormat="1" ht="16.5" customHeight="1">
      <c r="A691" s="38"/>
      <c r="B691" s="39"/>
      <c r="C691" s="228" t="s">
        <v>746</v>
      </c>
      <c r="D691" s="228" t="s">
        <v>258</v>
      </c>
      <c r="E691" s="229" t="s">
        <v>747</v>
      </c>
      <c r="F691" s="230" t="s">
        <v>748</v>
      </c>
      <c r="G691" s="231" t="s">
        <v>337</v>
      </c>
      <c r="H691" s="232">
        <v>2.1600000000000001</v>
      </c>
      <c r="I691" s="233"/>
      <c r="J691" s="234">
        <f>ROUND(I691*H691,2)</f>
        <v>0</v>
      </c>
      <c r="K691" s="235"/>
      <c r="L691" s="44"/>
      <c r="M691" s="236" t="s">
        <v>1</v>
      </c>
      <c r="N691" s="237" t="s">
        <v>42</v>
      </c>
      <c r="O691" s="91"/>
      <c r="P691" s="238">
        <f>O691*H691</f>
        <v>0</v>
      </c>
      <c r="Q691" s="238">
        <v>0</v>
      </c>
      <c r="R691" s="238">
        <f>Q691*H691</f>
        <v>0</v>
      </c>
      <c r="S691" s="238">
        <v>0.0040000000000000001</v>
      </c>
      <c r="T691" s="239">
        <f>S691*H691</f>
        <v>0.0086400000000000001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40" t="s">
        <v>355</v>
      </c>
      <c r="AT691" s="240" t="s">
        <v>258</v>
      </c>
      <c r="AU691" s="240" t="s">
        <v>87</v>
      </c>
      <c r="AY691" s="17" t="s">
        <v>256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7" t="s">
        <v>85</v>
      </c>
      <c r="BK691" s="241">
        <f>ROUND(I691*H691,2)</f>
        <v>0</v>
      </c>
      <c r="BL691" s="17" t="s">
        <v>355</v>
      </c>
      <c r="BM691" s="240" t="s">
        <v>749</v>
      </c>
    </row>
    <row r="692" s="13" customFormat="1">
      <c r="A692" s="13"/>
      <c r="B692" s="247"/>
      <c r="C692" s="248"/>
      <c r="D692" s="249" t="s">
        <v>266</v>
      </c>
      <c r="E692" s="250" t="s">
        <v>1</v>
      </c>
      <c r="F692" s="251" t="s">
        <v>750</v>
      </c>
      <c r="G692" s="248"/>
      <c r="H692" s="250" t="s">
        <v>1</v>
      </c>
      <c r="I692" s="252"/>
      <c r="J692" s="248"/>
      <c r="K692" s="248"/>
      <c r="L692" s="253"/>
      <c r="M692" s="254"/>
      <c r="N692" s="255"/>
      <c r="O692" s="255"/>
      <c r="P692" s="255"/>
      <c r="Q692" s="255"/>
      <c r="R692" s="255"/>
      <c r="S692" s="255"/>
      <c r="T692" s="256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7" t="s">
        <v>266</v>
      </c>
      <c r="AU692" s="257" t="s">
        <v>87</v>
      </c>
      <c r="AV692" s="13" t="s">
        <v>85</v>
      </c>
      <c r="AW692" s="13" t="s">
        <v>34</v>
      </c>
      <c r="AX692" s="13" t="s">
        <v>77</v>
      </c>
      <c r="AY692" s="257" t="s">
        <v>256</v>
      </c>
    </row>
    <row r="693" s="13" customFormat="1">
      <c r="A693" s="13"/>
      <c r="B693" s="247"/>
      <c r="C693" s="248"/>
      <c r="D693" s="249" t="s">
        <v>266</v>
      </c>
      <c r="E693" s="250" t="s">
        <v>1</v>
      </c>
      <c r="F693" s="251" t="s">
        <v>268</v>
      </c>
      <c r="G693" s="248"/>
      <c r="H693" s="250" t="s">
        <v>1</v>
      </c>
      <c r="I693" s="252"/>
      <c r="J693" s="248"/>
      <c r="K693" s="248"/>
      <c r="L693" s="253"/>
      <c r="M693" s="254"/>
      <c r="N693" s="255"/>
      <c r="O693" s="255"/>
      <c r="P693" s="255"/>
      <c r="Q693" s="255"/>
      <c r="R693" s="255"/>
      <c r="S693" s="255"/>
      <c r="T693" s="25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7" t="s">
        <v>266</v>
      </c>
      <c r="AU693" s="257" t="s">
        <v>87</v>
      </c>
      <c r="AV693" s="13" t="s">
        <v>85</v>
      </c>
      <c r="AW693" s="13" t="s">
        <v>34</v>
      </c>
      <c r="AX693" s="13" t="s">
        <v>77</v>
      </c>
      <c r="AY693" s="257" t="s">
        <v>256</v>
      </c>
    </row>
    <row r="694" s="14" customFormat="1">
      <c r="A694" s="14"/>
      <c r="B694" s="258"/>
      <c r="C694" s="259"/>
      <c r="D694" s="249" t="s">
        <v>266</v>
      </c>
      <c r="E694" s="260" t="s">
        <v>1</v>
      </c>
      <c r="F694" s="261" t="s">
        <v>751</v>
      </c>
      <c r="G694" s="259"/>
      <c r="H694" s="262">
        <v>2.1600000000000001</v>
      </c>
      <c r="I694" s="263"/>
      <c r="J694" s="259"/>
      <c r="K694" s="259"/>
      <c r="L694" s="264"/>
      <c r="M694" s="265"/>
      <c r="N694" s="266"/>
      <c r="O694" s="266"/>
      <c r="P694" s="266"/>
      <c r="Q694" s="266"/>
      <c r="R694" s="266"/>
      <c r="S694" s="266"/>
      <c r="T694" s="267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8" t="s">
        <v>266</v>
      </c>
      <c r="AU694" s="268" t="s">
        <v>87</v>
      </c>
      <c r="AV694" s="14" t="s">
        <v>87</v>
      </c>
      <c r="AW694" s="14" t="s">
        <v>34</v>
      </c>
      <c r="AX694" s="14" t="s">
        <v>77</v>
      </c>
      <c r="AY694" s="268" t="s">
        <v>256</v>
      </c>
    </row>
    <row r="695" s="15" customFormat="1">
      <c r="A695" s="15"/>
      <c r="B695" s="269"/>
      <c r="C695" s="270"/>
      <c r="D695" s="249" t="s">
        <v>266</v>
      </c>
      <c r="E695" s="271" t="s">
        <v>1</v>
      </c>
      <c r="F695" s="272" t="s">
        <v>270</v>
      </c>
      <c r="G695" s="270"/>
      <c r="H695" s="273">
        <v>2.1600000000000001</v>
      </c>
      <c r="I695" s="274"/>
      <c r="J695" s="270"/>
      <c r="K695" s="270"/>
      <c r="L695" s="275"/>
      <c r="M695" s="276"/>
      <c r="N695" s="277"/>
      <c r="O695" s="277"/>
      <c r="P695" s="277"/>
      <c r="Q695" s="277"/>
      <c r="R695" s="277"/>
      <c r="S695" s="277"/>
      <c r="T695" s="278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9" t="s">
        <v>266</v>
      </c>
      <c r="AU695" s="279" t="s">
        <v>87</v>
      </c>
      <c r="AV695" s="15" t="s">
        <v>262</v>
      </c>
      <c r="AW695" s="15" t="s">
        <v>34</v>
      </c>
      <c r="AX695" s="15" t="s">
        <v>85</v>
      </c>
      <c r="AY695" s="279" t="s">
        <v>256</v>
      </c>
    </row>
    <row r="696" s="2" customFormat="1" ht="24.15" customHeight="1">
      <c r="A696" s="38"/>
      <c r="B696" s="39"/>
      <c r="C696" s="228" t="s">
        <v>752</v>
      </c>
      <c r="D696" s="228" t="s">
        <v>258</v>
      </c>
      <c r="E696" s="229" t="s">
        <v>753</v>
      </c>
      <c r="F696" s="230" t="s">
        <v>754</v>
      </c>
      <c r="G696" s="231" t="s">
        <v>337</v>
      </c>
      <c r="H696" s="232">
        <v>39.148000000000003</v>
      </c>
      <c r="I696" s="233"/>
      <c r="J696" s="234">
        <f>ROUND(I696*H696,2)</f>
        <v>0</v>
      </c>
      <c r="K696" s="235"/>
      <c r="L696" s="44"/>
      <c r="M696" s="236" t="s">
        <v>1</v>
      </c>
      <c r="N696" s="237" t="s">
        <v>42</v>
      </c>
      <c r="O696" s="91"/>
      <c r="P696" s="238">
        <f>O696*H696</f>
        <v>0</v>
      </c>
      <c r="Q696" s="238">
        <v>0.00040000000000000002</v>
      </c>
      <c r="R696" s="238">
        <f>Q696*H696</f>
        <v>0.015659200000000002</v>
      </c>
      <c r="S696" s="238">
        <v>0</v>
      </c>
      <c r="T696" s="239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40" t="s">
        <v>355</v>
      </c>
      <c r="AT696" s="240" t="s">
        <v>258</v>
      </c>
      <c r="AU696" s="240" t="s">
        <v>87</v>
      </c>
      <c r="AY696" s="17" t="s">
        <v>256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7" t="s">
        <v>85</v>
      </c>
      <c r="BK696" s="241">
        <f>ROUND(I696*H696,2)</f>
        <v>0</v>
      </c>
      <c r="BL696" s="17" t="s">
        <v>355</v>
      </c>
      <c r="BM696" s="240" t="s">
        <v>755</v>
      </c>
    </row>
    <row r="697" s="13" customFormat="1">
      <c r="A697" s="13"/>
      <c r="B697" s="247"/>
      <c r="C697" s="248"/>
      <c r="D697" s="249" t="s">
        <v>266</v>
      </c>
      <c r="E697" s="250" t="s">
        <v>1</v>
      </c>
      <c r="F697" s="251" t="s">
        <v>268</v>
      </c>
      <c r="G697" s="248"/>
      <c r="H697" s="250" t="s">
        <v>1</v>
      </c>
      <c r="I697" s="252"/>
      <c r="J697" s="248"/>
      <c r="K697" s="248"/>
      <c r="L697" s="253"/>
      <c r="M697" s="254"/>
      <c r="N697" s="255"/>
      <c r="O697" s="255"/>
      <c r="P697" s="255"/>
      <c r="Q697" s="255"/>
      <c r="R697" s="255"/>
      <c r="S697" s="255"/>
      <c r="T697" s="25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7" t="s">
        <v>266</v>
      </c>
      <c r="AU697" s="257" t="s">
        <v>87</v>
      </c>
      <c r="AV697" s="13" t="s">
        <v>85</v>
      </c>
      <c r="AW697" s="13" t="s">
        <v>34</v>
      </c>
      <c r="AX697" s="13" t="s">
        <v>77</v>
      </c>
      <c r="AY697" s="257" t="s">
        <v>256</v>
      </c>
    </row>
    <row r="698" s="14" customFormat="1">
      <c r="A698" s="14"/>
      <c r="B698" s="258"/>
      <c r="C698" s="259"/>
      <c r="D698" s="249" t="s">
        <v>266</v>
      </c>
      <c r="E698" s="260" t="s">
        <v>1</v>
      </c>
      <c r="F698" s="261" t="s">
        <v>596</v>
      </c>
      <c r="G698" s="259"/>
      <c r="H698" s="262">
        <v>19.609999999999999</v>
      </c>
      <c r="I698" s="263"/>
      <c r="J698" s="259"/>
      <c r="K698" s="259"/>
      <c r="L698" s="264"/>
      <c r="M698" s="265"/>
      <c r="N698" s="266"/>
      <c r="O698" s="266"/>
      <c r="P698" s="266"/>
      <c r="Q698" s="266"/>
      <c r="R698" s="266"/>
      <c r="S698" s="266"/>
      <c r="T698" s="26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8" t="s">
        <v>266</v>
      </c>
      <c r="AU698" s="268" t="s">
        <v>87</v>
      </c>
      <c r="AV698" s="14" t="s">
        <v>87</v>
      </c>
      <c r="AW698" s="14" t="s">
        <v>34</v>
      </c>
      <c r="AX698" s="14" t="s">
        <v>77</v>
      </c>
      <c r="AY698" s="268" t="s">
        <v>256</v>
      </c>
    </row>
    <row r="699" s="14" customFormat="1">
      <c r="A699" s="14"/>
      <c r="B699" s="258"/>
      <c r="C699" s="259"/>
      <c r="D699" s="249" t="s">
        <v>266</v>
      </c>
      <c r="E699" s="260" t="s">
        <v>1</v>
      </c>
      <c r="F699" s="261" t="s">
        <v>597</v>
      </c>
      <c r="G699" s="259"/>
      <c r="H699" s="262">
        <v>16.329999999999998</v>
      </c>
      <c r="I699" s="263"/>
      <c r="J699" s="259"/>
      <c r="K699" s="259"/>
      <c r="L699" s="264"/>
      <c r="M699" s="265"/>
      <c r="N699" s="266"/>
      <c r="O699" s="266"/>
      <c r="P699" s="266"/>
      <c r="Q699" s="266"/>
      <c r="R699" s="266"/>
      <c r="S699" s="266"/>
      <c r="T699" s="267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8" t="s">
        <v>266</v>
      </c>
      <c r="AU699" s="268" t="s">
        <v>87</v>
      </c>
      <c r="AV699" s="14" t="s">
        <v>87</v>
      </c>
      <c r="AW699" s="14" t="s">
        <v>34</v>
      </c>
      <c r="AX699" s="14" t="s">
        <v>77</v>
      </c>
      <c r="AY699" s="268" t="s">
        <v>256</v>
      </c>
    </row>
    <row r="700" s="13" customFormat="1">
      <c r="A700" s="13"/>
      <c r="B700" s="247"/>
      <c r="C700" s="248"/>
      <c r="D700" s="249" t="s">
        <v>266</v>
      </c>
      <c r="E700" s="250" t="s">
        <v>1</v>
      </c>
      <c r="F700" s="251" t="s">
        <v>730</v>
      </c>
      <c r="G700" s="248"/>
      <c r="H700" s="250" t="s">
        <v>1</v>
      </c>
      <c r="I700" s="252"/>
      <c r="J700" s="248"/>
      <c r="K700" s="248"/>
      <c r="L700" s="253"/>
      <c r="M700" s="254"/>
      <c r="N700" s="255"/>
      <c r="O700" s="255"/>
      <c r="P700" s="255"/>
      <c r="Q700" s="255"/>
      <c r="R700" s="255"/>
      <c r="S700" s="255"/>
      <c r="T700" s="25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7" t="s">
        <v>266</v>
      </c>
      <c r="AU700" s="257" t="s">
        <v>87</v>
      </c>
      <c r="AV700" s="13" t="s">
        <v>85</v>
      </c>
      <c r="AW700" s="13" t="s">
        <v>34</v>
      </c>
      <c r="AX700" s="13" t="s">
        <v>77</v>
      </c>
      <c r="AY700" s="257" t="s">
        <v>256</v>
      </c>
    </row>
    <row r="701" s="14" customFormat="1">
      <c r="A701" s="14"/>
      <c r="B701" s="258"/>
      <c r="C701" s="259"/>
      <c r="D701" s="249" t="s">
        <v>266</v>
      </c>
      <c r="E701" s="260" t="s">
        <v>1</v>
      </c>
      <c r="F701" s="261" t="s">
        <v>731</v>
      </c>
      <c r="G701" s="259"/>
      <c r="H701" s="262">
        <v>0.23499999999999999</v>
      </c>
      <c r="I701" s="263"/>
      <c r="J701" s="259"/>
      <c r="K701" s="259"/>
      <c r="L701" s="264"/>
      <c r="M701" s="265"/>
      <c r="N701" s="266"/>
      <c r="O701" s="266"/>
      <c r="P701" s="266"/>
      <c r="Q701" s="266"/>
      <c r="R701" s="266"/>
      <c r="S701" s="266"/>
      <c r="T701" s="267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8" t="s">
        <v>266</v>
      </c>
      <c r="AU701" s="268" t="s">
        <v>87</v>
      </c>
      <c r="AV701" s="14" t="s">
        <v>87</v>
      </c>
      <c r="AW701" s="14" t="s">
        <v>34</v>
      </c>
      <c r="AX701" s="14" t="s">
        <v>77</v>
      </c>
      <c r="AY701" s="268" t="s">
        <v>256</v>
      </c>
    </row>
    <row r="702" s="14" customFormat="1">
      <c r="A702" s="14"/>
      <c r="B702" s="258"/>
      <c r="C702" s="259"/>
      <c r="D702" s="249" t="s">
        <v>266</v>
      </c>
      <c r="E702" s="260" t="s">
        <v>1</v>
      </c>
      <c r="F702" s="261" t="s">
        <v>732</v>
      </c>
      <c r="G702" s="259"/>
      <c r="H702" s="262">
        <v>0.19500000000000001</v>
      </c>
      <c r="I702" s="263"/>
      <c r="J702" s="259"/>
      <c r="K702" s="259"/>
      <c r="L702" s="264"/>
      <c r="M702" s="265"/>
      <c r="N702" s="266"/>
      <c r="O702" s="266"/>
      <c r="P702" s="266"/>
      <c r="Q702" s="266"/>
      <c r="R702" s="266"/>
      <c r="S702" s="266"/>
      <c r="T702" s="267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8" t="s">
        <v>266</v>
      </c>
      <c r="AU702" s="268" t="s">
        <v>87</v>
      </c>
      <c r="AV702" s="14" t="s">
        <v>87</v>
      </c>
      <c r="AW702" s="14" t="s">
        <v>34</v>
      </c>
      <c r="AX702" s="14" t="s">
        <v>77</v>
      </c>
      <c r="AY702" s="268" t="s">
        <v>256</v>
      </c>
    </row>
    <row r="703" s="14" customFormat="1">
      <c r="A703" s="14"/>
      <c r="B703" s="258"/>
      <c r="C703" s="259"/>
      <c r="D703" s="249" t="s">
        <v>266</v>
      </c>
      <c r="E703" s="260" t="s">
        <v>1</v>
      </c>
      <c r="F703" s="261" t="s">
        <v>733</v>
      </c>
      <c r="G703" s="259"/>
      <c r="H703" s="262">
        <v>0.12</v>
      </c>
      <c r="I703" s="263"/>
      <c r="J703" s="259"/>
      <c r="K703" s="259"/>
      <c r="L703" s="264"/>
      <c r="M703" s="265"/>
      <c r="N703" s="266"/>
      <c r="O703" s="266"/>
      <c r="P703" s="266"/>
      <c r="Q703" s="266"/>
      <c r="R703" s="266"/>
      <c r="S703" s="266"/>
      <c r="T703" s="267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8" t="s">
        <v>266</v>
      </c>
      <c r="AU703" s="268" t="s">
        <v>87</v>
      </c>
      <c r="AV703" s="14" t="s">
        <v>87</v>
      </c>
      <c r="AW703" s="14" t="s">
        <v>34</v>
      </c>
      <c r="AX703" s="14" t="s">
        <v>77</v>
      </c>
      <c r="AY703" s="268" t="s">
        <v>256</v>
      </c>
    </row>
    <row r="704" s="14" customFormat="1">
      <c r="A704" s="14"/>
      <c r="B704" s="258"/>
      <c r="C704" s="259"/>
      <c r="D704" s="249" t="s">
        <v>266</v>
      </c>
      <c r="E704" s="260" t="s">
        <v>1</v>
      </c>
      <c r="F704" s="261" t="s">
        <v>734</v>
      </c>
      <c r="G704" s="259"/>
      <c r="H704" s="262">
        <v>0.14000000000000001</v>
      </c>
      <c r="I704" s="263"/>
      <c r="J704" s="259"/>
      <c r="K704" s="259"/>
      <c r="L704" s="264"/>
      <c r="M704" s="265"/>
      <c r="N704" s="266"/>
      <c r="O704" s="266"/>
      <c r="P704" s="266"/>
      <c r="Q704" s="266"/>
      <c r="R704" s="266"/>
      <c r="S704" s="266"/>
      <c r="T704" s="267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8" t="s">
        <v>266</v>
      </c>
      <c r="AU704" s="268" t="s">
        <v>87</v>
      </c>
      <c r="AV704" s="14" t="s">
        <v>87</v>
      </c>
      <c r="AW704" s="14" t="s">
        <v>34</v>
      </c>
      <c r="AX704" s="14" t="s">
        <v>77</v>
      </c>
      <c r="AY704" s="268" t="s">
        <v>256</v>
      </c>
    </row>
    <row r="705" s="14" customFormat="1">
      <c r="A705" s="14"/>
      <c r="B705" s="258"/>
      <c r="C705" s="259"/>
      <c r="D705" s="249" t="s">
        <v>266</v>
      </c>
      <c r="E705" s="260" t="s">
        <v>1</v>
      </c>
      <c r="F705" s="261" t="s">
        <v>735</v>
      </c>
      <c r="G705" s="259"/>
      <c r="H705" s="262">
        <v>0.14999999999999999</v>
      </c>
      <c r="I705" s="263"/>
      <c r="J705" s="259"/>
      <c r="K705" s="259"/>
      <c r="L705" s="264"/>
      <c r="M705" s="265"/>
      <c r="N705" s="266"/>
      <c r="O705" s="266"/>
      <c r="P705" s="266"/>
      <c r="Q705" s="266"/>
      <c r="R705" s="266"/>
      <c r="S705" s="266"/>
      <c r="T705" s="267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8" t="s">
        <v>266</v>
      </c>
      <c r="AU705" s="268" t="s">
        <v>87</v>
      </c>
      <c r="AV705" s="14" t="s">
        <v>87</v>
      </c>
      <c r="AW705" s="14" t="s">
        <v>34</v>
      </c>
      <c r="AX705" s="14" t="s">
        <v>77</v>
      </c>
      <c r="AY705" s="268" t="s">
        <v>256</v>
      </c>
    </row>
    <row r="706" s="13" customFormat="1">
      <c r="A706" s="13"/>
      <c r="B706" s="247"/>
      <c r="C706" s="248"/>
      <c r="D706" s="249" t="s">
        <v>266</v>
      </c>
      <c r="E706" s="250" t="s">
        <v>1</v>
      </c>
      <c r="F706" s="251" t="s">
        <v>736</v>
      </c>
      <c r="G706" s="248"/>
      <c r="H706" s="250" t="s">
        <v>1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7" t="s">
        <v>266</v>
      </c>
      <c r="AU706" s="257" t="s">
        <v>87</v>
      </c>
      <c r="AV706" s="13" t="s">
        <v>85</v>
      </c>
      <c r="AW706" s="13" t="s">
        <v>34</v>
      </c>
      <c r="AX706" s="13" t="s">
        <v>77</v>
      </c>
      <c r="AY706" s="257" t="s">
        <v>256</v>
      </c>
    </row>
    <row r="707" s="14" customFormat="1">
      <c r="A707" s="14"/>
      <c r="B707" s="258"/>
      <c r="C707" s="259"/>
      <c r="D707" s="249" t="s">
        <v>266</v>
      </c>
      <c r="E707" s="260" t="s">
        <v>1</v>
      </c>
      <c r="F707" s="261" t="s">
        <v>737</v>
      </c>
      <c r="G707" s="259"/>
      <c r="H707" s="262">
        <v>0.10100000000000001</v>
      </c>
      <c r="I707" s="263"/>
      <c r="J707" s="259"/>
      <c r="K707" s="259"/>
      <c r="L707" s="264"/>
      <c r="M707" s="265"/>
      <c r="N707" s="266"/>
      <c r="O707" s="266"/>
      <c r="P707" s="266"/>
      <c r="Q707" s="266"/>
      <c r="R707" s="266"/>
      <c r="S707" s="266"/>
      <c r="T707" s="267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8" t="s">
        <v>266</v>
      </c>
      <c r="AU707" s="268" t="s">
        <v>87</v>
      </c>
      <c r="AV707" s="14" t="s">
        <v>87</v>
      </c>
      <c r="AW707" s="14" t="s">
        <v>34</v>
      </c>
      <c r="AX707" s="14" t="s">
        <v>77</v>
      </c>
      <c r="AY707" s="268" t="s">
        <v>256</v>
      </c>
    </row>
    <row r="708" s="13" customFormat="1">
      <c r="A708" s="13"/>
      <c r="B708" s="247"/>
      <c r="C708" s="248"/>
      <c r="D708" s="249" t="s">
        <v>266</v>
      </c>
      <c r="E708" s="250" t="s">
        <v>1</v>
      </c>
      <c r="F708" s="251" t="s">
        <v>738</v>
      </c>
      <c r="G708" s="248"/>
      <c r="H708" s="250" t="s">
        <v>1</v>
      </c>
      <c r="I708" s="252"/>
      <c r="J708" s="248"/>
      <c r="K708" s="248"/>
      <c r="L708" s="253"/>
      <c r="M708" s="254"/>
      <c r="N708" s="255"/>
      <c r="O708" s="255"/>
      <c r="P708" s="255"/>
      <c r="Q708" s="255"/>
      <c r="R708" s="255"/>
      <c r="S708" s="255"/>
      <c r="T708" s="25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7" t="s">
        <v>266</v>
      </c>
      <c r="AU708" s="257" t="s">
        <v>87</v>
      </c>
      <c r="AV708" s="13" t="s">
        <v>85</v>
      </c>
      <c r="AW708" s="13" t="s">
        <v>34</v>
      </c>
      <c r="AX708" s="13" t="s">
        <v>77</v>
      </c>
      <c r="AY708" s="257" t="s">
        <v>256</v>
      </c>
    </row>
    <row r="709" s="14" customFormat="1">
      <c r="A709" s="14"/>
      <c r="B709" s="258"/>
      <c r="C709" s="259"/>
      <c r="D709" s="249" t="s">
        <v>266</v>
      </c>
      <c r="E709" s="260" t="s">
        <v>1</v>
      </c>
      <c r="F709" s="261" t="s">
        <v>739</v>
      </c>
      <c r="G709" s="259"/>
      <c r="H709" s="262">
        <v>2.2440000000000002</v>
      </c>
      <c r="I709" s="263"/>
      <c r="J709" s="259"/>
      <c r="K709" s="259"/>
      <c r="L709" s="264"/>
      <c r="M709" s="265"/>
      <c r="N709" s="266"/>
      <c r="O709" s="266"/>
      <c r="P709" s="266"/>
      <c r="Q709" s="266"/>
      <c r="R709" s="266"/>
      <c r="S709" s="266"/>
      <c r="T709" s="267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8" t="s">
        <v>266</v>
      </c>
      <c r="AU709" s="268" t="s">
        <v>87</v>
      </c>
      <c r="AV709" s="14" t="s">
        <v>87</v>
      </c>
      <c r="AW709" s="14" t="s">
        <v>34</v>
      </c>
      <c r="AX709" s="14" t="s">
        <v>77</v>
      </c>
      <c r="AY709" s="268" t="s">
        <v>256</v>
      </c>
    </row>
    <row r="710" s="14" customFormat="1">
      <c r="A710" s="14"/>
      <c r="B710" s="258"/>
      <c r="C710" s="259"/>
      <c r="D710" s="249" t="s">
        <v>266</v>
      </c>
      <c r="E710" s="260" t="s">
        <v>1</v>
      </c>
      <c r="F710" s="261" t="s">
        <v>740</v>
      </c>
      <c r="G710" s="259"/>
      <c r="H710" s="262">
        <v>0.023</v>
      </c>
      <c r="I710" s="263"/>
      <c r="J710" s="259"/>
      <c r="K710" s="259"/>
      <c r="L710" s="264"/>
      <c r="M710" s="265"/>
      <c r="N710" s="266"/>
      <c r="O710" s="266"/>
      <c r="P710" s="266"/>
      <c r="Q710" s="266"/>
      <c r="R710" s="266"/>
      <c r="S710" s="266"/>
      <c r="T710" s="26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8" t="s">
        <v>266</v>
      </c>
      <c r="AU710" s="268" t="s">
        <v>87</v>
      </c>
      <c r="AV710" s="14" t="s">
        <v>87</v>
      </c>
      <c r="AW710" s="14" t="s">
        <v>34</v>
      </c>
      <c r="AX710" s="14" t="s">
        <v>77</v>
      </c>
      <c r="AY710" s="268" t="s">
        <v>256</v>
      </c>
    </row>
    <row r="711" s="15" customFormat="1">
      <c r="A711" s="15"/>
      <c r="B711" s="269"/>
      <c r="C711" s="270"/>
      <c r="D711" s="249" t="s">
        <v>266</v>
      </c>
      <c r="E711" s="271" t="s">
        <v>1</v>
      </c>
      <c r="F711" s="272" t="s">
        <v>270</v>
      </c>
      <c r="G711" s="270"/>
      <c r="H711" s="273">
        <v>39.148000000000003</v>
      </c>
      <c r="I711" s="274"/>
      <c r="J711" s="270"/>
      <c r="K711" s="270"/>
      <c r="L711" s="275"/>
      <c r="M711" s="276"/>
      <c r="N711" s="277"/>
      <c r="O711" s="277"/>
      <c r="P711" s="277"/>
      <c r="Q711" s="277"/>
      <c r="R711" s="277"/>
      <c r="S711" s="277"/>
      <c r="T711" s="278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79" t="s">
        <v>266</v>
      </c>
      <c r="AU711" s="279" t="s">
        <v>87</v>
      </c>
      <c r="AV711" s="15" t="s">
        <v>262</v>
      </c>
      <c r="AW711" s="15" t="s">
        <v>34</v>
      </c>
      <c r="AX711" s="15" t="s">
        <v>85</v>
      </c>
      <c r="AY711" s="279" t="s">
        <v>256</v>
      </c>
    </row>
    <row r="712" s="2" customFormat="1" ht="44.25" customHeight="1">
      <c r="A712" s="38"/>
      <c r="B712" s="39"/>
      <c r="C712" s="280" t="s">
        <v>756</v>
      </c>
      <c r="D712" s="280" t="s">
        <v>303</v>
      </c>
      <c r="E712" s="281" t="s">
        <v>757</v>
      </c>
      <c r="F712" s="282" t="s">
        <v>758</v>
      </c>
      <c r="G712" s="283" t="s">
        <v>337</v>
      </c>
      <c r="H712" s="284">
        <v>45.020000000000003</v>
      </c>
      <c r="I712" s="285"/>
      <c r="J712" s="286">
        <f>ROUND(I712*H712,2)</f>
        <v>0</v>
      </c>
      <c r="K712" s="287"/>
      <c r="L712" s="288"/>
      <c r="M712" s="289" t="s">
        <v>1</v>
      </c>
      <c r="N712" s="290" t="s">
        <v>42</v>
      </c>
      <c r="O712" s="91"/>
      <c r="P712" s="238">
        <f>O712*H712</f>
        <v>0</v>
      </c>
      <c r="Q712" s="238">
        <v>0.0054000000000000003</v>
      </c>
      <c r="R712" s="238">
        <f>Q712*H712</f>
        <v>0.24310800000000002</v>
      </c>
      <c r="S712" s="238">
        <v>0</v>
      </c>
      <c r="T712" s="239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40" t="s">
        <v>513</v>
      </c>
      <c r="AT712" s="240" t="s">
        <v>303</v>
      </c>
      <c r="AU712" s="240" t="s">
        <v>87</v>
      </c>
      <c r="AY712" s="17" t="s">
        <v>256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7" t="s">
        <v>85</v>
      </c>
      <c r="BK712" s="241">
        <f>ROUND(I712*H712,2)</f>
        <v>0</v>
      </c>
      <c r="BL712" s="17" t="s">
        <v>355</v>
      </c>
      <c r="BM712" s="240" t="s">
        <v>759</v>
      </c>
    </row>
    <row r="713" s="14" customFormat="1">
      <c r="A713" s="14"/>
      <c r="B713" s="258"/>
      <c r="C713" s="259"/>
      <c r="D713" s="249" t="s">
        <v>266</v>
      </c>
      <c r="E713" s="260" t="s">
        <v>1</v>
      </c>
      <c r="F713" s="261" t="s">
        <v>760</v>
      </c>
      <c r="G713" s="259"/>
      <c r="H713" s="262">
        <v>45.020000000000003</v>
      </c>
      <c r="I713" s="263"/>
      <c r="J713" s="259"/>
      <c r="K713" s="259"/>
      <c r="L713" s="264"/>
      <c r="M713" s="265"/>
      <c r="N713" s="266"/>
      <c r="O713" s="266"/>
      <c r="P713" s="266"/>
      <c r="Q713" s="266"/>
      <c r="R713" s="266"/>
      <c r="S713" s="266"/>
      <c r="T713" s="267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8" t="s">
        <v>266</v>
      </c>
      <c r="AU713" s="268" t="s">
        <v>87</v>
      </c>
      <c r="AV713" s="14" t="s">
        <v>87</v>
      </c>
      <c r="AW713" s="14" t="s">
        <v>34</v>
      </c>
      <c r="AX713" s="14" t="s">
        <v>77</v>
      </c>
      <c r="AY713" s="268" t="s">
        <v>256</v>
      </c>
    </row>
    <row r="714" s="15" customFormat="1">
      <c r="A714" s="15"/>
      <c r="B714" s="269"/>
      <c r="C714" s="270"/>
      <c r="D714" s="249" t="s">
        <v>266</v>
      </c>
      <c r="E714" s="271" t="s">
        <v>1</v>
      </c>
      <c r="F714" s="272" t="s">
        <v>270</v>
      </c>
      <c r="G714" s="270"/>
      <c r="H714" s="273">
        <v>45.020000000000003</v>
      </c>
      <c r="I714" s="274"/>
      <c r="J714" s="270"/>
      <c r="K714" s="270"/>
      <c r="L714" s="275"/>
      <c r="M714" s="276"/>
      <c r="N714" s="277"/>
      <c r="O714" s="277"/>
      <c r="P714" s="277"/>
      <c r="Q714" s="277"/>
      <c r="R714" s="277"/>
      <c r="S714" s="277"/>
      <c r="T714" s="278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9" t="s">
        <v>266</v>
      </c>
      <c r="AU714" s="279" t="s">
        <v>87</v>
      </c>
      <c r="AV714" s="15" t="s">
        <v>262</v>
      </c>
      <c r="AW714" s="15" t="s">
        <v>34</v>
      </c>
      <c r="AX714" s="15" t="s">
        <v>85</v>
      </c>
      <c r="AY714" s="279" t="s">
        <v>256</v>
      </c>
    </row>
    <row r="715" s="2" customFormat="1" ht="24.15" customHeight="1">
      <c r="A715" s="38"/>
      <c r="B715" s="39"/>
      <c r="C715" s="228" t="s">
        <v>761</v>
      </c>
      <c r="D715" s="228" t="s">
        <v>258</v>
      </c>
      <c r="E715" s="229" t="s">
        <v>762</v>
      </c>
      <c r="F715" s="230" t="s">
        <v>763</v>
      </c>
      <c r="G715" s="231" t="s">
        <v>292</v>
      </c>
      <c r="H715" s="232">
        <v>0.21199999999999999</v>
      </c>
      <c r="I715" s="233"/>
      <c r="J715" s="234">
        <f>ROUND(I715*H715,2)</f>
        <v>0</v>
      </c>
      <c r="K715" s="235"/>
      <c r="L715" s="44"/>
      <c r="M715" s="236" t="s">
        <v>1</v>
      </c>
      <c r="N715" s="237" t="s">
        <v>42</v>
      </c>
      <c r="O715" s="91"/>
      <c r="P715" s="238">
        <f>O715*H715</f>
        <v>0</v>
      </c>
      <c r="Q715" s="238">
        <v>0</v>
      </c>
      <c r="R715" s="238">
        <f>Q715*H715</f>
        <v>0</v>
      </c>
      <c r="S715" s="238">
        <v>0</v>
      </c>
      <c r="T715" s="239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40" t="s">
        <v>355</v>
      </c>
      <c r="AT715" s="240" t="s">
        <v>258</v>
      </c>
      <c r="AU715" s="240" t="s">
        <v>87</v>
      </c>
      <c r="AY715" s="17" t="s">
        <v>256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7" t="s">
        <v>85</v>
      </c>
      <c r="BK715" s="241">
        <f>ROUND(I715*H715,2)</f>
        <v>0</v>
      </c>
      <c r="BL715" s="17" t="s">
        <v>355</v>
      </c>
      <c r="BM715" s="240" t="s">
        <v>764</v>
      </c>
    </row>
    <row r="716" s="12" customFormat="1" ht="22.8" customHeight="1">
      <c r="A716" s="12"/>
      <c r="B716" s="212"/>
      <c r="C716" s="213"/>
      <c r="D716" s="214" t="s">
        <v>76</v>
      </c>
      <c r="E716" s="226" t="s">
        <v>765</v>
      </c>
      <c r="F716" s="226" t="s">
        <v>766</v>
      </c>
      <c r="G716" s="213"/>
      <c r="H716" s="213"/>
      <c r="I716" s="216"/>
      <c r="J716" s="227">
        <f>BK716</f>
        <v>0</v>
      </c>
      <c r="K716" s="213"/>
      <c r="L716" s="218"/>
      <c r="M716" s="219"/>
      <c r="N716" s="220"/>
      <c r="O716" s="220"/>
      <c r="P716" s="221">
        <f>SUM(P717:P732)</f>
        <v>0</v>
      </c>
      <c r="Q716" s="220"/>
      <c r="R716" s="221">
        <f>SUM(R717:R732)</f>
        <v>0.11120100000000001</v>
      </c>
      <c r="S716" s="220"/>
      <c r="T716" s="222">
        <f>SUM(T717:T732)</f>
        <v>0.0150948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23" t="s">
        <v>87</v>
      </c>
      <c r="AT716" s="224" t="s">
        <v>76</v>
      </c>
      <c r="AU716" s="224" t="s">
        <v>85</v>
      </c>
      <c r="AY716" s="223" t="s">
        <v>256</v>
      </c>
      <c r="BK716" s="225">
        <f>SUM(BK717:BK732)</f>
        <v>0</v>
      </c>
    </row>
    <row r="717" s="2" customFormat="1" ht="24.15" customHeight="1">
      <c r="A717" s="38"/>
      <c r="B717" s="39"/>
      <c r="C717" s="228" t="s">
        <v>767</v>
      </c>
      <c r="D717" s="228" t="s">
        <v>258</v>
      </c>
      <c r="E717" s="229" t="s">
        <v>768</v>
      </c>
      <c r="F717" s="230" t="s">
        <v>769</v>
      </c>
      <c r="G717" s="231" t="s">
        <v>337</v>
      </c>
      <c r="H717" s="232">
        <v>35.939999999999998</v>
      </c>
      <c r="I717" s="233"/>
      <c r="J717" s="234">
        <f>ROUND(I717*H717,2)</f>
        <v>0</v>
      </c>
      <c r="K717" s="235"/>
      <c r="L717" s="44"/>
      <c r="M717" s="236" t="s">
        <v>1</v>
      </c>
      <c r="N717" s="237" t="s">
        <v>42</v>
      </c>
      <c r="O717" s="91"/>
      <c r="P717" s="238">
        <f>O717*H717</f>
        <v>0</v>
      </c>
      <c r="Q717" s="238">
        <v>0</v>
      </c>
      <c r="R717" s="238">
        <f>Q717*H717</f>
        <v>0</v>
      </c>
      <c r="S717" s="238">
        <v>0.00042000000000000002</v>
      </c>
      <c r="T717" s="239">
        <f>S717*H717</f>
        <v>0.0150948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40" t="s">
        <v>355</v>
      </c>
      <c r="AT717" s="240" t="s">
        <v>258</v>
      </c>
      <c r="AU717" s="240" t="s">
        <v>87</v>
      </c>
      <c r="AY717" s="17" t="s">
        <v>256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7" t="s">
        <v>85</v>
      </c>
      <c r="BK717" s="241">
        <f>ROUND(I717*H717,2)</f>
        <v>0</v>
      </c>
      <c r="BL717" s="17" t="s">
        <v>355</v>
      </c>
      <c r="BM717" s="240" t="s">
        <v>770</v>
      </c>
    </row>
    <row r="718" s="13" customFormat="1">
      <c r="A718" s="13"/>
      <c r="B718" s="247"/>
      <c r="C718" s="248"/>
      <c r="D718" s="249" t="s">
        <v>266</v>
      </c>
      <c r="E718" s="250" t="s">
        <v>1</v>
      </c>
      <c r="F718" s="251" t="s">
        <v>268</v>
      </c>
      <c r="G718" s="248"/>
      <c r="H718" s="250" t="s">
        <v>1</v>
      </c>
      <c r="I718" s="252"/>
      <c r="J718" s="248"/>
      <c r="K718" s="248"/>
      <c r="L718" s="253"/>
      <c r="M718" s="254"/>
      <c r="N718" s="255"/>
      <c r="O718" s="255"/>
      <c r="P718" s="255"/>
      <c r="Q718" s="255"/>
      <c r="R718" s="255"/>
      <c r="S718" s="255"/>
      <c r="T718" s="25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7" t="s">
        <v>266</v>
      </c>
      <c r="AU718" s="257" t="s">
        <v>87</v>
      </c>
      <c r="AV718" s="13" t="s">
        <v>85</v>
      </c>
      <c r="AW718" s="13" t="s">
        <v>34</v>
      </c>
      <c r="AX718" s="13" t="s">
        <v>77</v>
      </c>
      <c r="AY718" s="257" t="s">
        <v>256</v>
      </c>
    </row>
    <row r="719" s="14" customFormat="1">
      <c r="A719" s="14"/>
      <c r="B719" s="258"/>
      <c r="C719" s="259"/>
      <c r="D719" s="249" t="s">
        <v>266</v>
      </c>
      <c r="E719" s="260" t="s">
        <v>1</v>
      </c>
      <c r="F719" s="261" t="s">
        <v>596</v>
      </c>
      <c r="G719" s="259"/>
      <c r="H719" s="262">
        <v>19.609999999999999</v>
      </c>
      <c r="I719" s="263"/>
      <c r="J719" s="259"/>
      <c r="K719" s="259"/>
      <c r="L719" s="264"/>
      <c r="M719" s="265"/>
      <c r="N719" s="266"/>
      <c r="O719" s="266"/>
      <c r="P719" s="266"/>
      <c r="Q719" s="266"/>
      <c r="R719" s="266"/>
      <c r="S719" s="266"/>
      <c r="T719" s="267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8" t="s">
        <v>266</v>
      </c>
      <c r="AU719" s="268" t="s">
        <v>87</v>
      </c>
      <c r="AV719" s="14" t="s">
        <v>87</v>
      </c>
      <c r="AW719" s="14" t="s">
        <v>34</v>
      </c>
      <c r="AX719" s="14" t="s">
        <v>77</v>
      </c>
      <c r="AY719" s="268" t="s">
        <v>256</v>
      </c>
    </row>
    <row r="720" s="14" customFormat="1">
      <c r="A720" s="14"/>
      <c r="B720" s="258"/>
      <c r="C720" s="259"/>
      <c r="D720" s="249" t="s">
        <v>266</v>
      </c>
      <c r="E720" s="260" t="s">
        <v>1</v>
      </c>
      <c r="F720" s="261" t="s">
        <v>597</v>
      </c>
      <c r="G720" s="259"/>
      <c r="H720" s="262">
        <v>16.329999999999998</v>
      </c>
      <c r="I720" s="263"/>
      <c r="J720" s="259"/>
      <c r="K720" s="259"/>
      <c r="L720" s="264"/>
      <c r="M720" s="265"/>
      <c r="N720" s="266"/>
      <c r="O720" s="266"/>
      <c r="P720" s="266"/>
      <c r="Q720" s="266"/>
      <c r="R720" s="266"/>
      <c r="S720" s="266"/>
      <c r="T720" s="26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8" t="s">
        <v>266</v>
      </c>
      <c r="AU720" s="268" t="s">
        <v>87</v>
      </c>
      <c r="AV720" s="14" t="s">
        <v>87</v>
      </c>
      <c r="AW720" s="14" t="s">
        <v>34</v>
      </c>
      <c r="AX720" s="14" t="s">
        <v>77</v>
      </c>
      <c r="AY720" s="268" t="s">
        <v>256</v>
      </c>
    </row>
    <row r="721" s="15" customFormat="1">
      <c r="A721" s="15"/>
      <c r="B721" s="269"/>
      <c r="C721" s="270"/>
      <c r="D721" s="249" t="s">
        <v>266</v>
      </c>
      <c r="E721" s="271" t="s">
        <v>1</v>
      </c>
      <c r="F721" s="272" t="s">
        <v>270</v>
      </c>
      <c r="G721" s="270"/>
      <c r="H721" s="273">
        <v>35.939999999999998</v>
      </c>
      <c r="I721" s="274"/>
      <c r="J721" s="270"/>
      <c r="K721" s="270"/>
      <c r="L721" s="275"/>
      <c r="M721" s="276"/>
      <c r="N721" s="277"/>
      <c r="O721" s="277"/>
      <c r="P721" s="277"/>
      <c r="Q721" s="277"/>
      <c r="R721" s="277"/>
      <c r="S721" s="277"/>
      <c r="T721" s="278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9" t="s">
        <v>266</v>
      </c>
      <c r="AU721" s="279" t="s">
        <v>87</v>
      </c>
      <c r="AV721" s="15" t="s">
        <v>262</v>
      </c>
      <c r="AW721" s="15" t="s">
        <v>34</v>
      </c>
      <c r="AX721" s="15" t="s">
        <v>85</v>
      </c>
      <c r="AY721" s="279" t="s">
        <v>256</v>
      </c>
    </row>
    <row r="722" s="2" customFormat="1" ht="24.15" customHeight="1">
      <c r="A722" s="38"/>
      <c r="B722" s="39"/>
      <c r="C722" s="228" t="s">
        <v>771</v>
      </c>
      <c r="D722" s="228" t="s">
        <v>258</v>
      </c>
      <c r="E722" s="229" t="s">
        <v>772</v>
      </c>
      <c r="F722" s="230" t="s">
        <v>773</v>
      </c>
      <c r="G722" s="231" t="s">
        <v>337</v>
      </c>
      <c r="H722" s="232">
        <v>36.340000000000003</v>
      </c>
      <c r="I722" s="233"/>
      <c r="J722" s="234">
        <f>ROUND(I722*H722,2)</f>
        <v>0</v>
      </c>
      <c r="K722" s="235"/>
      <c r="L722" s="44"/>
      <c r="M722" s="236" t="s">
        <v>1</v>
      </c>
      <c r="N722" s="237" t="s">
        <v>42</v>
      </c>
      <c r="O722" s="91"/>
      <c r="P722" s="238">
        <f>O722*H722</f>
        <v>0</v>
      </c>
      <c r="Q722" s="238">
        <v>0</v>
      </c>
      <c r="R722" s="238">
        <f>Q722*H722</f>
        <v>0</v>
      </c>
      <c r="S722" s="238">
        <v>0</v>
      </c>
      <c r="T722" s="239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40" t="s">
        <v>355</v>
      </c>
      <c r="AT722" s="240" t="s">
        <v>258</v>
      </c>
      <c r="AU722" s="240" t="s">
        <v>87</v>
      </c>
      <c r="AY722" s="17" t="s">
        <v>256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7" t="s">
        <v>85</v>
      </c>
      <c r="BK722" s="241">
        <f>ROUND(I722*H722,2)</f>
        <v>0</v>
      </c>
      <c r="BL722" s="17" t="s">
        <v>355</v>
      </c>
      <c r="BM722" s="240" t="s">
        <v>774</v>
      </c>
    </row>
    <row r="723" s="13" customFormat="1">
      <c r="A723" s="13"/>
      <c r="B723" s="247"/>
      <c r="C723" s="248"/>
      <c r="D723" s="249" t="s">
        <v>266</v>
      </c>
      <c r="E723" s="250" t="s">
        <v>1</v>
      </c>
      <c r="F723" s="251" t="s">
        <v>268</v>
      </c>
      <c r="G723" s="248"/>
      <c r="H723" s="250" t="s">
        <v>1</v>
      </c>
      <c r="I723" s="252"/>
      <c r="J723" s="248"/>
      <c r="K723" s="248"/>
      <c r="L723" s="253"/>
      <c r="M723" s="254"/>
      <c r="N723" s="255"/>
      <c r="O723" s="255"/>
      <c r="P723" s="255"/>
      <c r="Q723" s="255"/>
      <c r="R723" s="255"/>
      <c r="S723" s="255"/>
      <c r="T723" s="256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7" t="s">
        <v>266</v>
      </c>
      <c r="AU723" s="257" t="s">
        <v>87</v>
      </c>
      <c r="AV723" s="13" t="s">
        <v>85</v>
      </c>
      <c r="AW723" s="13" t="s">
        <v>34</v>
      </c>
      <c r="AX723" s="13" t="s">
        <v>77</v>
      </c>
      <c r="AY723" s="257" t="s">
        <v>256</v>
      </c>
    </row>
    <row r="724" s="14" customFormat="1">
      <c r="A724" s="14"/>
      <c r="B724" s="258"/>
      <c r="C724" s="259"/>
      <c r="D724" s="249" t="s">
        <v>266</v>
      </c>
      <c r="E724" s="260" t="s">
        <v>1</v>
      </c>
      <c r="F724" s="261" t="s">
        <v>481</v>
      </c>
      <c r="G724" s="259"/>
      <c r="H724" s="262">
        <v>15.199999999999999</v>
      </c>
      <c r="I724" s="263"/>
      <c r="J724" s="259"/>
      <c r="K724" s="259"/>
      <c r="L724" s="264"/>
      <c r="M724" s="265"/>
      <c r="N724" s="266"/>
      <c r="O724" s="266"/>
      <c r="P724" s="266"/>
      <c r="Q724" s="266"/>
      <c r="R724" s="266"/>
      <c r="S724" s="266"/>
      <c r="T724" s="267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8" t="s">
        <v>266</v>
      </c>
      <c r="AU724" s="268" t="s">
        <v>87</v>
      </c>
      <c r="AV724" s="14" t="s">
        <v>87</v>
      </c>
      <c r="AW724" s="14" t="s">
        <v>34</v>
      </c>
      <c r="AX724" s="14" t="s">
        <v>77</v>
      </c>
      <c r="AY724" s="268" t="s">
        <v>256</v>
      </c>
    </row>
    <row r="725" s="14" customFormat="1">
      <c r="A725" s="14"/>
      <c r="B725" s="258"/>
      <c r="C725" s="259"/>
      <c r="D725" s="249" t="s">
        <v>266</v>
      </c>
      <c r="E725" s="260" t="s">
        <v>1</v>
      </c>
      <c r="F725" s="261" t="s">
        <v>482</v>
      </c>
      <c r="G725" s="259"/>
      <c r="H725" s="262">
        <v>3.2999999999999998</v>
      </c>
      <c r="I725" s="263"/>
      <c r="J725" s="259"/>
      <c r="K725" s="259"/>
      <c r="L725" s="264"/>
      <c r="M725" s="265"/>
      <c r="N725" s="266"/>
      <c r="O725" s="266"/>
      <c r="P725" s="266"/>
      <c r="Q725" s="266"/>
      <c r="R725" s="266"/>
      <c r="S725" s="266"/>
      <c r="T725" s="267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8" t="s">
        <v>266</v>
      </c>
      <c r="AU725" s="268" t="s">
        <v>87</v>
      </c>
      <c r="AV725" s="14" t="s">
        <v>87</v>
      </c>
      <c r="AW725" s="14" t="s">
        <v>34</v>
      </c>
      <c r="AX725" s="14" t="s">
        <v>77</v>
      </c>
      <c r="AY725" s="268" t="s">
        <v>256</v>
      </c>
    </row>
    <row r="726" s="14" customFormat="1">
      <c r="A726" s="14"/>
      <c r="B726" s="258"/>
      <c r="C726" s="259"/>
      <c r="D726" s="249" t="s">
        <v>266</v>
      </c>
      <c r="E726" s="260" t="s">
        <v>1</v>
      </c>
      <c r="F726" s="261" t="s">
        <v>483</v>
      </c>
      <c r="G726" s="259"/>
      <c r="H726" s="262">
        <v>13.6</v>
      </c>
      <c r="I726" s="263"/>
      <c r="J726" s="259"/>
      <c r="K726" s="259"/>
      <c r="L726" s="264"/>
      <c r="M726" s="265"/>
      <c r="N726" s="266"/>
      <c r="O726" s="266"/>
      <c r="P726" s="266"/>
      <c r="Q726" s="266"/>
      <c r="R726" s="266"/>
      <c r="S726" s="266"/>
      <c r="T726" s="267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8" t="s">
        <v>266</v>
      </c>
      <c r="AU726" s="268" t="s">
        <v>87</v>
      </c>
      <c r="AV726" s="14" t="s">
        <v>87</v>
      </c>
      <c r="AW726" s="14" t="s">
        <v>34</v>
      </c>
      <c r="AX726" s="14" t="s">
        <v>77</v>
      </c>
      <c r="AY726" s="268" t="s">
        <v>256</v>
      </c>
    </row>
    <row r="727" s="14" customFormat="1">
      <c r="A727" s="14"/>
      <c r="B727" s="258"/>
      <c r="C727" s="259"/>
      <c r="D727" s="249" t="s">
        <v>266</v>
      </c>
      <c r="E727" s="260" t="s">
        <v>1</v>
      </c>
      <c r="F727" s="261" t="s">
        <v>484</v>
      </c>
      <c r="G727" s="259"/>
      <c r="H727" s="262">
        <v>4.2400000000000002</v>
      </c>
      <c r="I727" s="263"/>
      <c r="J727" s="259"/>
      <c r="K727" s="259"/>
      <c r="L727" s="264"/>
      <c r="M727" s="265"/>
      <c r="N727" s="266"/>
      <c r="O727" s="266"/>
      <c r="P727" s="266"/>
      <c r="Q727" s="266"/>
      <c r="R727" s="266"/>
      <c r="S727" s="266"/>
      <c r="T727" s="267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8" t="s">
        <v>266</v>
      </c>
      <c r="AU727" s="268" t="s">
        <v>87</v>
      </c>
      <c r="AV727" s="14" t="s">
        <v>87</v>
      </c>
      <c r="AW727" s="14" t="s">
        <v>34</v>
      </c>
      <c r="AX727" s="14" t="s">
        <v>77</v>
      </c>
      <c r="AY727" s="268" t="s">
        <v>256</v>
      </c>
    </row>
    <row r="728" s="15" customFormat="1">
      <c r="A728" s="15"/>
      <c r="B728" s="269"/>
      <c r="C728" s="270"/>
      <c r="D728" s="249" t="s">
        <v>266</v>
      </c>
      <c r="E728" s="271" t="s">
        <v>1</v>
      </c>
      <c r="F728" s="272" t="s">
        <v>270</v>
      </c>
      <c r="G728" s="270"/>
      <c r="H728" s="273">
        <v>36.340000000000003</v>
      </c>
      <c r="I728" s="274"/>
      <c r="J728" s="270"/>
      <c r="K728" s="270"/>
      <c r="L728" s="275"/>
      <c r="M728" s="276"/>
      <c r="N728" s="277"/>
      <c r="O728" s="277"/>
      <c r="P728" s="277"/>
      <c r="Q728" s="277"/>
      <c r="R728" s="277"/>
      <c r="S728" s="277"/>
      <c r="T728" s="278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9" t="s">
        <v>266</v>
      </c>
      <c r="AU728" s="279" t="s">
        <v>87</v>
      </c>
      <c r="AV728" s="15" t="s">
        <v>262</v>
      </c>
      <c r="AW728" s="15" t="s">
        <v>34</v>
      </c>
      <c r="AX728" s="15" t="s">
        <v>85</v>
      </c>
      <c r="AY728" s="279" t="s">
        <v>256</v>
      </c>
    </row>
    <row r="729" s="2" customFormat="1" ht="24.15" customHeight="1">
      <c r="A729" s="38"/>
      <c r="B729" s="39"/>
      <c r="C729" s="280" t="s">
        <v>775</v>
      </c>
      <c r="D729" s="280" t="s">
        <v>303</v>
      </c>
      <c r="E729" s="281" t="s">
        <v>776</v>
      </c>
      <c r="F729" s="282" t="s">
        <v>777</v>
      </c>
      <c r="G729" s="283" t="s">
        <v>337</v>
      </c>
      <c r="H729" s="284">
        <v>74.134</v>
      </c>
      <c r="I729" s="285"/>
      <c r="J729" s="286">
        <f>ROUND(I729*H729,2)</f>
        <v>0</v>
      </c>
      <c r="K729" s="287"/>
      <c r="L729" s="288"/>
      <c r="M729" s="289" t="s">
        <v>1</v>
      </c>
      <c r="N729" s="290" t="s">
        <v>42</v>
      </c>
      <c r="O729" s="91"/>
      <c r="P729" s="238">
        <f>O729*H729</f>
        <v>0</v>
      </c>
      <c r="Q729" s="238">
        <v>0.0015</v>
      </c>
      <c r="R729" s="238">
        <f>Q729*H729</f>
        <v>0.11120100000000001</v>
      </c>
      <c r="S729" s="238">
        <v>0</v>
      </c>
      <c r="T729" s="239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40" t="s">
        <v>513</v>
      </c>
      <c r="AT729" s="240" t="s">
        <v>303</v>
      </c>
      <c r="AU729" s="240" t="s">
        <v>87</v>
      </c>
      <c r="AY729" s="17" t="s">
        <v>256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7" t="s">
        <v>85</v>
      </c>
      <c r="BK729" s="241">
        <f>ROUND(I729*H729,2)</f>
        <v>0</v>
      </c>
      <c r="BL729" s="17" t="s">
        <v>355</v>
      </c>
      <c r="BM729" s="240" t="s">
        <v>778</v>
      </c>
    </row>
    <row r="730" s="14" customFormat="1">
      <c r="A730" s="14"/>
      <c r="B730" s="258"/>
      <c r="C730" s="259"/>
      <c r="D730" s="249" t="s">
        <v>266</v>
      </c>
      <c r="E730" s="260" t="s">
        <v>1</v>
      </c>
      <c r="F730" s="261" t="s">
        <v>779</v>
      </c>
      <c r="G730" s="259"/>
      <c r="H730" s="262">
        <v>74.134</v>
      </c>
      <c r="I730" s="263"/>
      <c r="J730" s="259"/>
      <c r="K730" s="259"/>
      <c r="L730" s="264"/>
      <c r="M730" s="265"/>
      <c r="N730" s="266"/>
      <c r="O730" s="266"/>
      <c r="P730" s="266"/>
      <c r="Q730" s="266"/>
      <c r="R730" s="266"/>
      <c r="S730" s="266"/>
      <c r="T730" s="267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8" t="s">
        <v>266</v>
      </c>
      <c r="AU730" s="268" t="s">
        <v>87</v>
      </c>
      <c r="AV730" s="14" t="s">
        <v>87</v>
      </c>
      <c r="AW730" s="14" t="s">
        <v>34</v>
      </c>
      <c r="AX730" s="14" t="s">
        <v>77</v>
      </c>
      <c r="AY730" s="268" t="s">
        <v>256</v>
      </c>
    </row>
    <row r="731" s="15" customFormat="1">
      <c r="A731" s="15"/>
      <c r="B731" s="269"/>
      <c r="C731" s="270"/>
      <c r="D731" s="249" t="s">
        <v>266</v>
      </c>
      <c r="E731" s="271" t="s">
        <v>1</v>
      </c>
      <c r="F731" s="272" t="s">
        <v>270</v>
      </c>
      <c r="G731" s="270"/>
      <c r="H731" s="273">
        <v>74.134</v>
      </c>
      <c r="I731" s="274"/>
      <c r="J731" s="270"/>
      <c r="K731" s="270"/>
      <c r="L731" s="275"/>
      <c r="M731" s="276"/>
      <c r="N731" s="277"/>
      <c r="O731" s="277"/>
      <c r="P731" s="277"/>
      <c r="Q731" s="277"/>
      <c r="R731" s="277"/>
      <c r="S731" s="277"/>
      <c r="T731" s="278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79" t="s">
        <v>266</v>
      </c>
      <c r="AU731" s="279" t="s">
        <v>87</v>
      </c>
      <c r="AV731" s="15" t="s">
        <v>262</v>
      </c>
      <c r="AW731" s="15" t="s">
        <v>34</v>
      </c>
      <c r="AX731" s="15" t="s">
        <v>85</v>
      </c>
      <c r="AY731" s="279" t="s">
        <v>256</v>
      </c>
    </row>
    <row r="732" s="2" customFormat="1" ht="24.15" customHeight="1">
      <c r="A732" s="38"/>
      <c r="B732" s="39"/>
      <c r="C732" s="228" t="s">
        <v>780</v>
      </c>
      <c r="D732" s="228" t="s">
        <v>258</v>
      </c>
      <c r="E732" s="229" t="s">
        <v>781</v>
      </c>
      <c r="F732" s="230" t="s">
        <v>782</v>
      </c>
      <c r="G732" s="231" t="s">
        <v>783</v>
      </c>
      <c r="H732" s="291"/>
      <c r="I732" s="233"/>
      <c r="J732" s="234">
        <f>ROUND(I732*H732,2)</f>
        <v>0</v>
      </c>
      <c r="K732" s="235"/>
      <c r="L732" s="44"/>
      <c r="M732" s="236" t="s">
        <v>1</v>
      </c>
      <c r="N732" s="237" t="s">
        <v>42</v>
      </c>
      <c r="O732" s="91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40" t="s">
        <v>355</v>
      </c>
      <c r="AT732" s="240" t="s">
        <v>258</v>
      </c>
      <c r="AU732" s="240" t="s">
        <v>87</v>
      </c>
      <c r="AY732" s="17" t="s">
        <v>256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7" t="s">
        <v>85</v>
      </c>
      <c r="BK732" s="241">
        <f>ROUND(I732*H732,2)</f>
        <v>0</v>
      </c>
      <c r="BL732" s="17" t="s">
        <v>355</v>
      </c>
      <c r="BM732" s="240" t="s">
        <v>784</v>
      </c>
    </row>
    <row r="733" s="12" customFormat="1" ht="22.8" customHeight="1">
      <c r="A733" s="12"/>
      <c r="B733" s="212"/>
      <c r="C733" s="213"/>
      <c r="D733" s="214" t="s">
        <v>76</v>
      </c>
      <c r="E733" s="226" t="s">
        <v>785</v>
      </c>
      <c r="F733" s="226" t="s">
        <v>786</v>
      </c>
      <c r="G733" s="213"/>
      <c r="H733" s="213"/>
      <c r="I733" s="216"/>
      <c r="J733" s="227">
        <f>BK733</f>
        <v>0</v>
      </c>
      <c r="K733" s="213"/>
      <c r="L733" s="218"/>
      <c r="M733" s="219"/>
      <c r="N733" s="220"/>
      <c r="O733" s="220"/>
      <c r="P733" s="221">
        <f>SUM(P734:P791)</f>
        <v>0</v>
      </c>
      <c r="Q733" s="220"/>
      <c r="R733" s="221">
        <f>SUM(R734:R791)</f>
        <v>0.030693000000000002</v>
      </c>
      <c r="S733" s="220"/>
      <c r="T733" s="222">
        <f>SUM(T734:T791)</f>
        <v>0.049599999999999998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223" t="s">
        <v>87</v>
      </c>
      <c r="AT733" s="224" t="s">
        <v>76</v>
      </c>
      <c r="AU733" s="224" t="s">
        <v>85</v>
      </c>
      <c r="AY733" s="223" t="s">
        <v>256</v>
      </c>
      <c r="BK733" s="225">
        <f>SUM(BK734:BK791)</f>
        <v>0</v>
      </c>
    </row>
    <row r="734" s="2" customFormat="1" ht="44.25" customHeight="1">
      <c r="A734" s="38"/>
      <c r="B734" s="39"/>
      <c r="C734" s="228" t="s">
        <v>787</v>
      </c>
      <c r="D734" s="228" t="s">
        <v>258</v>
      </c>
      <c r="E734" s="229" t="s">
        <v>788</v>
      </c>
      <c r="F734" s="230" t="s">
        <v>789</v>
      </c>
      <c r="G734" s="231" t="s">
        <v>319</v>
      </c>
      <c r="H734" s="232">
        <v>15</v>
      </c>
      <c r="I734" s="233"/>
      <c r="J734" s="234">
        <f>ROUND(I734*H734,2)</f>
        <v>0</v>
      </c>
      <c r="K734" s="235"/>
      <c r="L734" s="44"/>
      <c r="M734" s="236" t="s">
        <v>1</v>
      </c>
      <c r="N734" s="237" t="s">
        <v>42</v>
      </c>
      <c r="O734" s="91"/>
      <c r="P734" s="238">
        <f>O734*H734</f>
        <v>0</v>
      </c>
      <c r="Q734" s="238">
        <v>0</v>
      </c>
      <c r="R734" s="238">
        <f>Q734*H734</f>
        <v>0</v>
      </c>
      <c r="S734" s="238">
        <v>0</v>
      </c>
      <c r="T734" s="239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40" t="s">
        <v>355</v>
      </c>
      <c r="AT734" s="240" t="s">
        <v>258</v>
      </c>
      <c r="AU734" s="240" t="s">
        <v>87</v>
      </c>
      <c r="AY734" s="17" t="s">
        <v>256</v>
      </c>
      <c r="BE734" s="241">
        <f>IF(N734="základní",J734,0)</f>
        <v>0</v>
      </c>
      <c r="BF734" s="241">
        <f>IF(N734="snížená",J734,0)</f>
        <v>0</v>
      </c>
      <c r="BG734" s="241">
        <f>IF(N734="zákl. přenesená",J734,0)</f>
        <v>0</v>
      </c>
      <c r="BH734" s="241">
        <f>IF(N734="sníž. přenesená",J734,0)</f>
        <v>0</v>
      </c>
      <c r="BI734" s="241">
        <f>IF(N734="nulová",J734,0)</f>
        <v>0</v>
      </c>
      <c r="BJ734" s="17" t="s">
        <v>85</v>
      </c>
      <c r="BK734" s="241">
        <f>ROUND(I734*H734,2)</f>
        <v>0</v>
      </c>
      <c r="BL734" s="17" t="s">
        <v>355</v>
      </c>
      <c r="BM734" s="240" t="s">
        <v>790</v>
      </c>
    </row>
    <row r="735" s="14" customFormat="1">
      <c r="A735" s="14"/>
      <c r="B735" s="258"/>
      <c r="C735" s="259"/>
      <c r="D735" s="249" t="s">
        <v>266</v>
      </c>
      <c r="E735" s="260" t="s">
        <v>1</v>
      </c>
      <c r="F735" s="261" t="s">
        <v>791</v>
      </c>
      <c r="G735" s="259"/>
      <c r="H735" s="262">
        <v>4</v>
      </c>
      <c r="I735" s="263"/>
      <c r="J735" s="259"/>
      <c r="K735" s="259"/>
      <c r="L735" s="264"/>
      <c r="M735" s="265"/>
      <c r="N735" s="266"/>
      <c r="O735" s="266"/>
      <c r="P735" s="266"/>
      <c r="Q735" s="266"/>
      <c r="R735" s="266"/>
      <c r="S735" s="266"/>
      <c r="T735" s="267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8" t="s">
        <v>266</v>
      </c>
      <c r="AU735" s="268" t="s">
        <v>87</v>
      </c>
      <c r="AV735" s="14" t="s">
        <v>87</v>
      </c>
      <c r="AW735" s="14" t="s">
        <v>34</v>
      </c>
      <c r="AX735" s="14" t="s">
        <v>77</v>
      </c>
      <c r="AY735" s="268" t="s">
        <v>256</v>
      </c>
    </row>
    <row r="736" s="14" customFormat="1">
      <c r="A736" s="14"/>
      <c r="B736" s="258"/>
      <c r="C736" s="259"/>
      <c r="D736" s="249" t="s">
        <v>266</v>
      </c>
      <c r="E736" s="260" t="s">
        <v>1</v>
      </c>
      <c r="F736" s="261" t="s">
        <v>792</v>
      </c>
      <c r="G736" s="259"/>
      <c r="H736" s="262">
        <v>6</v>
      </c>
      <c r="I736" s="263"/>
      <c r="J736" s="259"/>
      <c r="K736" s="259"/>
      <c r="L736" s="264"/>
      <c r="M736" s="265"/>
      <c r="N736" s="266"/>
      <c r="O736" s="266"/>
      <c r="P736" s="266"/>
      <c r="Q736" s="266"/>
      <c r="R736" s="266"/>
      <c r="S736" s="266"/>
      <c r="T736" s="267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8" t="s">
        <v>266</v>
      </c>
      <c r="AU736" s="268" t="s">
        <v>87</v>
      </c>
      <c r="AV736" s="14" t="s">
        <v>87</v>
      </c>
      <c r="AW736" s="14" t="s">
        <v>34</v>
      </c>
      <c r="AX736" s="14" t="s">
        <v>77</v>
      </c>
      <c r="AY736" s="268" t="s">
        <v>256</v>
      </c>
    </row>
    <row r="737" s="14" customFormat="1">
      <c r="A737" s="14"/>
      <c r="B737" s="258"/>
      <c r="C737" s="259"/>
      <c r="D737" s="249" t="s">
        <v>266</v>
      </c>
      <c r="E737" s="260" t="s">
        <v>1</v>
      </c>
      <c r="F737" s="261" t="s">
        <v>793</v>
      </c>
      <c r="G737" s="259"/>
      <c r="H737" s="262">
        <v>4</v>
      </c>
      <c r="I737" s="263"/>
      <c r="J737" s="259"/>
      <c r="K737" s="259"/>
      <c r="L737" s="264"/>
      <c r="M737" s="265"/>
      <c r="N737" s="266"/>
      <c r="O737" s="266"/>
      <c r="P737" s="266"/>
      <c r="Q737" s="266"/>
      <c r="R737" s="266"/>
      <c r="S737" s="266"/>
      <c r="T737" s="267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8" t="s">
        <v>266</v>
      </c>
      <c r="AU737" s="268" t="s">
        <v>87</v>
      </c>
      <c r="AV737" s="14" t="s">
        <v>87</v>
      </c>
      <c r="AW737" s="14" t="s">
        <v>34</v>
      </c>
      <c r="AX737" s="14" t="s">
        <v>77</v>
      </c>
      <c r="AY737" s="268" t="s">
        <v>256</v>
      </c>
    </row>
    <row r="738" s="14" customFormat="1">
      <c r="A738" s="14"/>
      <c r="B738" s="258"/>
      <c r="C738" s="259"/>
      <c r="D738" s="249" t="s">
        <v>266</v>
      </c>
      <c r="E738" s="260" t="s">
        <v>1</v>
      </c>
      <c r="F738" s="261" t="s">
        <v>794</v>
      </c>
      <c r="G738" s="259"/>
      <c r="H738" s="262">
        <v>1</v>
      </c>
      <c r="I738" s="263"/>
      <c r="J738" s="259"/>
      <c r="K738" s="259"/>
      <c r="L738" s="264"/>
      <c r="M738" s="265"/>
      <c r="N738" s="266"/>
      <c r="O738" s="266"/>
      <c r="P738" s="266"/>
      <c r="Q738" s="266"/>
      <c r="R738" s="266"/>
      <c r="S738" s="266"/>
      <c r="T738" s="267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8" t="s">
        <v>266</v>
      </c>
      <c r="AU738" s="268" t="s">
        <v>87</v>
      </c>
      <c r="AV738" s="14" t="s">
        <v>87</v>
      </c>
      <c r="AW738" s="14" t="s">
        <v>34</v>
      </c>
      <c r="AX738" s="14" t="s">
        <v>77</v>
      </c>
      <c r="AY738" s="268" t="s">
        <v>256</v>
      </c>
    </row>
    <row r="739" s="15" customFormat="1">
      <c r="A739" s="15"/>
      <c r="B739" s="269"/>
      <c r="C739" s="270"/>
      <c r="D739" s="249" t="s">
        <v>266</v>
      </c>
      <c r="E739" s="271" t="s">
        <v>1</v>
      </c>
      <c r="F739" s="272" t="s">
        <v>270</v>
      </c>
      <c r="G739" s="270"/>
      <c r="H739" s="273">
        <v>15</v>
      </c>
      <c r="I739" s="274"/>
      <c r="J739" s="270"/>
      <c r="K739" s="270"/>
      <c r="L739" s="275"/>
      <c r="M739" s="276"/>
      <c r="N739" s="277"/>
      <c r="O739" s="277"/>
      <c r="P739" s="277"/>
      <c r="Q739" s="277"/>
      <c r="R739" s="277"/>
      <c r="S739" s="277"/>
      <c r="T739" s="278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79" t="s">
        <v>266</v>
      </c>
      <c r="AU739" s="279" t="s">
        <v>87</v>
      </c>
      <c r="AV739" s="15" t="s">
        <v>262</v>
      </c>
      <c r="AW739" s="15" t="s">
        <v>34</v>
      </c>
      <c r="AX739" s="15" t="s">
        <v>85</v>
      </c>
      <c r="AY739" s="279" t="s">
        <v>256</v>
      </c>
    </row>
    <row r="740" s="2" customFormat="1" ht="44.25" customHeight="1">
      <c r="A740" s="38"/>
      <c r="B740" s="39"/>
      <c r="C740" s="228" t="s">
        <v>795</v>
      </c>
      <c r="D740" s="228" t="s">
        <v>258</v>
      </c>
      <c r="E740" s="229" t="s">
        <v>796</v>
      </c>
      <c r="F740" s="230" t="s">
        <v>797</v>
      </c>
      <c r="G740" s="231" t="s">
        <v>319</v>
      </c>
      <c r="H740" s="232">
        <v>15</v>
      </c>
      <c r="I740" s="233"/>
      <c r="J740" s="234">
        <f>ROUND(I740*H740,2)</f>
        <v>0</v>
      </c>
      <c r="K740" s="235"/>
      <c r="L740" s="44"/>
      <c r="M740" s="236" t="s">
        <v>1</v>
      </c>
      <c r="N740" s="237" t="s">
        <v>42</v>
      </c>
      <c r="O740" s="91"/>
      <c r="P740" s="238">
        <f>O740*H740</f>
        <v>0</v>
      </c>
      <c r="Q740" s="238">
        <v>0</v>
      </c>
      <c r="R740" s="238">
        <f>Q740*H740</f>
        <v>0</v>
      </c>
      <c r="S740" s="238">
        <v>0</v>
      </c>
      <c r="T740" s="239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40" t="s">
        <v>355</v>
      </c>
      <c r="AT740" s="240" t="s">
        <v>258</v>
      </c>
      <c r="AU740" s="240" t="s">
        <v>87</v>
      </c>
      <c r="AY740" s="17" t="s">
        <v>256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7" t="s">
        <v>85</v>
      </c>
      <c r="BK740" s="241">
        <f>ROUND(I740*H740,2)</f>
        <v>0</v>
      </c>
      <c r="BL740" s="17" t="s">
        <v>355</v>
      </c>
      <c r="BM740" s="240" t="s">
        <v>798</v>
      </c>
    </row>
    <row r="741" s="14" customFormat="1">
      <c r="A741" s="14"/>
      <c r="B741" s="258"/>
      <c r="C741" s="259"/>
      <c r="D741" s="249" t="s">
        <v>266</v>
      </c>
      <c r="E741" s="260" t="s">
        <v>1</v>
      </c>
      <c r="F741" s="261" t="s">
        <v>791</v>
      </c>
      <c r="G741" s="259"/>
      <c r="H741" s="262">
        <v>4</v>
      </c>
      <c r="I741" s="263"/>
      <c r="J741" s="259"/>
      <c r="K741" s="259"/>
      <c r="L741" s="264"/>
      <c r="M741" s="265"/>
      <c r="N741" s="266"/>
      <c r="O741" s="266"/>
      <c r="P741" s="266"/>
      <c r="Q741" s="266"/>
      <c r="R741" s="266"/>
      <c r="S741" s="266"/>
      <c r="T741" s="267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8" t="s">
        <v>266</v>
      </c>
      <c r="AU741" s="268" t="s">
        <v>87</v>
      </c>
      <c r="AV741" s="14" t="s">
        <v>87</v>
      </c>
      <c r="AW741" s="14" t="s">
        <v>34</v>
      </c>
      <c r="AX741" s="14" t="s">
        <v>77</v>
      </c>
      <c r="AY741" s="268" t="s">
        <v>256</v>
      </c>
    </row>
    <row r="742" s="14" customFormat="1">
      <c r="A742" s="14"/>
      <c r="B742" s="258"/>
      <c r="C742" s="259"/>
      <c r="D742" s="249" t="s">
        <v>266</v>
      </c>
      <c r="E742" s="260" t="s">
        <v>1</v>
      </c>
      <c r="F742" s="261" t="s">
        <v>792</v>
      </c>
      <c r="G742" s="259"/>
      <c r="H742" s="262">
        <v>6</v>
      </c>
      <c r="I742" s="263"/>
      <c r="J742" s="259"/>
      <c r="K742" s="259"/>
      <c r="L742" s="264"/>
      <c r="M742" s="265"/>
      <c r="N742" s="266"/>
      <c r="O742" s="266"/>
      <c r="P742" s="266"/>
      <c r="Q742" s="266"/>
      <c r="R742" s="266"/>
      <c r="S742" s="266"/>
      <c r="T742" s="267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8" t="s">
        <v>266</v>
      </c>
      <c r="AU742" s="268" t="s">
        <v>87</v>
      </c>
      <c r="AV742" s="14" t="s">
        <v>87</v>
      </c>
      <c r="AW742" s="14" t="s">
        <v>34</v>
      </c>
      <c r="AX742" s="14" t="s">
        <v>77</v>
      </c>
      <c r="AY742" s="268" t="s">
        <v>256</v>
      </c>
    </row>
    <row r="743" s="14" customFormat="1">
      <c r="A743" s="14"/>
      <c r="B743" s="258"/>
      <c r="C743" s="259"/>
      <c r="D743" s="249" t="s">
        <v>266</v>
      </c>
      <c r="E743" s="260" t="s">
        <v>1</v>
      </c>
      <c r="F743" s="261" t="s">
        <v>793</v>
      </c>
      <c r="G743" s="259"/>
      <c r="H743" s="262">
        <v>4</v>
      </c>
      <c r="I743" s="263"/>
      <c r="J743" s="259"/>
      <c r="K743" s="259"/>
      <c r="L743" s="264"/>
      <c r="M743" s="265"/>
      <c r="N743" s="266"/>
      <c r="O743" s="266"/>
      <c r="P743" s="266"/>
      <c r="Q743" s="266"/>
      <c r="R743" s="266"/>
      <c r="S743" s="266"/>
      <c r="T743" s="267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8" t="s">
        <v>266</v>
      </c>
      <c r="AU743" s="268" t="s">
        <v>87</v>
      </c>
      <c r="AV743" s="14" t="s">
        <v>87</v>
      </c>
      <c r="AW743" s="14" t="s">
        <v>34</v>
      </c>
      <c r="AX743" s="14" t="s">
        <v>77</v>
      </c>
      <c r="AY743" s="268" t="s">
        <v>256</v>
      </c>
    </row>
    <row r="744" s="14" customFormat="1">
      <c r="A744" s="14"/>
      <c r="B744" s="258"/>
      <c r="C744" s="259"/>
      <c r="D744" s="249" t="s">
        <v>266</v>
      </c>
      <c r="E744" s="260" t="s">
        <v>1</v>
      </c>
      <c r="F744" s="261" t="s">
        <v>794</v>
      </c>
      <c r="G744" s="259"/>
      <c r="H744" s="262">
        <v>1</v>
      </c>
      <c r="I744" s="263"/>
      <c r="J744" s="259"/>
      <c r="K744" s="259"/>
      <c r="L744" s="264"/>
      <c r="M744" s="265"/>
      <c r="N744" s="266"/>
      <c r="O744" s="266"/>
      <c r="P744" s="266"/>
      <c r="Q744" s="266"/>
      <c r="R744" s="266"/>
      <c r="S744" s="266"/>
      <c r="T744" s="26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8" t="s">
        <v>266</v>
      </c>
      <c r="AU744" s="268" t="s">
        <v>87</v>
      </c>
      <c r="AV744" s="14" t="s">
        <v>87</v>
      </c>
      <c r="AW744" s="14" t="s">
        <v>34</v>
      </c>
      <c r="AX744" s="14" t="s">
        <v>77</v>
      </c>
      <c r="AY744" s="268" t="s">
        <v>256</v>
      </c>
    </row>
    <row r="745" s="15" customFormat="1">
      <c r="A745" s="15"/>
      <c r="B745" s="269"/>
      <c r="C745" s="270"/>
      <c r="D745" s="249" t="s">
        <v>266</v>
      </c>
      <c r="E745" s="271" t="s">
        <v>1</v>
      </c>
      <c r="F745" s="272" t="s">
        <v>270</v>
      </c>
      <c r="G745" s="270"/>
      <c r="H745" s="273">
        <v>15</v>
      </c>
      <c r="I745" s="274"/>
      <c r="J745" s="270"/>
      <c r="K745" s="270"/>
      <c r="L745" s="275"/>
      <c r="M745" s="276"/>
      <c r="N745" s="277"/>
      <c r="O745" s="277"/>
      <c r="P745" s="277"/>
      <c r="Q745" s="277"/>
      <c r="R745" s="277"/>
      <c r="S745" s="277"/>
      <c r="T745" s="278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9" t="s">
        <v>266</v>
      </c>
      <c r="AU745" s="279" t="s">
        <v>87</v>
      </c>
      <c r="AV745" s="15" t="s">
        <v>262</v>
      </c>
      <c r="AW745" s="15" t="s">
        <v>34</v>
      </c>
      <c r="AX745" s="15" t="s">
        <v>85</v>
      </c>
      <c r="AY745" s="279" t="s">
        <v>256</v>
      </c>
    </row>
    <row r="746" s="2" customFormat="1" ht="16.5" customHeight="1">
      <c r="A746" s="38"/>
      <c r="B746" s="39"/>
      <c r="C746" s="228" t="s">
        <v>799</v>
      </c>
      <c r="D746" s="228" t="s">
        <v>258</v>
      </c>
      <c r="E746" s="229" t="s">
        <v>800</v>
      </c>
      <c r="F746" s="230" t="s">
        <v>801</v>
      </c>
      <c r="G746" s="231" t="s">
        <v>319</v>
      </c>
      <c r="H746" s="232">
        <v>6</v>
      </c>
      <c r="I746" s="233"/>
      <c r="J746" s="234">
        <f>ROUND(I746*H746,2)</f>
        <v>0</v>
      </c>
      <c r="K746" s="235"/>
      <c r="L746" s="44"/>
      <c r="M746" s="236" t="s">
        <v>1</v>
      </c>
      <c r="N746" s="237" t="s">
        <v>42</v>
      </c>
      <c r="O746" s="91"/>
      <c r="P746" s="238">
        <f>O746*H746</f>
        <v>0</v>
      </c>
      <c r="Q746" s="238">
        <v>0.0018</v>
      </c>
      <c r="R746" s="238">
        <f>Q746*H746</f>
        <v>0.010800000000000001</v>
      </c>
      <c r="S746" s="238">
        <v>0</v>
      </c>
      <c r="T746" s="239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40" t="s">
        <v>355</v>
      </c>
      <c r="AT746" s="240" t="s">
        <v>258</v>
      </c>
      <c r="AU746" s="240" t="s">
        <v>87</v>
      </c>
      <c r="AY746" s="17" t="s">
        <v>256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7" t="s">
        <v>85</v>
      </c>
      <c r="BK746" s="241">
        <f>ROUND(I746*H746,2)</f>
        <v>0</v>
      </c>
      <c r="BL746" s="17" t="s">
        <v>355</v>
      </c>
      <c r="BM746" s="240" t="s">
        <v>802</v>
      </c>
    </row>
    <row r="747" s="13" customFormat="1">
      <c r="A747" s="13"/>
      <c r="B747" s="247"/>
      <c r="C747" s="248"/>
      <c r="D747" s="249" t="s">
        <v>266</v>
      </c>
      <c r="E747" s="250" t="s">
        <v>1</v>
      </c>
      <c r="F747" s="251" t="s">
        <v>268</v>
      </c>
      <c r="G747" s="248"/>
      <c r="H747" s="250" t="s">
        <v>1</v>
      </c>
      <c r="I747" s="252"/>
      <c r="J747" s="248"/>
      <c r="K747" s="248"/>
      <c r="L747" s="253"/>
      <c r="M747" s="254"/>
      <c r="N747" s="255"/>
      <c r="O747" s="255"/>
      <c r="P747" s="255"/>
      <c r="Q747" s="255"/>
      <c r="R747" s="255"/>
      <c r="S747" s="255"/>
      <c r="T747" s="25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7" t="s">
        <v>266</v>
      </c>
      <c r="AU747" s="257" t="s">
        <v>87</v>
      </c>
      <c r="AV747" s="13" t="s">
        <v>85</v>
      </c>
      <c r="AW747" s="13" t="s">
        <v>34</v>
      </c>
      <c r="AX747" s="13" t="s">
        <v>77</v>
      </c>
      <c r="AY747" s="257" t="s">
        <v>256</v>
      </c>
    </row>
    <row r="748" s="14" customFormat="1">
      <c r="A748" s="14"/>
      <c r="B748" s="258"/>
      <c r="C748" s="259"/>
      <c r="D748" s="249" t="s">
        <v>266</v>
      </c>
      <c r="E748" s="260" t="s">
        <v>1</v>
      </c>
      <c r="F748" s="261" t="s">
        <v>803</v>
      </c>
      <c r="G748" s="259"/>
      <c r="H748" s="262">
        <v>3</v>
      </c>
      <c r="I748" s="263"/>
      <c r="J748" s="259"/>
      <c r="K748" s="259"/>
      <c r="L748" s="264"/>
      <c r="M748" s="265"/>
      <c r="N748" s="266"/>
      <c r="O748" s="266"/>
      <c r="P748" s="266"/>
      <c r="Q748" s="266"/>
      <c r="R748" s="266"/>
      <c r="S748" s="266"/>
      <c r="T748" s="267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8" t="s">
        <v>266</v>
      </c>
      <c r="AU748" s="268" t="s">
        <v>87</v>
      </c>
      <c r="AV748" s="14" t="s">
        <v>87</v>
      </c>
      <c r="AW748" s="14" t="s">
        <v>34</v>
      </c>
      <c r="AX748" s="14" t="s">
        <v>77</v>
      </c>
      <c r="AY748" s="268" t="s">
        <v>256</v>
      </c>
    </row>
    <row r="749" s="14" customFormat="1">
      <c r="A749" s="14"/>
      <c r="B749" s="258"/>
      <c r="C749" s="259"/>
      <c r="D749" s="249" t="s">
        <v>266</v>
      </c>
      <c r="E749" s="260" t="s">
        <v>1</v>
      </c>
      <c r="F749" s="261" t="s">
        <v>804</v>
      </c>
      <c r="G749" s="259"/>
      <c r="H749" s="262">
        <v>3</v>
      </c>
      <c r="I749" s="263"/>
      <c r="J749" s="259"/>
      <c r="K749" s="259"/>
      <c r="L749" s="264"/>
      <c r="M749" s="265"/>
      <c r="N749" s="266"/>
      <c r="O749" s="266"/>
      <c r="P749" s="266"/>
      <c r="Q749" s="266"/>
      <c r="R749" s="266"/>
      <c r="S749" s="266"/>
      <c r="T749" s="267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8" t="s">
        <v>266</v>
      </c>
      <c r="AU749" s="268" t="s">
        <v>87</v>
      </c>
      <c r="AV749" s="14" t="s">
        <v>87</v>
      </c>
      <c r="AW749" s="14" t="s">
        <v>34</v>
      </c>
      <c r="AX749" s="14" t="s">
        <v>77</v>
      </c>
      <c r="AY749" s="268" t="s">
        <v>256</v>
      </c>
    </row>
    <row r="750" s="15" customFormat="1">
      <c r="A750" s="15"/>
      <c r="B750" s="269"/>
      <c r="C750" s="270"/>
      <c r="D750" s="249" t="s">
        <v>266</v>
      </c>
      <c r="E750" s="271" t="s">
        <v>1</v>
      </c>
      <c r="F750" s="272" t="s">
        <v>270</v>
      </c>
      <c r="G750" s="270"/>
      <c r="H750" s="273">
        <v>6</v>
      </c>
      <c r="I750" s="274"/>
      <c r="J750" s="270"/>
      <c r="K750" s="270"/>
      <c r="L750" s="275"/>
      <c r="M750" s="276"/>
      <c r="N750" s="277"/>
      <c r="O750" s="277"/>
      <c r="P750" s="277"/>
      <c r="Q750" s="277"/>
      <c r="R750" s="277"/>
      <c r="S750" s="277"/>
      <c r="T750" s="278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79" t="s">
        <v>266</v>
      </c>
      <c r="AU750" s="279" t="s">
        <v>87</v>
      </c>
      <c r="AV750" s="15" t="s">
        <v>262</v>
      </c>
      <c r="AW750" s="15" t="s">
        <v>34</v>
      </c>
      <c r="AX750" s="15" t="s">
        <v>85</v>
      </c>
      <c r="AY750" s="279" t="s">
        <v>256</v>
      </c>
    </row>
    <row r="751" s="2" customFormat="1" ht="21.75" customHeight="1">
      <c r="A751" s="38"/>
      <c r="B751" s="39"/>
      <c r="C751" s="228" t="s">
        <v>805</v>
      </c>
      <c r="D751" s="228" t="s">
        <v>258</v>
      </c>
      <c r="E751" s="229" t="s">
        <v>806</v>
      </c>
      <c r="F751" s="230" t="s">
        <v>807</v>
      </c>
      <c r="G751" s="231" t="s">
        <v>358</v>
      </c>
      <c r="H751" s="232">
        <v>9.8000000000000007</v>
      </c>
      <c r="I751" s="233"/>
      <c r="J751" s="234">
        <f>ROUND(I751*H751,2)</f>
        <v>0</v>
      </c>
      <c r="K751" s="235"/>
      <c r="L751" s="44"/>
      <c r="M751" s="236" t="s">
        <v>1</v>
      </c>
      <c r="N751" s="237" t="s">
        <v>42</v>
      </c>
      <c r="O751" s="91"/>
      <c r="P751" s="238">
        <f>O751*H751</f>
        <v>0</v>
      </c>
      <c r="Q751" s="238">
        <v>0.0012600000000000001</v>
      </c>
      <c r="R751" s="238">
        <f>Q751*H751</f>
        <v>0.012348000000000001</v>
      </c>
      <c r="S751" s="238">
        <v>0</v>
      </c>
      <c r="T751" s="239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40" t="s">
        <v>355</v>
      </c>
      <c r="AT751" s="240" t="s">
        <v>258</v>
      </c>
      <c r="AU751" s="240" t="s">
        <v>87</v>
      </c>
      <c r="AY751" s="17" t="s">
        <v>256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7" t="s">
        <v>85</v>
      </c>
      <c r="BK751" s="241">
        <f>ROUND(I751*H751,2)</f>
        <v>0</v>
      </c>
      <c r="BL751" s="17" t="s">
        <v>355</v>
      </c>
      <c r="BM751" s="240" t="s">
        <v>808</v>
      </c>
    </row>
    <row r="752" s="13" customFormat="1">
      <c r="A752" s="13"/>
      <c r="B752" s="247"/>
      <c r="C752" s="248"/>
      <c r="D752" s="249" t="s">
        <v>266</v>
      </c>
      <c r="E752" s="250" t="s">
        <v>1</v>
      </c>
      <c r="F752" s="251" t="s">
        <v>268</v>
      </c>
      <c r="G752" s="248"/>
      <c r="H752" s="250" t="s">
        <v>1</v>
      </c>
      <c r="I752" s="252"/>
      <c r="J752" s="248"/>
      <c r="K752" s="248"/>
      <c r="L752" s="253"/>
      <c r="M752" s="254"/>
      <c r="N752" s="255"/>
      <c r="O752" s="255"/>
      <c r="P752" s="255"/>
      <c r="Q752" s="255"/>
      <c r="R752" s="255"/>
      <c r="S752" s="255"/>
      <c r="T752" s="256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7" t="s">
        <v>266</v>
      </c>
      <c r="AU752" s="257" t="s">
        <v>87</v>
      </c>
      <c r="AV752" s="13" t="s">
        <v>85</v>
      </c>
      <c r="AW752" s="13" t="s">
        <v>34</v>
      </c>
      <c r="AX752" s="13" t="s">
        <v>77</v>
      </c>
      <c r="AY752" s="257" t="s">
        <v>256</v>
      </c>
    </row>
    <row r="753" s="14" customFormat="1">
      <c r="A753" s="14"/>
      <c r="B753" s="258"/>
      <c r="C753" s="259"/>
      <c r="D753" s="249" t="s">
        <v>266</v>
      </c>
      <c r="E753" s="260" t="s">
        <v>1</v>
      </c>
      <c r="F753" s="261" t="s">
        <v>809</v>
      </c>
      <c r="G753" s="259"/>
      <c r="H753" s="262">
        <v>9.8000000000000007</v>
      </c>
      <c r="I753" s="263"/>
      <c r="J753" s="259"/>
      <c r="K753" s="259"/>
      <c r="L753" s="264"/>
      <c r="M753" s="265"/>
      <c r="N753" s="266"/>
      <c r="O753" s="266"/>
      <c r="P753" s="266"/>
      <c r="Q753" s="266"/>
      <c r="R753" s="266"/>
      <c r="S753" s="266"/>
      <c r="T753" s="267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8" t="s">
        <v>266</v>
      </c>
      <c r="AU753" s="268" t="s">
        <v>87</v>
      </c>
      <c r="AV753" s="14" t="s">
        <v>87</v>
      </c>
      <c r="AW753" s="14" t="s">
        <v>34</v>
      </c>
      <c r="AX753" s="14" t="s">
        <v>77</v>
      </c>
      <c r="AY753" s="268" t="s">
        <v>256</v>
      </c>
    </row>
    <row r="754" s="15" customFormat="1">
      <c r="A754" s="15"/>
      <c r="B754" s="269"/>
      <c r="C754" s="270"/>
      <c r="D754" s="249" t="s">
        <v>266</v>
      </c>
      <c r="E754" s="271" t="s">
        <v>1</v>
      </c>
      <c r="F754" s="272" t="s">
        <v>270</v>
      </c>
      <c r="G754" s="270"/>
      <c r="H754" s="273">
        <v>9.8000000000000007</v>
      </c>
      <c r="I754" s="274"/>
      <c r="J754" s="270"/>
      <c r="K754" s="270"/>
      <c r="L754" s="275"/>
      <c r="M754" s="276"/>
      <c r="N754" s="277"/>
      <c r="O754" s="277"/>
      <c r="P754" s="277"/>
      <c r="Q754" s="277"/>
      <c r="R754" s="277"/>
      <c r="S754" s="277"/>
      <c r="T754" s="278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9" t="s">
        <v>266</v>
      </c>
      <c r="AU754" s="279" t="s">
        <v>87</v>
      </c>
      <c r="AV754" s="15" t="s">
        <v>262</v>
      </c>
      <c r="AW754" s="15" t="s">
        <v>34</v>
      </c>
      <c r="AX754" s="15" t="s">
        <v>85</v>
      </c>
      <c r="AY754" s="279" t="s">
        <v>256</v>
      </c>
    </row>
    <row r="755" s="2" customFormat="1" ht="16.5" customHeight="1">
      <c r="A755" s="38"/>
      <c r="B755" s="39"/>
      <c r="C755" s="228" t="s">
        <v>810</v>
      </c>
      <c r="D755" s="228" t="s">
        <v>258</v>
      </c>
      <c r="E755" s="229" t="s">
        <v>811</v>
      </c>
      <c r="F755" s="230" t="s">
        <v>812</v>
      </c>
      <c r="G755" s="231" t="s">
        <v>358</v>
      </c>
      <c r="H755" s="232">
        <v>5.7999999999999998</v>
      </c>
      <c r="I755" s="233"/>
      <c r="J755" s="234">
        <f>ROUND(I755*H755,2)</f>
        <v>0</v>
      </c>
      <c r="K755" s="235"/>
      <c r="L755" s="44"/>
      <c r="M755" s="236" t="s">
        <v>1</v>
      </c>
      <c r="N755" s="237" t="s">
        <v>42</v>
      </c>
      <c r="O755" s="91"/>
      <c r="P755" s="238">
        <f>O755*H755</f>
        <v>0</v>
      </c>
      <c r="Q755" s="238">
        <v>0.00029</v>
      </c>
      <c r="R755" s="238">
        <f>Q755*H755</f>
        <v>0.0016819999999999999</v>
      </c>
      <c r="S755" s="238">
        <v>0</v>
      </c>
      <c r="T755" s="239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40" t="s">
        <v>355</v>
      </c>
      <c r="AT755" s="240" t="s">
        <v>258</v>
      </c>
      <c r="AU755" s="240" t="s">
        <v>87</v>
      </c>
      <c r="AY755" s="17" t="s">
        <v>256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7" t="s">
        <v>85</v>
      </c>
      <c r="BK755" s="241">
        <f>ROUND(I755*H755,2)</f>
        <v>0</v>
      </c>
      <c r="BL755" s="17" t="s">
        <v>355</v>
      </c>
      <c r="BM755" s="240" t="s">
        <v>813</v>
      </c>
    </row>
    <row r="756" s="13" customFormat="1">
      <c r="A756" s="13"/>
      <c r="B756" s="247"/>
      <c r="C756" s="248"/>
      <c r="D756" s="249" t="s">
        <v>266</v>
      </c>
      <c r="E756" s="250" t="s">
        <v>1</v>
      </c>
      <c r="F756" s="251" t="s">
        <v>268</v>
      </c>
      <c r="G756" s="248"/>
      <c r="H756" s="250" t="s">
        <v>1</v>
      </c>
      <c r="I756" s="252"/>
      <c r="J756" s="248"/>
      <c r="K756" s="248"/>
      <c r="L756" s="253"/>
      <c r="M756" s="254"/>
      <c r="N756" s="255"/>
      <c r="O756" s="255"/>
      <c r="P756" s="255"/>
      <c r="Q756" s="255"/>
      <c r="R756" s="255"/>
      <c r="S756" s="255"/>
      <c r="T756" s="25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7" t="s">
        <v>266</v>
      </c>
      <c r="AU756" s="257" t="s">
        <v>87</v>
      </c>
      <c r="AV756" s="13" t="s">
        <v>85</v>
      </c>
      <c r="AW756" s="13" t="s">
        <v>34</v>
      </c>
      <c r="AX756" s="13" t="s">
        <v>77</v>
      </c>
      <c r="AY756" s="257" t="s">
        <v>256</v>
      </c>
    </row>
    <row r="757" s="14" customFormat="1">
      <c r="A757" s="14"/>
      <c r="B757" s="258"/>
      <c r="C757" s="259"/>
      <c r="D757" s="249" t="s">
        <v>266</v>
      </c>
      <c r="E757" s="260" t="s">
        <v>1</v>
      </c>
      <c r="F757" s="261" t="s">
        <v>814</v>
      </c>
      <c r="G757" s="259"/>
      <c r="H757" s="262">
        <v>3.5</v>
      </c>
      <c r="I757" s="263"/>
      <c r="J757" s="259"/>
      <c r="K757" s="259"/>
      <c r="L757" s="264"/>
      <c r="M757" s="265"/>
      <c r="N757" s="266"/>
      <c r="O757" s="266"/>
      <c r="P757" s="266"/>
      <c r="Q757" s="266"/>
      <c r="R757" s="266"/>
      <c r="S757" s="266"/>
      <c r="T757" s="267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8" t="s">
        <v>266</v>
      </c>
      <c r="AU757" s="268" t="s">
        <v>87</v>
      </c>
      <c r="AV757" s="14" t="s">
        <v>87</v>
      </c>
      <c r="AW757" s="14" t="s">
        <v>34</v>
      </c>
      <c r="AX757" s="14" t="s">
        <v>77</v>
      </c>
      <c r="AY757" s="268" t="s">
        <v>256</v>
      </c>
    </row>
    <row r="758" s="14" customFormat="1">
      <c r="A758" s="14"/>
      <c r="B758" s="258"/>
      <c r="C758" s="259"/>
      <c r="D758" s="249" t="s">
        <v>266</v>
      </c>
      <c r="E758" s="260" t="s">
        <v>1</v>
      </c>
      <c r="F758" s="261" t="s">
        <v>815</v>
      </c>
      <c r="G758" s="259"/>
      <c r="H758" s="262">
        <v>1.6000000000000001</v>
      </c>
      <c r="I758" s="263"/>
      <c r="J758" s="259"/>
      <c r="K758" s="259"/>
      <c r="L758" s="264"/>
      <c r="M758" s="265"/>
      <c r="N758" s="266"/>
      <c r="O758" s="266"/>
      <c r="P758" s="266"/>
      <c r="Q758" s="266"/>
      <c r="R758" s="266"/>
      <c r="S758" s="266"/>
      <c r="T758" s="267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8" t="s">
        <v>266</v>
      </c>
      <c r="AU758" s="268" t="s">
        <v>87</v>
      </c>
      <c r="AV758" s="14" t="s">
        <v>87</v>
      </c>
      <c r="AW758" s="14" t="s">
        <v>34</v>
      </c>
      <c r="AX758" s="14" t="s">
        <v>77</v>
      </c>
      <c r="AY758" s="268" t="s">
        <v>256</v>
      </c>
    </row>
    <row r="759" s="14" customFormat="1">
      <c r="A759" s="14"/>
      <c r="B759" s="258"/>
      <c r="C759" s="259"/>
      <c r="D759" s="249" t="s">
        <v>266</v>
      </c>
      <c r="E759" s="260" t="s">
        <v>1</v>
      </c>
      <c r="F759" s="261" t="s">
        <v>816</v>
      </c>
      <c r="G759" s="259"/>
      <c r="H759" s="262">
        <v>0.40000000000000002</v>
      </c>
      <c r="I759" s="263"/>
      <c r="J759" s="259"/>
      <c r="K759" s="259"/>
      <c r="L759" s="264"/>
      <c r="M759" s="265"/>
      <c r="N759" s="266"/>
      <c r="O759" s="266"/>
      <c r="P759" s="266"/>
      <c r="Q759" s="266"/>
      <c r="R759" s="266"/>
      <c r="S759" s="266"/>
      <c r="T759" s="267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8" t="s">
        <v>266</v>
      </c>
      <c r="AU759" s="268" t="s">
        <v>87</v>
      </c>
      <c r="AV759" s="14" t="s">
        <v>87</v>
      </c>
      <c r="AW759" s="14" t="s">
        <v>34</v>
      </c>
      <c r="AX759" s="14" t="s">
        <v>77</v>
      </c>
      <c r="AY759" s="268" t="s">
        <v>256</v>
      </c>
    </row>
    <row r="760" s="14" customFormat="1">
      <c r="A760" s="14"/>
      <c r="B760" s="258"/>
      <c r="C760" s="259"/>
      <c r="D760" s="249" t="s">
        <v>266</v>
      </c>
      <c r="E760" s="260" t="s">
        <v>1</v>
      </c>
      <c r="F760" s="261" t="s">
        <v>817</v>
      </c>
      <c r="G760" s="259"/>
      <c r="H760" s="262">
        <v>0.29999999999999999</v>
      </c>
      <c r="I760" s="263"/>
      <c r="J760" s="259"/>
      <c r="K760" s="259"/>
      <c r="L760" s="264"/>
      <c r="M760" s="265"/>
      <c r="N760" s="266"/>
      <c r="O760" s="266"/>
      <c r="P760" s="266"/>
      <c r="Q760" s="266"/>
      <c r="R760" s="266"/>
      <c r="S760" s="266"/>
      <c r="T760" s="267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8" t="s">
        <v>266</v>
      </c>
      <c r="AU760" s="268" t="s">
        <v>87</v>
      </c>
      <c r="AV760" s="14" t="s">
        <v>87</v>
      </c>
      <c r="AW760" s="14" t="s">
        <v>34</v>
      </c>
      <c r="AX760" s="14" t="s">
        <v>77</v>
      </c>
      <c r="AY760" s="268" t="s">
        <v>256</v>
      </c>
    </row>
    <row r="761" s="15" customFormat="1">
      <c r="A761" s="15"/>
      <c r="B761" s="269"/>
      <c r="C761" s="270"/>
      <c r="D761" s="249" t="s">
        <v>266</v>
      </c>
      <c r="E761" s="271" t="s">
        <v>1</v>
      </c>
      <c r="F761" s="272" t="s">
        <v>270</v>
      </c>
      <c r="G761" s="270"/>
      <c r="H761" s="273">
        <v>5.7999999999999998</v>
      </c>
      <c r="I761" s="274"/>
      <c r="J761" s="270"/>
      <c r="K761" s="270"/>
      <c r="L761" s="275"/>
      <c r="M761" s="276"/>
      <c r="N761" s="277"/>
      <c r="O761" s="277"/>
      <c r="P761" s="277"/>
      <c r="Q761" s="277"/>
      <c r="R761" s="277"/>
      <c r="S761" s="277"/>
      <c r="T761" s="278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9" t="s">
        <v>266</v>
      </c>
      <c r="AU761" s="279" t="s">
        <v>87</v>
      </c>
      <c r="AV761" s="15" t="s">
        <v>262</v>
      </c>
      <c r="AW761" s="15" t="s">
        <v>34</v>
      </c>
      <c r="AX761" s="15" t="s">
        <v>85</v>
      </c>
      <c r="AY761" s="279" t="s">
        <v>256</v>
      </c>
    </row>
    <row r="762" s="2" customFormat="1" ht="16.5" customHeight="1">
      <c r="A762" s="38"/>
      <c r="B762" s="39"/>
      <c r="C762" s="228" t="s">
        <v>818</v>
      </c>
      <c r="D762" s="228" t="s">
        <v>258</v>
      </c>
      <c r="E762" s="229" t="s">
        <v>819</v>
      </c>
      <c r="F762" s="230" t="s">
        <v>820</v>
      </c>
      <c r="G762" s="231" t="s">
        <v>358</v>
      </c>
      <c r="H762" s="232">
        <v>4.7000000000000002</v>
      </c>
      <c r="I762" s="233"/>
      <c r="J762" s="234">
        <f>ROUND(I762*H762,2)</f>
        <v>0</v>
      </c>
      <c r="K762" s="235"/>
      <c r="L762" s="44"/>
      <c r="M762" s="236" t="s">
        <v>1</v>
      </c>
      <c r="N762" s="237" t="s">
        <v>42</v>
      </c>
      <c r="O762" s="91"/>
      <c r="P762" s="238">
        <f>O762*H762</f>
        <v>0</v>
      </c>
      <c r="Q762" s="238">
        <v>0.00035</v>
      </c>
      <c r="R762" s="238">
        <f>Q762*H762</f>
        <v>0.001645</v>
      </c>
      <c r="S762" s="238">
        <v>0</v>
      </c>
      <c r="T762" s="239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40" t="s">
        <v>355</v>
      </c>
      <c r="AT762" s="240" t="s">
        <v>258</v>
      </c>
      <c r="AU762" s="240" t="s">
        <v>87</v>
      </c>
      <c r="AY762" s="17" t="s">
        <v>256</v>
      </c>
      <c r="BE762" s="241">
        <f>IF(N762="základní",J762,0)</f>
        <v>0</v>
      </c>
      <c r="BF762" s="241">
        <f>IF(N762="snížená",J762,0)</f>
        <v>0</v>
      </c>
      <c r="BG762" s="241">
        <f>IF(N762="zákl. přenesená",J762,0)</f>
        <v>0</v>
      </c>
      <c r="BH762" s="241">
        <f>IF(N762="sníž. přenesená",J762,0)</f>
        <v>0</v>
      </c>
      <c r="BI762" s="241">
        <f>IF(N762="nulová",J762,0)</f>
        <v>0</v>
      </c>
      <c r="BJ762" s="17" t="s">
        <v>85</v>
      </c>
      <c r="BK762" s="241">
        <f>ROUND(I762*H762,2)</f>
        <v>0</v>
      </c>
      <c r="BL762" s="17" t="s">
        <v>355</v>
      </c>
      <c r="BM762" s="240" t="s">
        <v>821</v>
      </c>
    </row>
    <row r="763" s="13" customFormat="1">
      <c r="A763" s="13"/>
      <c r="B763" s="247"/>
      <c r="C763" s="248"/>
      <c r="D763" s="249" t="s">
        <v>266</v>
      </c>
      <c r="E763" s="250" t="s">
        <v>1</v>
      </c>
      <c r="F763" s="251" t="s">
        <v>268</v>
      </c>
      <c r="G763" s="248"/>
      <c r="H763" s="250" t="s">
        <v>1</v>
      </c>
      <c r="I763" s="252"/>
      <c r="J763" s="248"/>
      <c r="K763" s="248"/>
      <c r="L763" s="253"/>
      <c r="M763" s="254"/>
      <c r="N763" s="255"/>
      <c r="O763" s="255"/>
      <c r="P763" s="255"/>
      <c r="Q763" s="255"/>
      <c r="R763" s="255"/>
      <c r="S763" s="255"/>
      <c r="T763" s="256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7" t="s">
        <v>266</v>
      </c>
      <c r="AU763" s="257" t="s">
        <v>87</v>
      </c>
      <c r="AV763" s="13" t="s">
        <v>85</v>
      </c>
      <c r="AW763" s="13" t="s">
        <v>34</v>
      </c>
      <c r="AX763" s="13" t="s">
        <v>77</v>
      </c>
      <c r="AY763" s="257" t="s">
        <v>256</v>
      </c>
    </row>
    <row r="764" s="14" customFormat="1">
      <c r="A764" s="14"/>
      <c r="B764" s="258"/>
      <c r="C764" s="259"/>
      <c r="D764" s="249" t="s">
        <v>266</v>
      </c>
      <c r="E764" s="260" t="s">
        <v>1</v>
      </c>
      <c r="F764" s="261" t="s">
        <v>822</v>
      </c>
      <c r="G764" s="259"/>
      <c r="H764" s="262">
        <v>4.7000000000000002</v>
      </c>
      <c r="I764" s="263"/>
      <c r="J764" s="259"/>
      <c r="K764" s="259"/>
      <c r="L764" s="264"/>
      <c r="M764" s="265"/>
      <c r="N764" s="266"/>
      <c r="O764" s="266"/>
      <c r="P764" s="266"/>
      <c r="Q764" s="266"/>
      <c r="R764" s="266"/>
      <c r="S764" s="266"/>
      <c r="T764" s="267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8" t="s">
        <v>266</v>
      </c>
      <c r="AU764" s="268" t="s">
        <v>87</v>
      </c>
      <c r="AV764" s="14" t="s">
        <v>87</v>
      </c>
      <c r="AW764" s="14" t="s">
        <v>34</v>
      </c>
      <c r="AX764" s="14" t="s">
        <v>77</v>
      </c>
      <c r="AY764" s="268" t="s">
        <v>256</v>
      </c>
    </row>
    <row r="765" s="15" customFormat="1">
      <c r="A765" s="15"/>
      <c r="B765" s="269"/>
      <c r="C765" s="270"/>
      <c r="D765" s="249" t="s">
        <v>266</v>
      </c>
      <c r="E765" s="271" t="s">
        <v>1</v>
      </c>
      <c r="F765" s="272" t="s">
        <v>270</v>
      </c>
      <c r="G765" s="270"/>
      <c r="H765" s="273">
        <v>4.7000000000000002</v>
      </c>
      <c r="I765" s="274"/>
      <c r="J765" s="270"/>
      <c r="K765" s="270"/>
      <c r="L765" s="275"/>
      <c r="M765" s="276"/>
      <c r="N765" s="277"/>
      <c r="O765" s="277"/>
      <c r="P765" s="277"/>
      <c r="Q765" s="277"/>
      <c r="R765" s="277"/>
      <c r="S765" s="277"/>
      <c r="T765" s="278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9" t="s">
        <v>266</v>
      </c>
      <c r="AU765" s="279" t="s">
        <v>87</v>
      </c>
      <c r="AV765" s="15" t="s">
        <v>262</v>
      </c>
      <c r="AW765" s="15" t="s">
        <v>34</v>
      </c>
      <c r="AX765" s="15" t="s">
        <v>85</v>
      </c>
      <c r="AY765" s="279" t="s">
        <v>256</v>
      </c>
    </row>
    <row r="766" s="2" customFormat="1" ht="16.5" customHeight="1">
      <c r="A766" s="38"/>
      <c r="B766" s="39"/>
      <c r="C766" s="228" t="s">
        <v>823</v>
      </c>
      <c r="D766" s="228" t="s">
        <v>258</v>
      </c>
      <c r="E766" s="229" t="s">
        <v>824</v>
      </c>
      <c r="F766" s="230" t="s">
        <v>825</v>
      </c>
      <c r="G766" s="231" t="s">
        <v>358</v>
      </c>
      <c r="H766" s="232">
        <v>3.7000000000000002</v>
      </c>
      <c r="I766" s="233"/>
      <c r="J766" s="234">
        <f>ROUND(I766*H766,2)</f>
        <v>0</v>
      </c>
      <c r="K766" s="235"/>
      <c r="L766" s="44"/>
      <c r="M766" s="236" t="s">
        <v>1</v>
      </c>
      <c r="N766" s="237" t="s">
        <v>42</v>
      </c>
      <c r="O766" s="91"/>
      <c r="P766" s="238">
        <f>O766*H766</f>
        <v>0</v>
      </c>
      <c r="Q766" s="238">
        <v>0.00114</v>
      </c>
      <c r="R766" s="238">
        <f>Q766*H766</f>
        <v>0.0042180000000000004</v>
      </c>
      <c r="S766" s="238">
        <v>0</v>
      </c>
      <c r="T766" s="239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40" t="s">
        <v>355</v>
      </c>
      <c r="AT766" s="240" t="s">
        <v>258</v>
      </c>
      <c r="AU766" s="240" t="s">
        <v>87</v>
      </c>
      <c r="AY766" s="17" t="s">
        <v>256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7" t="s">
        <v>85</v>
      </c>
      <c r="BK766" s="241">
        <f>ROUND(I766*H766,2)</f>
        <v>0</v>
      </c>
      <c r="BL766" s="17" t="s">
        <v>355</v>
      </c>
      <c r="BM766" s="240" t="s">
        <v>826</v>
      </c>
    </row>
    <row r="767" s="13" customFormat="1">
      <c r="A767" s="13"/>
      <c r="B767" s="247"/>
      <c r="C767" s="248"/>
      <c r="D767" s="249" t="s">
        <v>266</v>
      </c>
      <c r="E767" s="250" t="s">
        <v>1</v>
      </c>
      <c r="F767" s="251" t="s">
        <v>268</v>
      </c>
      <c r="G767" s="248"/>
      <c r="H767" s="250" t="s">
        <v>1</v>
      </c>
      <c r="I767" s="252"/>
      <c r="J767" s="248"/>
      <c r="K767" s="248"/>
      <c r="L767" s="253"/>
      <c r="M767" s="254"/>
      <c r="N767" s="255"/>
      <c r="O767" s="255"/>
      <c r="P767" s="255"/>
      <c r="Q767" s="255"/>
      <c r="R767" s="255"/>
      <c r="S767" s="255"/>
      <c r="T767" s="256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7" t="s">
        <v>266</v>
      </c>
      <c r="AU767" s="257" t="s">
        <v>87</v>
      </c>
      <c r="AV767" s="13" t="s">
        <v>85</v>
      </c>
      <c r="AW767" s="13" t="s">
        <v>34</v>
      </c>
      <c r="AX767" s="13" t="s">
        <v>77</v>
      </c>
      <c r="AY767" s="257" t="s">
        <v>256</v>
      </c>
    </row>
    <row r="768" s="14" customFormat="1">
      <c r="A768" s="14"/>
      <c r="B768" s="258"/>
      <c r="C768" s="259"/>
      <c r="D768" s="249" t="s">
        <v>266</v>
      </c>
      <c r="E768" s="260" t="s">
        <v>1</v>
      </c>
      <c r="F768" s="261" t="s">
        <v>827</v>
      </c>
      <c r="G768" s="259"/>
      <c r="H768" s="262">
        <v>1.3</v>
      </c>
      <c r="I768" s="263"/>
      <c r="J768" s="259"/>
      <c r="K768" s="259"/>
      <c r="L768" s="264"/>
      <c r="M768" s="265"/>
      <c r="N768" s="266"/>
      <c r="O768" s="266"/>
      <c r="P768" s="266"/>
      <c r="Q768" s="266"/>
      <c r="R768" s="266"/>
      <c r="S768" s="266"/>
      <c r="T768" s="267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8" t="s">
        <v>266</v>
      </c>
      <c r="AU768" s="268" t="s">
        <v>87</v>
      </c>
      <c r="AV768" s="14" t="s">
        <v>87</v>
      </c>
      <c r="AW768" s="14" t="s">
        <v>34</v>
      </c>
      <c r="AX768" s="14" t="s">
        <v>77</v>
      </c>
      <c r="AY768" s="268" t="s">
        <v>256</v>
      </c>
    </row>
    <row r="769" s="14" customFormat="1">
      <c r="A769" s="14"/>
      <c r="B769" s="258"/>
      <c r="C769" s="259"/>
      <c r="D769" s="249" t="s">
        <v>266</v>
      </c>
      <c r="E769" s="260" t="s">
        <v>1</v>
      </c>
      <c r="F769" s="261" t="s">
        <v>828</v>
      </c>
      <c r="G769" s="259"/>
      <c r="H769" s="262">
        <v>1.6000000000000001</v>
      </c>
      <c r="I769" s="263"/>
      <c r="J769" s="259"/>
      <c r="K769" s="259"/>
      <c r="L769" s="264"/>
      <c r="M769" s="265"/>
      <c r="N769" s="266"/>
      <c r="O769" s="266"/>
      <c r="P769" s="266"/>
      <c r="Q769" s="266"/>
      <c r="R769" s="266"/>
      <c r="S769" s="266"/>
      <c r="T769" s="267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8" t="s">
        <v>266</v>
      </c>
      <c r="AU769" s="268" t="s">
        <v>87</v>
      </c>
      <c r="AV769" s="14" t="s">
        <v>87</v>
      </c>
      <c r="AW769" s="14" t="s">
        <v>34</v>
      </c>
      <c r="AX769" s="14" t="s">
        <v>77</v>
      </c>
      <c r="AY769" s="268" t="s">
        <v>256</v>
      </c>
    </row>
    <row r="770" s="14" customFormat="1">
      <c r="A770" s="14"/>
      <c r="B770" s="258"/>
      <c r="C770" s="259"/>
      <c r="D770" s="249" t="s">
        <v>266</v>
      </c>
      <c r="E770" s="260" t="s">
        <v>1</v>
      </c>
      <c r="F770" s="261" t="s">
        <v>829</v>
      </c>
      <c r="G770" s="259"/>
      <c r="H770" s="262">
        <v>0.40000000000000002</v>
      </c>
      <c r="I770" s="263"/>
      <c r="J770" s="259"/>
      <c r="K770" s="259"/>
      <c r="L770" s="264"/>
      <c r="M770" s="265"/>
      <c r="N770" s="266"/>
      <c r="O770" s="266"/>
      <c r="P770" s="266"/>
      <c r="Q770" s="266"/>
      <c r="R770" s="266"/>
      <c r="S770" s="266"/>
      <c r="T770" s="267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8" t="s">
        <v>266</v>
      </c>
      <c r="AU770" s="268" t="s">
        <v>87</v>
      </c>
      <c r="AV770" s="14" t="s">
        <v>87</v>
      </c>
      <c r="AW770" s="14" t="s">
        <v>34</v>
      </c>
      <c r="AX770" s="14" t="s">
        <v>77</v>
      </c>
      <c r="AY770" s="268" t="s">
        <v>256</v>
      </c>
    </row>
    <row r="771" s="14" customFormat="1">
      <c r="A771" s="14"/>
      <c r="B771" s="258"/>
      <c r="C771" s="259"/>
      <c r="D771" s="249" t="s">
        <v>266</v>
      </c>
      <c r="E771" s="260" t="s">
        <v>1</v>
      </c>
      <c r="F771" s="261" t="s">
        <v>830</v>
      </c>
      <c r="G771" s="259"/>
      <c r="H771" s="262">
        <v>0.40000000000000002</v>
      </c>
      <c r="I771" s="263"/>
      <c r="J771" s="259"/>
      <c r="K771" s="259"/>
      <c r="L771" s="264"/>
      <c r="M771" s="265"/>
      <c r="N771" s="266"/>
      <c r="O771" s="266"/>
      <c r="P771" s="266"/>
      <c r="Q771" s="266"/>
      <c r="R771" s="266"/>
      <c r="S771" s="266"/>
      <c r="T771" s="267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8" t="s">
        <v>266</v>
      </c>
      <c r="AU771" s="268" t="s">
        <v>87</v>
      </c>
      <c r="AV771" s="14" t="s">
        <v>87</v>
      </c>
      <c r="AW771" s="14" t="s">
        <v>34</v>
      </c>
      <c r="AX771" s="14" t="s">
        <v>77</v>
      </c>
      <c r="AY771" s="268" t="s">
        <v>256</v>
      </c>
    </row>
    <row r="772" s="15" customFormat="1">
      <c r="A772" s="15"/>
      <c r="B772" s="269"/>
      <c r="C772" s="270"/>
      <c r="D772" s="249" t="s">
        <v>266</v>
      </c>
      <c r="E772" s="271" t="s">
        <v>1</v>
      </c>
      <c r="F772" s="272" t="s">
        <v>270</v>
      </c>
      <c r="G772" s="270"/>
      <c r="H772" s="273">
        <v>3.7000000000000002</v>
      </c>
      <c r="I772" s="274"/>
      <c r="J772" s="270"/>
      <c r="K772" s="270"/>
      <c r="L772" s="275"/>
      <c r="M772" s="276"/>
      <c r="N772" s="277"/>
      <c r="O772" s="277"/>
      <c r="P772" s="277"/>
      <c r="Q772" s="277"/>
      <c r="R772" s="277"/>
      <c r="S772" s="277"/>
      <c r="T772" s="278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79" t="s">
        <v>266</v>
      </c>
      <c r="AU772" s="279" t="s">
        <v>87</v>
      </c>
      <c r="AV772" s="15" t="s">
        <v>262</v>
      </c>
      <c r="AW772" s="15" t="s">
        <v>34</v>
      </c>
      <c r="AX772" s="15" t="s">
        <v>85</v>
      </c>
      <c r="AY772" s="279" t="s">
        <v>256</v>
      </c>
    </row>
    <row r="773" s="2" customFormat="1" ht="16.5" customHeight="1">
      <c r="A773" s="38"/>
      <c r="B773" s="39"/>
      <c r="C773" s="228" t="s">
        <v>831</v>
      </c>
      <c r="D773" s="228" t="s">
        <v>258</v>
      </c>
      <c r="E773" s="229" t="s">
        <v>832</v>
      </c>
      <c r="F773" s="230" t="s">
        <v>833</v>
      </c>
      <c r="G773" s="231" t="s">
        <v>319</v>
      </c>
      <c r="H773" s="232">
        <v>7</v>
      </c>
      <c r="I773" s="233"/>
      <c r="J773" s="234">
        <f>ROUND(I773*H773,2)</f>
        <v>0</v>
      </c>
      <c r="K773" s="235"/>
      <c r="L773" s="44"/>
      <c r="M773" s="236" t="s">
        <v>1</v>
      </c>
      <c r="N773" s="237" t="s">
        <v>42</v>
      </c>
      <c r="O773" s="91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40" t="s">
        <v>355</v>
      </c>
      <c r="AT773" s="240" t="s">
        <v>258</v>
      </c>
      <c r="AU773" s="240" t="s">
        <v>87</v>
      </c>
      <c r="AY773" s="17" t="s">
        <v>256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7" t="s">
        <v>85</v>
      </c>
      <c r="BK773" s="241">
        <f>ROUND(I773*H773,2)</f>
        <v>0</v>
      </c>
      <c r="BL773" s="17" t="s">
        <v>355</v>
      </c>
      <c r="BM773" s="240" t="s">
        <v>834</v>
      </c>
    </row>
    <row r="774" s="14" customFormat="1">
      <c r="A774" s="14"/>
      <c r="B774" s="258"/>
      <c r="C774" s="259"/>
      <c r="D774" s="249" t="s">
        <v>266</v>
      </c>
      <c r="E774" s="260" t="s">
        <v>1</v>
      </c>
      <c r="F774" s="261" t="s">
        <v>791</v>
      </c>
      <c r="G774" s="259"/>
      <c r="H774" s="262">
        <v>4</v>
      </c>
      <c r="I774" s="263"/>
      <c r="J774" s="259"/>
      <c r="K774" s="259"/>
      <c r="L774" s="264"/>
      <c r="M774" s="265"/>
      <c r="N774" s="266"/>
      <c r="O774" s="266"/>
      <c r="P774" s="266"/>
      <c r="Q774" s="266"/>
      <c r="R774" s="266"/>
      <c r="S774" s="266"/>
      <c r="T774" s="267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8" t="s">
        <v>266</v>
      </c>
      <c r="AU774" s="268" t="s">
        <v>87</v>
      </c>
      <c r="AV774" s="14" t="s">
        <v>87</v>
      </c>
      <c r="AW774" s="14" t="s">
        <v>34</v>
      </c>
      <c r="AX774" s="14" t="s">
        <v>77</v>
      </c>
      <c r="AY774" s="268" t="s">
        <v>256</v>
      </c>
    </row>
    <row r="775" s="14" customFormat="1">
      <c r="A775" s="14"/>
      <c r="B775" s="258"/>
      <c r="C775" s="259"/>
      <c r="D775" s="249" t="s">
        <v>266</v>
      </c>
      <c r="E775" s="260" t="s">
        <v>1</v>
      </c>
      <c r="F775" s="261" t="s">
        <v>835</v>
      </c>
      <c r="G775" s="259"/>
      <c r="H775" s="262">
        <v>1</v>
      </c>
      <c r="I775" s="263"/>
      <c r="J775" s="259"/>
      <c r="K775" s="259"/>
      <c r="L775" s="264"/>
      <c r="M775" s="265"/>
      <c r="N775" s="266"/>
      <c r="O775" s="266"/>
      <c r="P775" s="266"/>
      <c r="Q775" s="266"/>
      <c r="R775" s="266"/>
      <c r="S775" s="266"/>
      <c r="T775" s="267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8" t="s">
        <v>266</v>
      </c>
      <c r="AU775" s="268" t="s">
        <v>87</v>
      </c>
      <c r="AV775" s="14" t="s">
        <v>87</v>
      </c>
      <c r="AW775" s="14" t="s">
        <v>34</v>
      </c>
      <c r="AX775" s="14" t="s">
        <v>77</v>
      </c>
      <c r="AY775" s="268" t="s">
        <v>256</v>
      </c>
    </row>
    <row r="776" s="14" customFormat="1">
      <c r="A776" s="14"/>
      <c r="B776" s="258"/>
      <c r="C776" s="259"/>
      <c r="D776" s="249" t="s">
        <v>266</v>
      </c>
      <c r="E776" s="260" t="s">
        <v>1</v>
      </c>
      <c r="F776" s="261" t="s">
        <v>836</v>
      </c>
      <c r="G776" s="259"/>
      <c r="H776" s="262">
        <v>2</v>
      </c>
      <c r="I776" s="263"/>
      <c r="J776" s="259"/>
      <c r="K776" s="259"/>
      <c r="L776" s="264"/>
      <c r="M776" s="265"/>
      <c r="N776" s="266"/>
      <c r="O776" s="266"/>
      <c r="P776" s="266"/>
      <c r="Q776" s="266"/>
      <c r="R776" s="266"/>
      <c r="S776" s="266"/>
      <c r="T776" s="267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8" t="s">
        <v>266</v>
      </c>
      <c r="AU776" s="268" t="s">
        <v>87</v>
      </c>
      <c r="AV776" s="14" t="s">
        <v>87</v>
      </c>
      <c r="AW776" s="14" t="s">
        <v>34</v>
      </c>
      <c r="AX776" s="14" t="s">
        <v>77</v>
      </c>
      <c r="AY776" s="268" t="s">
        <v>256</v>
      </c>
    </row>
    <row r="777" s="15" customFormat="1">
      <c r="A777" s="15"/>
      <c r="B777" s="269"/>
      <c r="C777" s="270"/>
      <c r="D777" s="249" t="s">
        <v>266</v>
      </c>
      <c r="E777" s="271" t="s">
        <v>1</v>
      </c>
      <c r="F777" s="272" t="s">
        <v>270</v>
      </c>
      <c r="G777" s="270"/>
      <c r="H777" s="273">
        <v>7</v>
      </c>
      <c r="I777" s="274"/>
      <c r="J777" s="270"/>
      <c r="K777" s="270"/>
      <c r="L777" s="275"/>
      <c r="M777" s="276"/>
      <c r="N777" s="277"/>
      <c r="O777" s="277"/>
      <c r="P777" s="277"/>
      <c r="Q777" s="277"/>
      <c r="R777" s="277"/>
      <c r="S777" s="277"/>
      <c r="T777" s="278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79" t="s">
        <v>266</v>
      </c>
      <c r="AU777" s="279" t="s">
        <v>87</v>
      </c>
      <c r="AV777" s="15" t="s">
        <v>262</v>
      </c>
      <c r="AW777" s="15" t="s">
        <v>34</v>
      </c>
      <c r="AX777" s="15" t="s">
        <v>85</v>
      </c>
      <c r="AY777" s="279" t="s">
        <v>256</v>
      </c>
    </row>
    <row r="778" s="2" customFormat="1" ht="21.75" customHeight="1">
      <c r="A778" s="38"/>
      <c r="B778" s="39"/>
      <c r="C778" s="228" t="s">
        <v>837</v>
      </c>
      <c r="D778" s="228" t="s">
        <v>258</v>
      </c>
      <c r="E778" s="229" t="s">
        <v>838</v>
      </c>
      <c r="F778" s="230" t="s">
        <v>839</v>
      </c>
      <c r="G778" s="231" t="s">
        <v>319</v>
      </c>
      <c r="H778" s="232">
        <v>5</v>
      </c>
      <c r="I778" s="233"/>
      <c r="J778" s="234">
        <f>ROUND(I778*H778,2)</f>
        <v>0</v>
      </c>
      <c r="K778" s="235"/>
      <c r="L778" s="44"/>
      <c r="M778" s="236" t="s">
        <v>1</v>
      </c>
      <c r="N778" s="237" t="s">
        <v>42</v>
      </c>
      <c r="O778" s="91"/>
      <c r="P778" s="238">
        <f>O778*H778</f>
        <v>0</v>
      </c>
      <c r="Q778" s="238">
        <v>0</v>
      </c>
      <c r="R778" s="238">
        <f>Q778*H778</f>
        <v>0</v>
      </c>
      <c r="S778" s="238">
        <v>0</v>
      </c>
      <c r="T778" s="239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40" t="s">
        <v>355</v>
      </c>
      <c r="AT778" s="240" t="s">
        <v>258</v>
      </c>
      <c r="AU778" s="240" t="s">
        <v>87</v>
      </c>
      <c r="AY778" s="17" t="s">
        <v>256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7" t="s">
        <v>85</v>
      </c>
      <c r="BK778" s="241">
        <f>ROUND(I778*H778,2)</f>
        <v>0</v>
      </c>
      <c r="BL778" s="17" t="s">
        <v>355</v>
      </c>
      <c r="BM778" s="240" t="s">
        <v>840</v>
      </c>
    </row>
    <row r="779" s="13" customFormat="1">
      <c r="A779" s="13"/>
      <c r="B779" s="247"/>
      <c r="C779" s="248"/>
      <c r="D779" s="249" t="s">
        <v>266</v>
      </c>
      <c r="E779" s="250" t="s">
        <v>1</v>
      </c>
      <c r="F779" s="251" t="s">
        <v>268</v>
      </c>
      <c r="G779" s="248"/>
      <c r="H779" s="250" t="s">
        <v>1</v>
      </c>
      <c r="I779" s="252"/>
      <c r="J779" s="248"/>
      <c r="K779" s="248"/>
      <c r="L779" s="253"/>
      <c r="M779" s="254"/>
      <c r="N779" s="255"/>
      <c r="O779" s="255"/>
      <c r="P779" s="255"/>
      <c r="Q779" s="255"/>
      <c r="R779" s="255"/>
      <c r="S779" s="255"/>
      <c r="T779" s="256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7" t="s">
        <v>266</v>
      </c>
      <c r="AU779" s="257" t="s">
        <v>87</v>
      </c>
      <c r="AV779" s="13" t="s">
        <v>85</v>
      </c>
      <c r="AW779" s="13" t="s">
        <v>34</v>
      </c>
      <c r="AX779" s="13" t="s">
        <v>77</v>
      </c>
      <c r="AY779" s="257" t="s">
        <v>256</v>
      </c>
    </row>
    <row r="780" s="14" customFormat="1">
      <c r="A780" s="14"/>
      <c r="B780" s="258"/>
      <c r="C780" s="259"/>
      <c r="D780" s="249" t="s">
        <v>266</v>
      </c>
      <c r="E780" s="260" t="s">
        <v>1</v>
      </c>
      <c r="F780" s="261" t="s">
        <v>841</v>
      </c>
      <c r="G780" s="259"/>
      <c r="H780" s="262">
        <v>4</v>
      </c>
      <c r="I780" s="263"/>
      <c r="J780" s="259"/>
      <c r="K780" s="259"/>
      <c r="L780" s="264"/>
      <c r="M780" s="265"/>
      <c r="N780" s="266"/>
      <c r="O780" s="266"/>
      <c r="P780" s="266"/>
      <c r="Q780" s="266"/>
      <c r="R780" s="266"/>
      <c r="S780" s="266"/>
      <c r="T780" s="267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8" t="s">
        <v>266</v>
      </c>
      <c r="AU780" s="268" t="s">
        <v>87</v>
      </c>
      <c r="AV780" s="14" t="s">
        <v>87</v>
      </c>
      <c r="AW780" s="14" t="s">
        <v>34</v>
      </c>
      <c r="AX780" s="14" t="s">
        <v>77</v>
      </c>
      <c r="AY780" s="268" t="s">
        <v>256</v>
      </c>
    </row>
    <row r="781" s="14" customFormat="1">
      <c r="A781" s="14"/>
      <c r="B781" s="258"/>
      <c r="C781" s="259"/>
      <c r="D781" s="249" t="s">
        <v>266</v>
      </c>
      <c r="E781" s="260" t="s">
        <v>1</v>
      </c>
      <c r="F781" s="261" t="s">
        <v>842</v>
      </c>
      <c r="G781" s="259"/>
      <c r="H781" s="262">
        <v>1</v>
      </c>
      <c r="I781" s="263"/>
      <c r="J781" s="259"/>
      <c r="K781" s="259"/>
      <c r="L781" s="264"/>
      <c r="M781" s="265"/>
      <c r="N781" s="266"/>
      <c r="O781" s="266"/>
      <c r="P781" s="266"/>
      <c r="Q781" s="266"/>
      <c r="R781" s="266"/>
      <c r="S781" s="266"/>
      <c r="T781" s="26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8" t="s">
        <v>266</v>
      </c>
      <c r="AU781" s="268" t="s">
        <v>87</v>
      </c>
      <c r="AV781" s="14" t="s">
        <v>87</v>
      </c>
      <c r="AW781" s="14" t="s">
        <v>34</v>
      </c>
      <c r="AX781" s="14" t="s">
        <v>77</v>
      </c>
      <c r="AY781" s="268" t="s">
        <v>256</v>
      </c>
    </row>
    <row r="782" s="15" customFormat="1">
      <c r="A782" s="15"/>
      <c r="B782" s="269"/>
      <c r="C782" s="270"/>
      <c r="D782" s="249" t="s">
        <v>266</v>
      </c>
      <c r="E782" s="271" t="s">
        <v>1</v>
      </c>
      <c r="F782" s="272" t="s">
        <v>270</v>
      </c>
      <c r="G782" s="270"/>
      <c r="H782" s="273">
        <v>5</v>
      </c>
      <c r="I782" s="274"/>
      <c r="J782" s="270"/>
      <c r="K782" s="270"/>
      <c r="L782" s="275"/>
      <c r="M782" s="276"/>
      <c r="N782" s="277"/>
      <c r="O782" s="277"/>
      <c r="P782" s="277"/>
      <c r="Q782" s="277"/>
      <c r="R782" s="277"/>
      <c r="S782" s="277"/>
      <c r="T782" s="278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79" t="s">
        <v>266</v>
      </c>
      <c r="AU782" s="279" t="s">
        <v>87</v>
      </c>
      <c r="AV782" s="15" t="s">
        <v>262</v>
      </c>
      <c r="AW782" s="15" t="s">
        <v>34</v>
      </c>
      <c r="AX782" s="15" t="s">
        <v>85</v>
      </c>
      <c r="AY782" s="279" t="s">
        <v>256</v>
      </c>
    </row>
    <row r="783" s="2" customFormat="1" ht="16.5" customHeight="1">
      <c r="A783" s="38"/>
      <c r="B783" s="39"/>
      <c r="C783" s="228" t="s">
        <v>843</v>
      </c>
      <c r="D783" s="228" t="s">
        <v>258</v>
      </c>
      <c r="E783" s="229" t="s">
        <v>844</v>
      </c>
      <c r="F783" s="230" t="s">
        <v>845</v>
      </c>
      <c r="G783" s="231" t="s">
        <v>319</v>
      </c>
      <c r="H783" s="232">
        <v>16</v>
      </c>
      <c r="I783" s="233"/>
      <c r="J783" s="234">
        <f>ROUND(I783*H783,2)</f>
        <v>0</v>
      </c>
      <c r="K783" s="235"/>
      <c r="L783" s="44"/>
      <c r="M783" s="236" t="s">
        <v>1</v>
      </c>
      <c r="N783" s="237" t="s">
        <v>42</v>
      </c>
      <c r="O783" s="91"/>
      <c r="P783" s="238">
        <f>O783*H783</f>
        <v>0</v>
      </c>
      <c r="Q783" s="238">
        <v>0</v>
      </c>
      <c r="R783" s="238">
        <f>Q783*H783</f>
        <v>0</v>
      </c>
      <c r="S783" s="238">
        <v>0.0030999999999999999</v>
      </c>
      <c r="T783" s="239">
        <f>S783*H783</f>
        <v>0.049599999999999998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40" t="s">
        <v>355</v>
      </c>
      <c r="AT783" s="240" t="s">
        <v>258</v>
      </c>
      <c r="AU783" s="240" t="s">
        <v>87</v>
      </c>
      <c r="AY783" s="17" t="s">
        <v>256</v>
      </c>
      <c r="BE783" s="241">
        <f>IF(N783="základní",J783,0)</f>
        <v>0</v>
      </c>
      <c r="BF783" s="241">
        <f>IF(N783="snížená",J783,0)</f>
        <v>0</v>
      </c>
      <c r="BG783" s="241">
        <f>IF(N783="zákl. přenesená",J783,0)</f>
        <v>0</v>
      </c>
      <c r="BH783" s="241">
        <f>IF(N783="sníž. přenesená",J783,0)</f>
        <v>0</v>
      </c>
      <c r="BI783" s="241">
        <f>IF(N783="nulová",J783,0)</f>
        <v>0</v>
      </c>
      <c r="BJ783" s="17" t="s">
        <v>85</v>
      </c>
      <c r="BK783" s="241">
        <f>ROUND(I783*H783,2)</f>
        <v>0</v>
      </c>
      <c r="BL783" s="17" t="s">
        <v>355</v>
      </c>
      <c r="BM783" s="240" t="s">
        <v>846</v>
      </c>
    </row>
    <row r="784" s="14" customFormat="1">
      <c r="A784" s="14"/>
      <c r="B784" s="258"/>
      <c r="C784" s="259"/>
      <c r="D784" s="249" t="s">
        <v>266</v>
      </c>
      <c r="E784" s="260" t="s">
        <v>1</v>
      </c>
      <c r="F784" s="261" t="s">
        <v>847</v>
      </c>
      <c r="G784" s="259"/>
      <c r="H784" s="262">
        <v>8</v>
      </c>
      <c r="I784" s="263"/>
      <c r="J784" s="259"/>
      <c r="K784" s="259"/>
      <c r="L784" s="264"/>
      <c r="M784" s="265"/>
      <c r="N784" s="266"/>
      <c r="O784" s="266"/>
      <c r="P784" s="266"/>
      <c r="Q784" s="266"/>
      <c r="R784" s="266"/>
      <c r="S784" s="266"/>
      <c r="T784" s="267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8" t="s">
        <v>266</v>
      </c>
      <c r="AU784" s="268" t="s">
        <v>87</v>
      </c>
      <c r="AV784" s="14" t="s">
        <v>87</v>
      </c>
      <c r="AW784" s="14" t="s">
        <v>34</v>
      </c>
      <c r="AX784" s="14" t="s">
        <v>77</v>
      </c>
      <c r="AY784" s="268" t="s">
        <v>256</v>
      </c>
    </row>
    <row r="785" s="14" customFormat="1">
      <c r="A785" s="14"/>
      <c r="B785" s="258"/>
      <c r="C785" s="259"/>
      <c r="D785" s="249" t="s">
        <v>266</v>
      </c>
      <c r="E785" s="260" t="s">
        <v>1</v>
      </c>
      <c r="F785" s="261" t="s">
        <v>848</v>
      </c>
      <c r="G785" s="259"/>
      <c r="H785" s="262">
        <v>8</v>
      </c>
      <c r="I785" s="263"/>
      <c r="J785" s="259"/>
      <c r="K785" s="259"/>
      <c r="L785" s="264"/>
      <c r="M785" s="265"/>
      <c r="N785" s="266"/>
      <c r="O785" s="266"/>
      <c r="P785" s="266"/>
      <c r="Q785" s="266"/>
      <c r="R785" s="266"/>
      <c r="S785" s="266"/>
      <c r="T785" s="267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8" t="s">
        <v>266</v>
      </c>
      <c r="AU785" s="268" t="s">
        <v>87</v>
      </c>
      <c r="AV785" s="14" t="s">
        <v>87</v>
      </c>
      <c r="AW785" s="14" t="s">
        <v>34</v>
      </c>
      <c r="AX785" s="14" t="s">
        <v>77</v>
      </c>
      <c r="AY785" s="268" t="s">
        <v>256</v>
      </c>
    </row>
    <row r="786" s="15" customFormat="1">
      <c r="A786" s="15"/>
      <c r="B786" s="269"/>
      <c r="C786" s="270"/>
      <c r="D786" s="249" t="s">
        <v>266</v>
      </c>
      <c r="E786" s="271" t="s">
        <v>1</v>
      </c>
      <c r="F786" s="272" t="s">
        <v>270</v>
      </c>
      <c r="G786" s="270"/>
      <c r="H786" s="273">
        <v>16</v>
      </c>
      <c r="I786" s="274"/>
      <c r="J786" s="270"/>
      <c r="K786" s="270"/>
      <c r="L786" s="275"/>
      <c r="M786" s="276"/>
      <c r="N786" s="277"/>
      <c r="O786" s="277"/>
      <c r="P786" s="277"/>
      <c r="Q786" s="277"/>
      <c r="R786" s="277"/>
      <c r="S786" s="277"/>
      <c r="T786" s="278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79" t="s">
        <v>266</v>
      </c>
      <c r="AU786" s="279" t="s">
        <v>87</v>
      </c>
      <c r="AV786" s="15" t="s">
        <v>262</v>
      </c>
      <c r="AW786" s="15" t="s">
        <v>34</v>
      </c>
      <c r="AX786" s="15" t="s">
        <v>85</v>
      </c>
      <c r="AY786" s="279" t="s">
        <v>256</v>
      </c>
    </row>
    <row r="787" s="2" customFormat="1" ht="21.75" customHeight="1">
      <c r="A787" s="38"/>
      <c r="B787" s="39"/>
      <c r="C787" s="228" t="s">
        <v>849</v>
      </c>
      <c r="D787" s="228" t="s">
        <v>258</v>
      </c>
      <c r="E787" s="229" t="s">
        <v>850</v>
      </c>
      <c r="F787" s="230" t="s">
        <v>851</v>
      </c>
      <c r="G787" s="231" t="s">
        <v>358</v>
      </c>
      <c r="H787" s="232">
        <v>24</v>
      </c>
      <c r="I787" s="233"/>
      <c r="J787" s="234">
        <f>ROUND(I787*H787,2)</f>
        <v>0</v>
      </c>
      <c r="K787" s="235"/>
      <c r="L787" s="44"/>
      <c r="M787" s="236" t="s">
        <v>1</v>
      </c>
      <c r="N787" s="237" t="s">
        <v>42</v>
      </c>
      <c r="O787" s="91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40" t="s">
        <v>355</v>
      </c>
      <c r="AT787" s="240" t="s">
        <v>258</v>
      </c>
      <c r="AU787" s="240" t="s">
        <v>87</v>
      </c>
      <c r="AY787" s="17" t="s">
        <v>256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7" t="s">
        <v>85</v>
      </c>
      <c r="BK787" s="241">
        <f>ROUND(I787*H787,2)</f>
        <v>0</v>
      </c>
      <c r="BL787" s="17" t="s">
        <v>355</v>
      </c>
      <c r="BM787" s="240" t="s">
        <v>852</v>
      </c>
    </row>
    <row r="788" s="14" customFormat="1">
      <c r="A788" s="14"/>
      <c r="B788" s="258"/>
      <c r="C788" s="259"/>
      <c r="D788" s="249" t="s">
        <v>266</v>
      </c>
      <c r="E788" s="260" t="s">
        <v>1</v>
      </c>
      <c r="F788" s="261" t="s">
        <v>853</v>
      </c>
      <c r="G788" s="259"/>
      <c r="H788" s="262">
        <v>9.8000000000000007</v>
      </c>
      <c r="I788" s="263"/>
      <c r="J788" s="259"/>
      <c r="K788" s="259"/>
      <c r="L788" s="264"/>
      <c r="M788" s="265"/>
      <c r="N788" s="266"/>
      <c r="O788" s="266"/>
      <c r="P788" s="266"/>
      <c r="Q788" s="266"/>
      <c r="R788" s="266"/>
      <c r="S788" s="266"/>
      <c r="T788" s="26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8" t="s">
        <v>266</v>
      </c>
      <c r="AU788" s="268" t="s">
        <v>87</v>
      </c>
      <c r="AV788" s="14" t="s">
        <v>87</v>
      </c>
      <c r="AW788" s="14" t="s">
        <v>34</v>
      </c>
      <c r="AX788" s="14" t="s">
        <v>77</v>
      </c>
      <c r="AY788" s="268" t="s">
        <v>256</v>
      </c>
    </row>
    <row r="789" s="14" customFormat="1">
      <c r="A789" s="14"/>
      <c r="B789" s="258"/>
      <c r="C789" s="259"/>
      <c r="D789" s="249" t="s">
        <v>266</v>
      </c>
      <c r="E789" s="260" t="s">
        <v>1</v>
      </c>
      <c r="F789" s="261" t="s">
        <v>854</v>
      </c>
      <c r="G789" s="259"/>
      <c r="H789" s="262">
        <v>14.199999999999999</v>
      </c>
      <c r="I789" s="263"/>
      <c r="J789" s="259"/>
      <c r="K789" s="259"/>
      <c r="L789" s="264"/>
      <c r="M789" s="265"/>
      <c r="N789" s="266"/>
      <c r="O789" s="266"/>
      <c r="P789" s="266"/>
      <c r="Q789" s="266"/>
      <c r="R789" s="266"/>
      <c r="S789" s="266"/>
      <c r="T789" s="267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8" t="s">
        <v>266</v>
      </c>
      <c r="AU789" s="268" t="s">
        <v>87</v>
      </c>
      <c r="AV789" s="14" t="s">
        <v>87</v>
      </c>
      <c r="AW789" s="14" t="s">
        <v>34</v>
      </c>
      <c r="AX789" s="14" t="s">
        <v>77</v>
      </c>
      <c r="AY789" s="268" t="s">
        <v>256</v>
      </c>
    </row>
    <row r="790" s="15" customFormat="1">
      <c r="A790" s="15"/>
      <c r="B790" s="269"/>
      <c r="C790" s="270"/>
      <c r="D790" s="249" t="s">
        <v>266</v>
      </c>
      <c r="E790" s="271" t="s">
        <v>1</v>
      </c>
      <c r="F790" s="272" t="s">
        <v>270</v>
      </c>
      <c r="G790" s="270"/>
      <c r="H790" s="273">
        <v>24</v>
      </c>
      <c r="I790" s="274"/>
      <c r="J790" s="270"/>
      <c r="K790" s="270"/>
      <c r="L790" s="275"/>
      <c r="M790" s="276"/>
      <c r="N790" s="277"/>
      <c r="O790" s="277"/>
      <c r="P790" s="277"/>
      <c r="Q790" s="277"/>
      <c r="R790" s="277"/>
      <c r="S790" s="277"/>
      <c r="T790" s="278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9" t="s">
        <v>266</v>
      </c>
      <c r="AU790" s="279" t="s">
        <v>87</v>
      </c>
      <c r="AV790" s="15" t="s">
        <v>262</v>
      </c>
      <c r="AW790" s="15" t="s">
        <v>34</v>
      </c>
      <c r="AX790" s="15" t="s">
        <v>85</v>
      </c>
      <c r="AY790" s="279" t="s">
        <v>256</v>
      </c>
    </row>
    <row r="791" s="2" customFormat="1" ht="24.15" customHeight="1">
      <c r="A791" s="38"/>
      <c r="B791" s="39"/>
      <c r="C791" s="228" t="s">
        <v>855</v>
      </c>
      <c r="D791" s="228" t="s">
        <v>258</v>
      </c>
      <c r="E791" s="229" t="s">
        <v>856</v>
      </c>
      <c r="F791" s="230" t="s">
        <v>857</v>
      </c>
      <c r="G791" s="231" t="s">
        <v>783</v>
      </c>
      <c r="H791" s="291"/>
      <c r="I791" s="233"/>
      <c r="J791" s="234">
        <f>ROUND(I791*H791,2)</f>
        <v>0</v>
      </c>
      <c r="K791" s="235"/>
      <c r="L791" s="44"/>
      <c r="M791" s="236" t="s">
        <v>1</v>
      </c>
      <c r="N791" s="237" t="s">
        <v>42</v>
      </c>
      <c r="O791" s="91"/>
      <c r="P791" s="238">
        <f>O791*H791</f>
        <v>0</v>
      </c>
      <c r="Q791" s="238">
        <v>0</v>
      </c>
      <c r="R791" s="238">
        <f>Q791*H791</f>
        <v>0</v>
      </c>
      <c r="S791" s="238">
        <v>0</v>
      </c>
      <c r="T791" s="239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40" t="s">
        <v>355</v>
      </c>
      <c r="AT791" s="240" t="s">
        <v>258</v>
      </c>
      <c r="AU791" s="240" t="s">
        <v>87</v>
      </c>
      <c r="AY791" s="17" t="s">
        <v>256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7" t="s">
        <v>85</v>
      </c>
      <c r="BK791" s="241">
        <f>ROUND(I791*H791,2)</f>
        <v>0</v>
      </c>
      <c r="BL791" s="17" t="s">
        <v>355</v>
      </c>
      <c r="BM791" s="240" t="s">
        <v>858</v>
      </c>
    </row>
    <row r="792" s="12" customFormat="1" ht="22.8" customHeight="1">
      <c r="A792" s="12"/>
      <c r="B792" s="212"/>
      <c r="C792" s="213"/>
      <c r="D792" s="214" t="s">
        <v>76</v>
      </c>
      <c r="E792" s="226" t="s">
        <v>859</v>
      </c>
      <c r="F792" s="226" t="s">
        <v>860</v>
      </c>
      <c r="G792" s="213"/>
      <c r="H792" s="213"/>
      <c r="I792" s="216"/>
      <c r="J792" s="227">
        <f>BK792</f>
        <v>0</v>
      </c>
      <c r="K792" s="213"/>
      <c r="L792" s="218"/>
      <c r="M792" s="219"/>
      <c r="N792" s="220"/>
      <c r="O792" s="220"/>
      <c r="P792" s="221">
        <f>SUM(P793:P847)</f>
        <v>0</v>
      </c>
      <c r="Q792" s="220"/>
      <c r="R792" s="221">
        <f>SUM(R793:R847)</f>
        <v>0.031653999999999995</v>
      </c>
      <c r="S792" s="220"/>
      <c r="T792" s="222">
        <f>SUM(T793:T847)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23" t="s">
        <v>87</v>
      </c>
      <c r="AT792" s="224" t="s">
        <v>76</v>
      </c>
      <c r="AU792" s="224" t="s">
        <v>85</v>
      </c>
      <c r="AY792" s="223" t="s">
        <v>256</v>
      </c>
      <c r="BK792" s="225">
        <f>SUM(BK793:BK847)</f>
        <v>0</v>
      </c>
    </row>
    <row r="793" s="2" customFormat="1" ht="24.15" customHeight="1">
      <c r="A793" s="38"/>
      <c r="B793" s="39"/>
      <c r="C793" s="228" t="s">
        <v>861</v>
      </c>
      <c r="D793" s="228" t="s">
        <v>258</v>
      </c>
      <c r="E793" s="229" t="s">
        <v>862</v>
      </c>
      <c r="F793" s="230" t="s">
        <v>863</v>
      </c>
      <c r="G793" s="231" t="s">
        <v>319</v>
      </c>
      <c r="H793" s="232">
        <v>4</v>
      </c>
      <c r="I793" s="233"/>
      <c r="J793" s="234">
        <f>ROUND(I793*H793,2)</f>
        <v>0</v>
      </c>
      <c r="K793" s="235"/>
      <c r="L793" s="44"/>
      <c r="M793" s="236" t="s">
        <v>1</v>
      </c>
      <c r="N793" s="237" t="s">
        <v>42</v>
      </c>
      <c r="O793" s="91"/>
      <c r="P793" s="238">
        <f>O793*H793</f>
        <v>0</v>
      </c>
      <c r="Q793" s="238">
        <v>4.0000000000000003E-05</v>
      </c>
      <c r="R793" s="238">
        <f>Q793*H793</f>
        <v>0.00016000000000000001</v>
      </c>
      <c r="S793" s="238">
        <v>0</v>
      </c>
      <c r="T793" s="239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40" t="s">
        <v>355</v>
      </c>
      <c r="AT793" s="240" t="s">
        <v>258</v>
      </c>
      <c r="AU793" s="240" t="s">
        <v>87</v>
      </c>
      <c r="AY793" s="17" t="s">
        <v>256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7" t="s">
        <v>85</v>
      </c>
      <c r="BK793" s="241">
        <f>ROUND(I793*H793,2)</f>
        <v>0</v>
      </c>
      <c r="BL793" s="17" t="s">
        <v>355</v>
      </c>
      <c r="BM793" s="240" t="s">
        <v>864</v>
      </c>
    </row>
    <row r="794" s="13" customFormat="1">
      <c r="A794" s="13"/>
      <c r="B794" s="247"/>
      <c r="C794" s="248"/>
      <c r="D794" s="249" t="s">
        <v>266</v>
      </c>
      <c r="E794" s="250" t="s">
        <v>1</v>
      </c>
      <c r="F794" s="251" t="s">
        <v>268</v>
      </c>
      <c r="G794" s="248"/>
      <c r="H794" s="250" t="s">
        <v>1</v>
      </c>
      <c r="I794" s="252"/>
      <c r="J794" s="248"/>
      <c r="K794" s="248"/>
      <c r="L794" s="253"/>
      <c r="M794" s="254"/>
      <c r="N794" s="255"/>
      <c r="O794" s="255"/>
      <c r="P794" s="255"/>
      <c r="Q794" s="255"/>
      <c r="R794" s="255"/>
      <c r="S794" s="255"/>
      <c r="T794" s="256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7" t="s">
        <v>266</v>
      </c>
      <c r="AU794" s="257" t="s">
        <v>87</v>
      </c>
      <c r="AV794" s="13" t="s">
        <v>85</v>
      </c>
      <c r="AW794" s="13" t="s">
        <v>34</v>
      </c>
      <c r="AX794" s="13" t="s">
        <v>77</v>
      </c>
      <c r="AY794" s="257" t="s">
        <v>256</v>
      </c>
    </row>
    <row r="795" s="14" customFormat="1">
      <c r="A795" s="14"/>
      <c r="B795" s="258"/>
      <c r="C795" s="259"/>
      <c r="D795" s="249" t="s">
        <v>266</v>
      </c>
      <c r="E795" s="260" t="s">
        <v>1</v>
      </c>
      <c r="F795" s="261" t="s">
        <v>865</v>
      </c>
      <c r="G795" s="259"/>
      <c r="H795" s="262">
        <v>2</v>
      </c>
      <c r="I795" s="263"/>
      <c r="J795" s="259"/>
      <c r="K795" s="259"/>
      <c r="L795" s="264"/>
      <c r="M795" s="265"/>
      <c r="N795" s="266"/>
      <c r="O795" s="266"/>
      <c r="P795" s="266"/>
      <c r="Q795" s="266"/>
      <c r="R795" s="266"/>
      <c r="S795" s="266"/>
      <c r="T795" s="267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8" t="s">
        <v>266</v>
      </c>
      <c r="AU795" s="268" t="s">
        <v>87</v>
      </c>
      <c r="AV795" s="14" t="s">
        <v>87</v>
      </c>
      <c r="AW795" s="14" t="s">
        <v>34</v>
      </c>
      <c r="AX795" s="14" t="s">
        <v>77</v>
      </c>
      <c r="AY795" s="268" t="s">
        <v>256</v>
      </c>
    </row>
    <row r="796" s="14" customFormat="1">
      <c r="A796" s="14"/>
      <c r="B796" s="258"/>
      <c r="C796" s="259"/>
      <c r="D796" s="249" t="s">
        <v>266</v>
      </c>
      <c r="E796" s="260" t="s">
        <v>1</v>
      </c>
      <c r="F796" s="261" t="s">
        <v>866</v>
      </c>
      <c r="G796" s="259"/>
      <c r="H796" s="262">
        <v>2</v>
      </c>
      <c r="I796" s="263"/>
      <c r="J796" s="259"/>
      <c r="K796" s="259"/>
      <c r="L796" s="264"/>
      <c r="M796" s="265"/>
      <c r="N796" s="266"/>
      <c r="O796" s="266"/>
      <c r="P796" s="266"/>
      <c r="Q796" s="266"/>
      <c r="R796" s="266"/>
      <c r="S796" s="266"/>
      <c r="T796" s="267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8" t="s">
        <v>266</v>
      </c>
      <c r="AU796" s="268" t="s">
        <v>87</v>
      </c>
      <c r="AV796" s="14" t="s">
        <v>87</v>
      </c>
      <c r="AW796" s="14" t="s">
        <v>34</v>
      </c>
      <c r="AX796" s="14" t="s">
        <v>77</v>
      </c>
      <c r="AY796" s="268" t="s">
        <v>256</v>
      </c>
    </row>
    <row r="797" s="15" customFormat="1">
      <c r="A797" s="15"/>
      <c r="B797" s="269"/>
      <c r="C797" s="270"/>
      <c r="D797" s="249" t="s">
        <v>266</v>
      </c>
      <c r="E797" s="271" t="s">
        <v>1</v>
      </c>
      <c r="F797" s="272" t="s">
        <v>270</v>
      </c>
      <c r="G797" s="270"/>
      <c r="H797" s="273">
        <v>4</v>
      </c>
      <c r="I797" s="274"/>
      <c r="J797" s="270"/>
      <c r="K797" s="270"/>
      <c r="L797" s="275"/>
      <c r="M797" s="276"/>
      <c r="N797" s="277"/>
      <c r="O797" s="277"/>
      <c r="P797" s="277"/>
      <c r="Q797" s="277"/>
      <c r="R797" s="277"/>
      <c r="S797" s="277"/>
      <c r="T797" s="278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9" t="s">
        <v>266</v>
      </c>
      <c r="AU797" s="279" t="s">
        <v>87</v>
      </c>
      <c r="AV797" s="15" t="s">
        <v>262</v>
      </c>
      <c r="AW797" s="15" t="s">
        <v>34</v>
      </c>
      <c r="AX797" s="15" t="s">
        <v>85</v>
      </c>
      <c r="AY797" s="279" t="s">
        <v>256</v>
      </c>
    </row>
    <row r="798" s="2" customFormat="1" ht="16.5" customHeight="1">
      <c r="A798" s="38"/>
      <c r="B798" s="39"/>
      <c r="C798" s="280" t="s">
        <v>867</v>
      </c>
      <c r="D798" s="280" t="s">
        <v>303</v>
      </c>
      <c r="E798" s="281" t="s">
        <v>868</v>
      </c>
      <c r="F798" s="282" t="s">
        <v>869</v>
      </c>
      <c r="G798" s="283" t="s">
        <v>319</v>
      </c>
      <c r="H798" s="284">
        <v>4</v>
      </c>
      <c r="I798" s="285"/>
      <c r="J798" s="286">
        <f>ROUND(I798*H798,2)</f>
        <v>0</v>
      </c>
      <c r="K798" s="287"/>
      <c r="L798" s="288"/>
      <c r="M798" s="289" t="s">
        <v>1</v>
      </c>
      <c r="N798" s="290" t="s">
        <v>42</v>
      </c>
      <c r="O798" s="91"/>
      <c r="P798" s="238">
        <f>O798*H798</f>
        <v>0</v>
      </c>
      <c r="Q798" s="238">
        <v>3.0000000000000001E-05</v>
      </c>
      <c r="R798" s="238">
        <f>Q798*H798</f>
        <v>0.00012</v>
      </c>
      <c r="S798" s="238">
        <v>0</v>
      </c>
      <c r="T798" s="239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40" t="s">
        <v>513</v>
      </c>
      <c r="AT798" s="240" t="s">
        <v>303</v>
      </c>
      <c r="AU798" s="240" t="s">
        <v>87</v>
      </c>
      <c r="AY798" s="17" t="s">
        <v>256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7" t="s">
        <v>85</v>
      </c>
      <c r="BK798" s="241">
        <f>ROUND(I798*H798,2)</f>
        <v>0</v>
      </c>
      <c r="BL798" s="17" t="s">
        <v>355</v>
      </c>
      <c r="BM798" s="240" t="s">
        <v>870</v>
      </c>
    </row>
    <row r="799" s="2" customFormat="1" ht="24.15" customHeight="1">
      <c r="A799" s="38"/>
      <c r="B799" s="39"/>
      <c r="C799" s="228" t="s">
        <v>871</v>
      </c>
      <c r="D799" s="228" t="s">
        <v>258</v>
      </c>
      <c r="E799" s="229" t="s">
        <v>872</v>
      </c>
      <c r="F799" s="230" t="s">
        <v>873</v>
      </c>
      <c r="G799" s="231" t="s">
        <v>358</v>
      </c>
      <c r="H799" s="232">
        <v>9.0999999999999996</v>
      </c>
      <c r="I799" s="233"/>
      <c r="J799" s="234">
        <f>ROUND(I799*H799,2)</f>
        <v>0</v>
      </c>
      <c r="K799" s="235"/>
      <c r="L799" s="44"/>
      <c r="M799" s="236" t="s">
        <v>1</v>
      </c>
      <c r="N799" s="237" t="s">
        <v>42</v>
      </c>
      <c r="O799" s="91"/>
      <c r="P799" s="238">
        <f>O799*H799</f>
        <v>0</v>
      </c>
      <c r="Q799" s="238">
        <v>0.00069999999999999999</v>
      </c>
      <c r="R799" s="238">
        <f>Q799*H799</f>
        <v>0.0063699999999999998</v>
      </c>
      <c r="S799" s="238">
        <v>0</v>
      </c>
      <c r="T799" s="239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40" t="s">
        <v>355</v>
      </c>
      <c r="AT799" s="240" t="s">
        <v>258</v>
      </c>
      <c r="AU799" s="240" t="s">
        <v>87</v>
      </c>
      <c r="AY799" s="17" t="s">
        <v>256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7" t="s">
        <v>85</v>
      </c>
      <c r="BK799" s="241">
        <f>ROUND(I799*H799,2)</f>
        <v>0</v>
      </c>
      <c r="BL799" s="17" t="s">
        <v>355</v>
      </c>
      <c r="BM799" s="240" t="s">
        <v>874</v>
      </c>
    </row>
    <row r="800" s="13" customFormat="1">
      <c r="A800" s="13"/>
      <c r="B800" s="247"/>
      <c r="C800" s="248"/>
      <c r="D800" s="249" t="s">
        <v>266</v>
      </c>
      <c r="E800" s="250" t="s">
        <v>1</v>
      </c>
      <c r="F800" s="251" t="s">
        <v>268</v>
      </c>
      <c r="G800" s="248"/>
      <c r="H800" s="250" t="s">
        <v>1</v>
      </c>
      <c r="I800" s="252"/>
      <c r="J800" s="248"/>
      <c r="K800" s="248"/>
      <c r="L800" s="253"/>
      <c r="M800" s="254"/>
      <c r="N800" s="255"/>
      <c r="O800" s="255"/>
      <c r="P800" s="255"/>
      <c r="Q800" s="255"/>
      <c r="R800" s="255"/>
      <c r="S800" s="255"/>
      <c r="T800" s="256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7" t="s">
        <v>266</v>
      </c>
      <c r="AU800" s="257" t="s">
        <v>87</v>
      </c>
      <c r="AV800" s="13" t="s">
        <v>85</v>
      </c>
      <c r="AW800" s="13" t="s">
        <v>34</v>
      </c>
      <c r="AX800" s="13" t="s">
        <v>77</v>
      </c>
      <c r="AY800" s="257" t="s">
        <v>256</v>
      </c>
    </row>
    <row r="801" s="14" customFormat="1">
      <c r="A801" s="14"/>
      <c r="B801" s="258"/>
      <c r="C801" s="259"/>
      <c r="D801" s="249" t="s">
        <v>266</v>
      </c>
      <c r="E801" s="260" t="s">
        <v>1</v>
      </c>
      <c r="F801" s="261" t="s">
        <v>875</v>
      </c>
      <c r="G801" s="259"/>
      <c r="H801" s="262">
        <v>6.9000000000000004</v>
      </c>
      <c r="I801" s="263"/>
      <c r="J801" s="259"/>
      <c r="K801" s="259"/>
      <c r="L801" s="264"/>
      <c r="M801" s="265"/>
      <c r="N801" s="266"/>
      <c r="O801" s="266"/>
      <c r="P801" s="266"/>
      <c r="Q801" s="266"/>
      <c r="R801" s="266"/>
      <c r="S801" s="266"/>
      <c r="T801" s="267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8" t="s">
        <v>266</v>
      </c>
      <c r="AU801" s="268" t="s">
        <v>87</v>
      </c>
      <c r="AV801" s="14" t="s">
        <v>87</v>
      </c>
      <c r="AW801" s="14" t="s">
        <v>34</v>
      </c>
      <c r="AX801" s="14" t="s">
        <v>77</v>
      </c>
      <c r="AY801" s="268" t="s">
        <v>256</v>
      </c>
    </row>
    <row r="802" s="14" customFormat="1">
      <c r="A802" s="14"/>
      <c r="B802" s="258"/>
      <c r="C802" s="259"/>
      <c r="D802" s="249" t="s">
        <v>266</v>
      </c>
      <c r="E802" s="260" t="s">
        <v>1</v>
      </c>
      <c r="F802" s="261" t="s">
        <v>876</v>
      </c>
      <c r="G802" s="259"/>
      <c r="H802" s="262">
        <v>2.2000000000000002</v>
      </c>
      <c r="I802" s="263"/>
      <c r="J802" s="259"/>
      <c r="K802" s="259"/>
      <c r="L802" s="264"/>
      <c r="M802" s="265"/>
      <c r="N802" s="266"/>
      <c r="O802" s="266"/>
      <c r="P802" s="266"/>
      <c r="Q802" s="266"/>
      <c r="R802" s="266"/>
      <c r="S802" s="266"/>
      <c r="T802" s="267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8" t="s">
        <v>266</v>
      </c>
      <c r="AU802" s="268" t="s">
        <v>87</v>
      </c>
      <c r="AV802" s="14" t="s">
        <v>87</v>
      </c>
      <c r="AW802" s="14" t="s">
        <v>34</v>
      </c>
      <c r="AX802" s="14" t="s">
        <v>77</v>
      </c>
      <c r="AY802" s="268" t="s">
        <v>256</v>
      </c>
    </row>
    <row r="803" s="15" customFormat="1">
      <c r="A803" s="15"/>
      <c r="B803" s="269"/>
      <c r="C803" s="270"/>
      <c r="D803" s="249" t="s">
        <v>266</v>
      </c>
      <c r="E803" s="271" t="s">
        <v>1</v>
      </c>
      <c r="F803" s="272" t="s">
        <v>270</v>
      </c>
      <c r="G803" s="270"/>
      <c r="H803" s="273">
        <v>9.0999999999999996</v>
      </c>
      <c r="I803" s="274"/>
      <c r="J803" s="270"/>
      <c r="K803" s="270"/>
      <c r="L803" s="275"/>
      <c r="M803" s="276"/>
      <c r="N803" s="277"/>
      <c r="O803" s="277"/>
      <c r="P803" s="277"/>
      <c r="Q803" s="277"/>
      <c r="R803" s="277"/>
      <c r="S803" s="277"/>
      <c r="T803" s="278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9" t="s">
        <v>266</v>
      </c>
      <c r="AU803" s="279" t="s">
        <v>87</v>
      </c>
      <c r="AV803" s="15" t="s">
        <v>262</v>
      </c>
      <c r="AW803" s="15" t="s">
        <v>34</v>
      </c>
      <c r="AX803" s="15" t="s">
        <v>85</v>
      </c>
      <c r="AY803" s="279" t="s">
        <v>256</v>
      </c>
    </row>
    <row r="804" s="2" customFormat="1" ht="24.15" customHeight="1">
      <c r="A804" s="38"/>
      <c r="B804" s="39"/>
      <c r="C804" s="228" t="s">
        <v>877</v>
      </c>
      <c r="D804" s="228" t="s">
        <v>258</v>
      </c>
      <c r="E804" s="229" t="s">
        <v>878</v>
      </c>
      <c r="F804" s="230" t="s">
        <v>879</v>
      </c>
      <c r="G804" s="231" t="s">
        <v>358</v>
      </c>
      <c r="H804" s="232">
        <v>12.199999999999999</v>
      </c>
      <c r="I804" s="233"/>
      <c r="J804" s="234">
        <f>ROUND(I804*H804,2)</f>
        <v>0</v>
      </c>
      <c r="K804" s="235"/>
      <c r="L804" s="44"/>
      <c r="M804" s="236" t="s">
        <v>1</v>
      </c>
      <c r="N804" s="237" t="s">
        <v>42</v>
      </c>
      <c r="O804" s="91"/>
      <c r="P804" s="238">
        <f>O804*H804</f>
        <v>0</v>
      </c>
      <c r="Q804" s="238">
        <v>0.00077999999999999999</v>
      </c>
      <c r="R804" s="238">
        <f>Q804*H804</f>
        <v>0.0095159999999999984</v>
      </c>
      <c r="S804" s="238">
        <v>0</v>
      </c>
      <c r="T804" s="239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40" t="s">
        <v>355</v>
      </c>
      <c r="AT804" s="240" t="s">
        <v>258</v>
      </c>
      <c r="AU804" s="240" t="s">
        <v>87</v>
      </c>
      <c r="AY804" s="17" t="s">
        <v>256</v>
      </c>
      <c r="BE804" s="241">
        <f>IF(N804="základní",J804,0)</f>
        <v>0</v>
      </c>
      <c r="BF804" s="241">
        <f>IF(N804="snížená",J804,0)</f>
        <v>0</v>
      </c>
      <c r="BG804" s="241">
        <f>IF(N804="zákl. přenesená",J804,0)</f>
        <v>0</v>
      </c>
      <c r="BH804" s="241">
        <f>IF(N804="sníž. přenesená",J804,0)</f>
        <v>0</v>
      </c>
      <c r="BI804" s="241">
        <f>IF(N804="nulová",J804,0)</f>
        <v>0</v>
      </c>
      <c r="BJ804" s="17" t="s">
        <v>85</v>
      </c>
      <c r="BK804" s="241">
        <f>ROUND(I804*H804,2)</f>
        <v>0</v>
      </c>
      <c r="BL804" s="17" t="s">
        <v>355</v>
      </c>
      <c r="BM804" s="240" t="s">
        <v>880</v>
      </c>
    </row>
    <row r="805" s="13" customFormat="1">
      <c r="A805" s="13"/>
      <c r="B805" s="247"/>
      <c r="C805" s="248"/>
      <c r="D805" s="249" t="s">
        <v>266</v>
      </c>
      <c r="E805" s="250" t="s">
        <v>1</v>
      </c>
      <c r="F805" s="251" t="s">
        <v>376</v>
      </c>
      <c r="G805" s="248"/>
      <c r="H805" s="250" t="s">
        <v>1</v>
      </c>
      <c r="I805" s="252"/>
      <c r="J805" s="248"/>
      <c r="K805" s="248"/>
      <c r="L805" s="253"/>
      <c r="M805" s="254"/>
      <c r="N805" s="255"/>
      <c r="O805" s="255"/>
      <c r="P805" s="255"/>
      <c r="Q805" s="255"/>
      <c r="R805" s="255"/>
      <c r="S805" s="255"/>
      <c r="T805" s="25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7" t="s">
        <v>266</v>
      </c>
      <c r="AU805" s="257" t="s">
        <v>87</v>
      </c>
      <c r="AV805" s="13" t="s">
        <v>85</v>
      </c>
      <c r="AW805" s="13" t="s">
        <v>34</v>
      </c>
      <c r="AX805" s="13" t="s">
        <v>77</v>
      </c>
      <c r="AY805" s="257" t="s">
        <v>256</v>
      </c>
    </row>
    <row r="806" s="14" customFormat="1">
      <c r="A806" s="14"/>
      <c r="B806" s="258"/>
      <c r="C806" s="259"/>
      <c r="D806" s="249" t="s">
        <v>266</v>
      </c>
      <c r="E806" s="260" t="s">
        <v>1</v>
      </c>
      <c r="F806" s="261" t="s">
        <v>881</v>
      </c>
      <c r="G806" s="259"/>
      <c r="H806" s="262">
        <v>6.2999999999999998</v>
      </c>
      <c r="I806" s="263"/>
      <c r="J806" s="259"/>
      <c r="K806" s="259"/>
      <c r="L806" s="264"/>
      <c r="M806" s="265"/>
      <c r="N806" s="266"/>
      <c r="O806" s="266"/>
      <c r="P806" s="266"/>
      <c r="Q806" s="266"/>
      <c r="R806" s="266"/>
      <c r="S806" s="266"/>
      <c r="T806" s="267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8" t="s">
        <v>266</v>
      </c>
      <c r="AU806" s="268" t="s">
        <v>87</v>
      </c>
      <c r="AV806" s="14" t="s">
        <v>87</v>
      </c>
      <c r="AW806" s="14" t="s">
        <v>34</v>
      </c>
      <c r="AX806" s="14" t="s">
        <v>77</v>
      </c>
      <c r="AY806" s="268" t="s">
        <v>256</v>
      </c>
    </row>
    <row r="807" s="14" customFormat="1">
      <c r="A807" s="14"/>
      <c r="B807" s="258"/>
      <c r="C807" s="259"/>
      <c r="D807" s="249" t="s">
        <v>266</v>
      </c>
      <c r="E807" s="260" t="s">
        <v>1</v>
      </c>
      <c r="F807" s="261" t="s">
        <v>882</v>
      </c>
      <c r="G807" s="259"/>
      <c r="H807" s="262">
        <v>5.9000000000000004</v>
      </c>
      <c r="I807" s="263"/>
      <c r="J807" s="259"/>
      <c r="K807" s="259"/>
      <c r="L807" s="264"/>
      <c r="M807" s="265"/>
      <c r="N807" s="266"/>
      <c r="O807" s="266"/>
      <c r="P807" s="266"/>
      <c r="Q807" s="266"/>
      <c r="R807" s="266"/>
      <c r="S807" s="266"/>
      <c r="T807" s="267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8" t="s">
        <v>266</v>
      </c>
      <c r="AU807" s="268" t="s">
        <v>87</v>
      </c>
      <c r="AV807" s="14" t="s">
        <v>87</v>
      </c>
      <c r="AW807" s="14" t="s">
        <v>34</v>
      </c>
      <c r="AX807" s="14" t="s">
        <v>77</v>
      </c>
      <c r="AY807" s="268" t="s">
        <v>256</v>
      </c>
    </row>
    <row r="808" s="15" customFormat="1">
      <c r="A808" s="15"/>
      <c r="B808" s="269"/>
      <c r="C808" s="270"/>
      <c r="D808" s="249" t="s">
        <v>266</v>
      </c>
      <c r="E808" s="271" t="s">
        <v>1</v>
      </c>
      <c r="F808" s="272" t="s">
        <v>270</v>
      </c>
      <c r="G808" s="270"/>
      <c r="H808" s="273">
        <v>12.199999999999999</v>
      </c>
      <c r="I808" s="274"/>
      <c r="J808" s="270"/>
      <c r="K808" s="270"/>
      <c r="L808" s="275"/>
      <c r="M808" s="276"/>
      <c r="N808" s="277"/>
      <c r="O808" s="277"/>
      <c r="P808" s="277"/>
      <c r="Q808" s="277"/>
      <c r="R808" s="277"/>
      <c r="S808" s="277"/>
      <c r="T808" s="278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9" t="s">
        <v>266</v>
      </c>
      <c r="AU808" s="279" t="s">
        <v>87</v>
      </c>
      <c r="AV808" s="15" t="s">
        <v>262</v>
      </c>
      <c r="AW808" s="15" t="s">
        <v>34</v>
      </c>
      <c r="AX808" s="15" t="s">
        <v>85</v>
      </c>
      <c r="AY808" s="279" t="s">
        <v>256</v>
      </c>
    </row>
    <row r="809" s="2" customFormat="1" ht="24.15" customHeight="1">
      <c r="A809" s="38"/>
      <c r="B809" s="39"/>
      <c r="C809" s="228" t="s">
        <v>883</v>
      </c>
      <c r="D809" s="228" t="s">
        <v>258</v>
      </c>
      <c r="E809" s="229" t="s">
        <v>884</v>
      </c>
      <c r="F809" s="230" t="s">
        <v>885</v>
      </c>
      <c r="G809" s="231" t="s">
        <v>358</v>
      </c>
      <c r="H809" s="232">
        <v>8</v>
      </c>
      <c r="I809" s="233"/>
      <c r="J809" s="234">
        <f>ROUND(I809*H809,2)</f>
        <v>0</v>
      </c>
      <c r="K809" s="235"/>
      <c r="L809" s="44"/>
      <c r="M809" s="236" t="s">
        <v>1</v>
      </c>
      <c r="N809" s="237" t="s">
        <v>42</v>
      </c>
      <c r="O809" s="91"/>
      <c r="P809" s="238">
        <f>O809*H809</f>
        <v>0</v>
      </c>
      <c r="Q809" s="238">
        <v>0.00096000000000000002</v>
      </c>
      <c r="R809" s="238">
        <f>Q809*H809</f>
        <v>0.0076800000000000002</v>
      </c>
      <c r="S809" s="238">
        <v>0</v>
      </c>
      <c r="T809" s="239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40" t="s">
        <v>355</v>
      </c>
      <c r="AT809" s="240" t="s">
        <v>258</v>
      </c>
      <c r="AU809" s="240" t="s">
        <v>87</v>
      </c>
      <c r="AY809" s="17" t="s">
        <v>256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7" t="s">
        <v>85</v>
      </c>
      <c r="BK809" s="241">
        <f>ROUND(I809*H809,2)</f>
        <v>0</v>
      </c>
      <c r="BL809" s="17" t="s">
        <v>355</v>
      </c>
      <c r="BM809" s="240" t="s">
        <v>886</v>
      </c>
    </row>
    <row r="810" s="13" customFormat="1">
      <c r="A810" s="13"/>
      <c r="B810" s="247"/>
      <c r="C810" s="248"/>
      <c r="D810" s="249" t="s">
        <v>266</v>
      </c>
      <c r="E810" s="250" t="s">
        <v>1</v>
      </c>
      <c r="F810" s="251" t="s">
        <v>268</v>
      </c>
      <c r="G810" s="248"/>
      <c r="H810" s="250" t="s">
        <v>1</v>
      </c>
      <c r="I810" s="252"/>
      <c r="J810" s="248"/>
      <c r="K810" s="248"/>
      <c r="L810" s="253"/>
      <c r="M810" s="254"/>
      <c r="N810" s="255"/>
      <c r="O810" s="255"/>
      <c r="P810" s="255"/>
      <c r="Q810" s="255"/>
      <c r="R810" s="255"/>
      <c r="S810" s="255"/>
      <c r="T810" s="256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7" t="s">
        <v>266</v>
      </c>
      <c r="AU810" s="257" t="s">
        <v>87</v>
      </c>
      <c r="AV810" s="13" t="s">
        <v>85</v>
      </c>
      <c r="AW810" s="13" t="s">
        <v>34</v>
      </c>
      <c r="AX810" s="13" t="s">
        <v>77</v>
      </c>
      <c r="AY810" s="257" t="s">
        <v>256</v>
      </c>
    </row>
    <row r="811" s="14" customFormat="1">
      <c r="A811" s="14"/>
      <c r="B811" s="258"/>
      <c r="C811" s="259"/>
      <c r="D811" s="249" t="s">
        <v>266</v>
      </c>
      <c r="E811" s="260" t="s">
        <v>1</v>
      </c>
      <c r="F811" s="261" t="s">
        <v>887</v>
      </c>
      <c r="G811" s="259"/>
      <c r="H811" s="262">
        <v>4</v>
      </c>
      <c r="I811" s="263"/>
      <c r="J811" s="259"/>
      <c r="K811" s="259"/>
      <c r="L811" s="264"/>
      <c r="M811" s="265"/>
      <c r="N811" s="266"/>
      <c r="O811" s="266"/>
      <c r="P811" s="266"/>
      <c r="Q811" s="266"/>
      <c r="R811" s="266"/>
      <c r="S811" s="266"/>
      <c r="T811" s="267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8" t="s">
        <v>266</v>
      </c>
      <c r="AU811" s="268" t="s">
        <v>87</v>
      </c>
      <c r="AV811" s="14" t="s">
        <v>87</v>
      </c>
      <c r="AW811" s="14" t="s">
        <v>34</v>
      </c>
      <c r="AX811" s="14" t="s">
        <v>77</v>
      </c>
      <c r="AY811" s="268" t="s">
        <v>256</v>
      </c>
    </row>
    <row r="812" s="14" customFormat="1">
      <c r="A812" s="14"/>
      <c r="B812" s="258"/>
      <c r="C812" s="259"/>
      <c r="D812" s="249" t="s">
        <v>266</v>
      </c>
      <c r="E812" s="260" t="s">
        <v>1</v>
      </c>
      <c r="F812" s="261" t="s">
        <v>888</v>
      </c>
      <c r="G812" s="259"/>
      <c r="H812" s="262">
        <v>4</v>
      </c>
      <c r="I812" s="263"/>
      <c r="J812" s="259"/>
      <c r="K812" s="259"/>
      <c r="L812" s="264"/>
      <c r="M812" s="265"/>
      <c r="N812" s="266"/>
      <c r="O812" s="266"/>
      <c r="P812" s="266"/>
      <c r="Q812" s="266"/>
      <c r="R812" s="266"/>
      <c r="S812" s="266"/>
      <c r="T812" s="267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8" t="s">
        <v>266</v>
      </c>
      <c r="AU812" s="268" t="s">
        <v>87</v>
      </c>
      <c r="AV812" s="14" t="s">
        <v>87</v>
      </c>
      <c r="AW812" s="14" t="s">
        <v>34</v>
      </c>
      <c r="AX812" s="14" t="s">
        <v>77</v>
      </c>
      <c r="AY812" s="268" t="s">
        <v>256</v>
      </c>
    </row>
    <row r="813" s="15" customFormat="1">
      <c r="A813" s="15"/>
      <c r="B813" s="269"/>
      <c r="C813" s="270"/>
      <c r="D813" s="249" t="s">
        <v>266</v>
      </c>
      <c r="E813" s="271" t="s">
        <v>1</v>
      </c>
      <c r="F813" s="272" t="s">
        <v>270</v>
      </c>
      <c r="G813" s="270"/>
      <c r="H813" s="273">
        <v>8</v>
      </c>
      <c r="I813" s="274"/>
      <c r="J813" s="270"/>
      <c r="K813" s="270"/>
      <c r="L813" s="275"/>
      <c r="M813" s="276"/>
      <c r="N813" s="277"/>
      <c r="O813" s="277"/>
      <c r="P813" s="277"/>
      <c r="Q813" s="277"/>
      <c r="R813" s="277"/>
      <c r="S813" s="277"/>
      <c r="T813" s="278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9" t="s">
        <v>266</v>
      </c>
      <c r="AU813" s="279" t="s">
        <v>87</v>
      </c>
      <c r="AV813" s="15" t="s">
        <v>262</v>
      </c>
      <c r="AW813" s="15" t="s">
        <v>34</v>
      </c>
      <c r="AX813" s="15" t="s">
        <v>85</v>
      </c>
      <c r="AY813" s="279" t="s">
        <v>256</v>
      </c>
    </row>
    <row r="814" s="2" customFormat="1" ht="37.8" customHeight="1">
      <c r="A814" s="38"/>
      <c r="B814" s="39"/>
      <c r="C814" s="228" t="s">
        <v>889</v>
      </c>
      <c r="D814" s="228" t="s">
        <v>258</v>
      </c>
      <c r="E814" s="229" t="s">
        <v>890</v>
      </c>
      <c r="F814" s="230" t="s">
        <v>891</v>
      </c>
      <c r="G814" s="231" t="s">
        <v>358</v>
      </c>
      <c r="H814" s="232">
        <v>21.300000000000001</v>
      </c>
      <c r="I814" s="233"/>
      <c r="J814" s="234">
        <f>ROUND(I814*H814,2)</f>
        <v>0</v>
      </c>
      <c r="K814" s="235"/>
      <c r="L814" s="44"/>
      <c r="M814" s="236" t="s">
        <v>1</v>
      </c>
      <c r="N814" s="237" t="s">
        <v>42</v>
      </c>
      <c r="O814" s="91"/>
      <c r="P814" s="238">
        <f>O814*H814</f>
        <v>0</v>
      </c>
      <c r="Q814" s="238">
        <v>6.9999999999999994E-05</v>
      </c>
      <c r="R814" s="238">
        <f>Q814*H814</f>
        <v>0.0014909999999999999</v>
      </c>
      <c r="S814" s="238">
        <v>0</v>
      </c>
      <c r="T814" s="239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40" t="s">
        <v>355</v>
      </c>
      <c r="AT814" s="240" t="s">
        <v>258</v>
      </c>
      <c r="AU814" s="240" t="s">
        <v>87</v>
      </c>
      <c r="AY814" s="17" t="s">
        <v>256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7" t="s">
        <v>85</v>
      </c>
      <c r="BK814" s="241">
        <f>ROUND(I814*H814,2)</f>
        <v>0</v>
      </c>
      <c r="BL814" s="17" t="s">
        <v>355</v>
      </c>
      <c r="BM814" s="240" t="s">
        <v>892</v>
      </c>
    </row>
    <row r="815" s="14" customFormat="1">
      <c r="A815" s="14"/>
      <c r="B815" s="258"/>
      <c r="C815" s="259"/>
      <c r="D815" s="249" t="s">
        <v>266</v>
      </c>
      <c r="E815" s="260" t="s">
        <v>1</v>
      </c>
      <c r="F815" s="261" t="s">
        <v>893</v>
      </c>
      <c r="G815" s="259"/>
      <c r="H815" s="262">
        <v>21.300000000000001</v>
      </c>
      <c r="I815" s="263"/>
      <c r="J815" s="259"/>
      <c r="K815" s="259"/>
      <c r="L815" s="264"/>
      <c r="M815" s="265"/>
      <c r="N815" s="266"/>
      <c r="O815" s="266"/>
      <c r="P815" s="266"/>
      <c r="Q815" s="266"/>
      <c r="R815" s="266"/>
      <c r="S815" s="266"/>
      <c r="T815" s="267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8" t="s">
        <v>266</v>
      </c>
      <c r="AU815" s="268" t="s">
        <v>87</v>
      </c>
      <c r="AV815" s="14" t="s">
        <v>87</v>
      </c>
      <c r="AW815" s="14" t="s">
        <v>34</v>
      </c>
      <c r="AX815" s="14" t="s">
        <v>77</v>
      </c>
      <c r="AY815" s="268" t="s">
        <v>256</v>
      </c>
    </row>
    <row r="816" s="15" customFormat="1">
      <c r="A816" s="15"/>
      <c r="B816" s="269"/>
      <c r="C816" s="270"/>
      <c r="D816" s="249" t="s">
        <v>266</v>
      </c>
      <c r="E816" s="271" t="s">
        <v>1</v>
      </c>
      <c r="F816" s="272" t="s">
        <v>270</v>
      </c>
      <c r="G816" s="270"/>
      <c r="H816" s="273">
        <v>21.300000000000001</v>
      </c>
      <c r="I816" s="274"/>
      <c r="J816" s="270"/>
      <c r="K816" s="270"/>
      <c r="L816" s="275"/>
      <c r="M816" s="276"/>
      <c r="N816" s="277"/>
      <c r="O816" s="277"/>
      <c r="P816" s="277"/>
      <c r="Q816" s="277"/>
      <c r="R816" s="277"/>
      <c r="S816" s="277"/>
      <c r="T816" s="278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9" t="s">
        <v>266</v>
      </c>
      <c r="AU816" s="279" t="s">
        <v>87</v>
      </c>
      <c r="AV816" s="15" t="s">
        <v>262</v>
      </c>
      <c r="AW816" s="15" t="s">
        <v>34</v>
      </c>
      <c r="AX816" s="15" t="s">
        <v>85</v>
      </c>
      <c r="AY816" s="279" t="s">
        <v>256</v>
      </c>
    </row>
    <row r="817" s="2" customFormat="1" ht="37.8" customHeight="1">
      <c r="A817" s="38"/>
      <c r="B817" s="39"/>
      <c r="C817" s="228" t="s">
        <v>894</v>
      </c>
      <c r="D817" s="228" t="s">
        <v>258</v>
      </c>
      <c r="E817" s="229" t="s">
        <v>895</v>
      </c>
      <c r="F817" s="230" t="s">
        <v>896</v>
      </c>
      <c r="G817" s="231" t="s">
        <v>358</v>
      </c>
      <c r="H817" s="232">
        <v>8</v>
      </c>
      <c r="I817" s="233"/>
      <c r="J817" s="234">
        <f>ROUND(I817*H817,2)</f>
        <v>0</v>
      </c>
      <c r="K817" s="235"/>
      <c r="L817" s="44"/>
      <c r="M817" s="236" t="s">
        <v>1</v>
      </c>
      <c r="N817" s="237" t="s">
        <v>42</v>
      </c>
      <c r="O817" s="91"/>
      <c r="P817" s="238">
        <f>O817*H817</f>
        <v>0</v>
      </c>
      <c r="Q817" s="238">
        <v>9.0000000000000006E-05</v>
      </c>
      <c r="R817" s="238">
        <f>Q817*H817</f>
        <v>0.00072000000000000005</v>
      </c>
      <c r="S817" s="238">
        <v>0</v>
      </c>
      <c r="T817" s="239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40" t="s">
        <v>355</v>
      </c>
      <c r="AT817" s="240" t="s">
        <v>258</v>
      </c>
      <c r="AU817" s="240" t="s">
        <v>87</v>
      </c>
      <c r="AY817" s="17" t="s">
        <v>256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7" t="s">
        <v>85</v>
      </c>
      <c r="BK817" s="241">
        <f>ROUND(I817*H817,2)</f>
        <v>0</v>
      </c>
      <c r="BL817" s="17" t="s">
        <v>355</v>
      </c>
      <c r="BM817" s="240" t="s">
        <v>897</v>
      </c>
    </row>
    <row r="818" s="14" customFormat="1">
      <c r="A818" s="14"/>
      <c r="B818" s="258"/>
      <c r="C818" s="259"/>
      <c r="D818" s="249" t="s">
        <v>266</v>
      </c>
      <c r="E818" s="260" t="s">
        <v>1</v>
      </c>
      <c r="F818" s="261" t="s">
        <v>898</v>
      </c>
      <c r="G818" s="259"/>
      <c r="H818" s="262">
        <v>8</v>
      </c>
      <c r="I818" s="263"/>
      <c r="J818" s="259"/>
      <c r="K818" s="259"/>
      <c r="L818" s="264"/>
      <c r="M818" s="265"/>
      <c r="N818" s="266"/>
      <c r="O818" s="266"/>
      <c r="P818" s="266"/>
      <c r="Q818" s="266"/>
      <c r="R818" s="266"/>
      <c r="S818" s="266"/>
      <c r="T818" s="267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8" t="s">
        <v>266</v>
      </c>
      <c r="AU818" s="268" t="s">
        <v>87</v>
      </c>
      <c r="AV818" s="14" t="s">
        <v>87</v>
      </c>
      <c r="AW818" s="14" t="s">
        <v>34</v>
      </c>
      <c r="AX818" s="14" t="s">
        <v>77</v>
      </c>
      <c r="AY818" s="268" t="s">
        <v>256</v>
      </c>
    </row>
    <row r="819" s="15" customFormat="1">
      <c r="A819" s="15"/>
      <c r="B819" s="269"/>
      <c r="C819" s="270"/>
      <c r="D819" s="249" t="s">
        <v>266</v>
      </c>
      <c r="E819" s="271" t="s">
        <v>1</v>
      </c>
      <c r="F819" s="272" t="s">
        <v>270</v>
      </c>
      <c r="G819" s="270"/>
      <c r="H819" s="273">
        <v>8</v>
      </c>
      <c r="I819" s="274"/>
      <c r="J819" s="270"/>
      <c r="K819" s="270"/>
      <c r="L819" s="275"/>
      <c r="M819" s="276"/>
      <c r="N819" s="277"/>
      <c r="O819" s="277"/>
      <c r="P819" s="277"/>
      <c r="Q819" s="277"/>
      <c r="R819" s="277"/>
      <c r="S819" s="277"/>
      <c r="T819" s="278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9" t="s">
        <v>266</v>
      </c>
      <c r="AU819" s="279" t="s">
        <v>87</v>
      </c>
      <c r="AV819" s="15" t="s">
        <v>262</v>
      </c>
      <c r="AW819" s="15" t="s">
        <v>34</v>
      </c>
      <c r="AX819" s="15" t="s">
        <v>85</v>
      </c>
      <c r="AY819" s="279" t="s">
        <v>256</v>
      </c>
    </row>
    <row r="820" s="2" customFormat="1" ht="16.5" customHeight="1">
      <c r="A820" s="38"/>
      <c r="B820" s="39"/>
      <c r="C820" s="228" t="s">
        <v>899</v>
      </c>
      <c r="D820" s="228" t="s">
        <v>258</v>
      </c>
      <c r="E820" s="229" t="s">
        <v>900</v>
      </c>
      <c r="F820" s="230" t="s">
        <v>901</v>
      </c>
      <c r="G820" s="231" t="s">
        <v>319</v>
      </c>
      <c r="H820" s="232">
        <v>19</v>
      </c>
      <c r="I820" s="233"/>
      <c r="J820" s="234">
        <f>ROUND(I820*H820,2)</f>
        <v>0</v>
      </c>
      <c r="K820" s="235"/>
      <c r="L820" s="44"/>
      <c r="M820" s="236" t="s">
        <v>1</v>
      </c>
      <c r="N820" s="237" t="s">
        <v>42</v>
      </c>
      <c r="O820" s="91"/>
      <c r="P820" s="238">
        <f>O820*H820</f>
        <v>0</v>
      </c>
      <c r="Q820" s="238">
        <v>0</v>
      </c>
      <c r="R820" s="238">
        <f>Q820*H820</f>
        <v>0</v>
      </c>
      <c r="S820" s="238">
        <v>0</v>
      </c>
      <c r="T820" s="239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40" t="s">
        <v>355</v>
      </c>
      <c r="AT820" s="240" t="s">
        <v>258</v>
      </c>
      <c r="AU820" s="240" t="s">
        <v>87</v>
      </c>
      <c r="AY820" s="17" t="s">
        <v>256</v>
      </c>
      <c r="BE820" s="241">
        <f>IF(N820="základní",J820,0)</f>
        <v>0</v>
      </c>
      <c r="BF820" s="241">
        <f>IF(N820="snížená",J820,0)</f>
        <v>0</v>
      </c>
      <c r="BG820" s="241">
        <f>IF(N820="zákl. přenesená",J820,0)</f>
        <v>0</v>
      </c>
      <c r="BH820" s="241">
        <f>IF(N820="sníž. přenesená",J820,0)</f>
        <v>0</v>
      </c>
      <c r="BI820" s="241">
        <f>IF(N820="nulová",J820,0)</f>
        <v>0</v>
      </c>
      <c r="BJ820" s="17" t="s">
        <v>85</v>
      </c>
      <c r="BK820" s="241">
        <f>ROUND(I820*H820,2)</f>
        <v>0</v>
      </c>
      <c r="BL820" s="17" t="s">
        <v>355</v>
      </c>
      <c r="BM820" s="240" t="s">
        <v>902</v>
      </c>
    </row>
    <row r="821" s="14" customFormat="1">
      <c r="A821" s="14"/>
      <c r="B821" s="258"/>
      <c r="C821" s="259"/>
      <c r="D821" s="249" t="s">
        <v>266</v>
      </c>
      <c r="E821" s="260" t="s">
        <v>1</v>
      </c>
      <c r="F821" s="261" t="s">
        <v>903</v>
      </c>
      <c r="G821" s="259"/>
      <c r="H821" s="262">
        <v>8</v>
      </c>
      <c r="I821" s="263"/>
      <c r="J821" s="259"/>
      <c r="K821" s="259"/>
      <c r="L821" s="264"/>
      <c r="M821" s="265"/>
      <c r="N821" s="266"/>
      <c r="O821" s="266"/>
      <c r="P821" s="266"/>
      <c r="Q821" s="266"/>
      <c r="R821" s="266"/>
      <c r="S821" s="266"/>
      <c r="T821" s="267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8" t="s">
        <v>266</v>
      </c>
      <c r="AU821" s="268" t="s">
        <v>87</v>
      </c>
      <c r="AV821" s="14" t="s">
        <v>87</v>
      </c>
      <c r="AW821" s="14" t="s">
        <v>34</v>
      </c>
      <c r="AX821" s="14" t="s">
        <v>77</v>
      </c>
      <c r="AY821" s="268" t="s">
        <v>256</v>
      </c>
    </row>
    <row r="822" s="14" customFormat="1">
      <c r="A822" s="14"/>
      <c r="B822" s="258"/>
      <c r="C822" s="259"/>
      <c r="D822" s="249" t="s">
        <v>266</v>
      </c>
      <c r="E822" s="260" t="s">
        <v>1</v>
      </c>
      <c r="F822" s="261" t="s">
        <v>904</v>
      </c>
      <c r="G822" s="259"/>
      <c r="H822" s="262">
        <v>2</v>
      </c>
      <c r="I822" s="263"/>
      <c r="J822" s="259"/>
      <c r="K822" s="259"/>
      <c r="L822" s="264"/>
      <c r="M822" s="265"/>
      <c r="N822" s="266"/>
      <c r="O822" s="266"/>
      <c r="P822" s="266"/>
      <c r="Q822" s="266"/>
      <c r="R822" s="266"/>
      <c r="S822" s="266"/>
      <c r="T822" s="267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8" t="s">
        <v>266</v>
      </c>
      <c r="AU822" s="268" t="s">
        <v>87</v>
      </c>
      <c r="AV822" s="14" t="s">
        <v>87</v>
      </c>
      <c r="AW822" s="14" t="s">
        <v>34</v>
      </c>
      <c r="AX822" s="14" t="s">
        <v>77</v>
      </c>
      <c r="AY822" s="268" t="s">
        <v>256</v>
      </c>
    </row>
    <row r="823" s="14" customFormat="1">
      <c r="A823" s="14"/>
      <c r="B823" s="258"/>
      <c r="C823" s="259"/>
      <c r="D823" s="249" t="s">
        <v>266</v>
      </c>
      <c r="E823" s="260" t="s">
        <v>1</v>
      </c>
      <c r="F823" s="261" t="s">
        <v>905</v>
      </c>
      <c r="G823" s="259"/>
      <c r="H823" s="262">
        <v>2</v>
      </c>
      <c r="I823" s="263"/>
      <c r="J823" s="259"/>
      <c r="K823" s="259"/>
      <c r="L823" s="264"/>
      <c r="M823" s="265"/>
      <c r="N823" s="266"/>
      <c r="O823" s="266"/>
      <c r="P823" s="266"/>
      <c r="Q823" s="266"/>
      <c r="R823" s="266"/>
      <c r="S823" s="266"/>
      <c r="T823" s="26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8" t="s">
        <v>266</v>
      </c>
      <c r="AU823" s="268" t="s">
        <v>87</v>
      </c>
      <c r="AV823" s="14" t="s">
        <v>87</v>
      </c>
      <c r="AW823" s="14" t="s">
        <v>34</v>
      </c>
      <c r="AX823" s="14" t="s">
        <v>77</v>
      </c>
      <c r="AY823" s="268" t="s">
        <v>256</v>
      </c>
    </row>
    <row r="824" s="14" customFormat="1">
      <c r="A824" s="14"/>
      <c r="B824" s="258"/>
      <c r="C824" s="259"/>
      <c r="D824" s="249" t="s">
        <v>266</v>
      </c>
      <c r="E824" s="260" t="s">
        <v>1</v>
      </c>
      <c r="F824" s="261" t="s">
        <v>906</v>
      </c>
      <c r="G824" s="259"/>
      <c r="H824" s="262">
        <v>4</v>
      </c>
      <c r="I824" s="263"/>
      <c r="J824" s="259"/>
      <c r="K824" s="259"/>
      <c r="L824" s="264"/>
      <c r="M824" s="265"/>
      <c r="N824" s="266"/>
      <c r="O824" s="266"/>
      <c r="P824" s="266"/>
      <c r="Q824" s="266"/>
      <c r="R824" s="266"/>
      <c r="S824" s="266"/>
      <c r="T824" s="267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8" t="s">
        <v>266</v>
      </c>
      <c r="AU824" s="268" t="s">
        <v>87</v>
      </c>
      <c r="AV824" s="14" t="s">
        <v>87</v>
      </c>
      <c r="AW824" s="14" t="s">
        <v>34</v>
      </c>
      <c r="AX824" s="14" t="s">
        <v>77</v>
      </c>
      <c r="AY824" s="268" t="s">
        <v>256</v>
      </c>
    </row>
    <row r="825" s="14" customFormat="1">
      <c r="A825" s="14"/>
      <c r="B825" s="258"/>
      <c r="C825" s="259"/>
      <c r="D825" s="249" t="s">
        <v>266</v>
      </c>
      <c r="E825" s="260" t="s">
        <v>1</v>
      </c>
      <c r="F825" s="261" t="s">
        <v>842</v>
      </c>
      <c r="G825" s="259"/>
      <c r="H825" s="262">
        <v>1</v>
      </c>
      <c r="I825" s="263"/>
      <c r="J825" s="259"/>
      <c r="K825" s="259"/>
      <c r="L825" s="264"/>
      <c r="M825" s="265"/>
      <c r="N825" s="266"/>
      <c r="O825" s="266"/>
      <c r="P825" s="266"/>
      <c r="Q825" s="266"/>
      <c r="R825" s="266"/>
      <c r="S825" s="266"/>
      <c r="T825" s="267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8" t="s">
        <v>266</v>
      </c>
      <c r="AU825" s="268" t="s">
        <v>87</v>
      </c>
      <c r="AV825" s="14" t="s">
        <v>87</v>
      </c>
      <c r="AW825" s="14" t="s">
        <v>34</v>
      </c>
      <c r="AX825" s="14" t="s">
        <v>77</v>
      </c>
      <c r="AY825" s="268" t="s">
        <v>256</v>
      </c>
    </row>
    <row r="826" s="14" customFormat="1">
      <c r="A826" s="14"/>
      <c r="B826" s="258"/>
      <c r="C826" s="259"/>
      <c r="D826" s="249" t="s">
        <v>266</v>
      </c>
      <c r="E826" s="260" t="s">
        <v>1</v>
      </c>
      <c r="F826" s="261" t="s">
        <v>907</v>
      </c>
      <c r="G826" s="259"/>
      <c r="H826" s="262">
        <v>2</v>
      </c>
      <c r="I826" s="263"/>
      <c r="J826" s="259"/>
      <c r="K826" s="259"/>
      <c r="L826" s="264"/>
      <c r="M826" s="265"/>
      <c r="N826" s="266"/>
      <c r="O826" s="266"/>
      <c r="P826" s="266"/>
      <c r="Q826" s="266"/>
      <c r="R826" s="266"/>
      <c r="S826" s="266"/>
      <c r="T826" s="267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8" t="s">
        <v>266</v>
      </c>
      <c r="AU826" s="268" t="s">
        <v>87</v>
      </c>
      <c r="AV826" s="14" t="s">
        <v>87</v>
      </c>
      <c r="AW826" s="14" t="s">
        <v>34</v>
      </c>
      <c r="AX826" s="14" t="s">
        <v>77</v>
      </c>
      <c r="AY826" s="268" t="s">
        <v>256</v>
      </c>
    </row>
    <row r="827" s="15" customFormat="1">
      <c r="A827" s="15"/>
      <c r="B827" s="269"/>
      <c r="C827" s="270"/>
      <c r="D827" s="249" t="s">
        <v>266</v>
      </c>
      <c r="E827" s="271" t="s">
        <v>1</v>
      </c>
      <c r="F827" s="272" t="s">
        <v>270</v>
      </c>
      <c r="G827" s="270"/>
      <c r="H827" s="273">
        <v>19</v>
      </c>
      <c r="I827" s="274"/>
      <c r="J827" s="270"/>
      <c r="K827" s="270"/>
      <c r="L827" s="275"/>
      <c r="M827" s="276"/>
      <c r="N827" s="277"/>
      <c r="O827" s="277"/>
      <c r="P827" s="277"/>
      <c r="Q827" s="277"/>
      <c r="R827" s="277"/>
      <c r="S827" s="277"/>
      <c r="T827" s="278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79" t="s">
        <v>266</v>
      </c>
      <c r="AU827" s="279" t="s">
        <v>87</v>
      </c>
      <c r="AV827" s="15" t="s">
        <v>262</v>
      </c>
      <c r="AW827" s="15" t="s">
        <v>34</v>
      </c>
      <c r="AX827" s="15" t="s">
        <v>85</v>
      </c>
      <c r="AY827" s="279" t="s">
        <v>256</v>
      </c>
    </row>
    <row r="828" s="2" customFormat="1" ht="24.15" customHeight="1">
      <c r="A828" s="38"/>
      <c r="B828" s="39"/>
      <c r="C828" s="228" t="s">
        <v>908</v>
      </c>
      <c r="D828" s="228" t="s">
        <v>258</v>
      </c>
      <c r="E828" s="229" t="s">
        <v>909</v>
      </c>
      <c r="F828" s="230" t="s">
        <v>910</v>
      </c>
      <c r="G828" s="231" t="s">
        <v>358</v>
      </c>
      <c r="H828" s="232">
        <v>29.300000000000001</v>
      </c>
      <c r="I828" s="233"/>
      <c r="J828" s="234">
        <f>ROUND(I828*H828,2)</f>
        <v>0</v>
      </c>
      <c r="K828" s="235"/>
      <c r="L828" s="44"/>
      <c r="M828" s="236" t="s">
        <v>1</v>
      </c>
      <c r="N828" s="237" t="s">
        <v>42</v>
      </c>
      <c r="O828" s="91"/>
      <c r="P828" s="238">
        <f>O828*H828</f>
        <v>0</v>
      </c>
      <c r="Q828" s="238">
        <v>0.00019000000000000001</v>
      </c>
      <c r="R828" s="238">
        <f>Q828*H828</f>
        <v>0.0055670000000000008</v>
      </c>
      <c r="S828" s="238">
        <v>0</v>
      </c>
      <c r="T828" s="239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40" t="s">
        <v>355</v>
      </c>
      <c r="AT828" s="240" t="s">
        <v>258</v>
      </c>
      <c r="AU828" s="240" t="s">
        <v>87</v>
      </c>
      <c r="AY828" s="17" t="s">
        <v>256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7" t="s">
        <v>85</v>
      </c>
      <c r="BK828" s="241">
        <f>ROUND(I828*H828,2)</f>
        <v>0</v>
      </c>
      <c r="BL828" s="17" t="s">
        <v>355</v>
      </c>
      <c r="BM828" s="240" t="s">
        <v>911</v>
      </c>
    </row>
    <row r="829" s="14" customFormat="1">
      <c r="A829" s="14"/>
      <c r="B829" s="258"/>
      <c r="C829" s="259"/>
      <c r="D829" s="249" t="s">
        <v>266</v>
      </c>
      <c r="E829" s="260" t="s">
        <v>1</v>
      </c>
      <c r="F829" s="261" t="s">
        <v>912</v>
      </c>
      <c r="G829" s="259"/>
      <c r="H829" s="262">
        <v>29.300000000000001</v>
      </c>
      <c r="I829" s="263"/>
      <c r="J829" s="259"/>
      <c r="K829" s="259"/>
      <c r="L829" s="264"/>
      <c r="M829" s="265"/>
      <c r="N829" s="266"/>
      <c r="O829" s="266"/>
      <c r="P829" s="266"/>
      <c r="Q829" s="266"/>
      <c r="R829" s="266"/>
      <c r="S829" s="266"/>
      <c r="T829" s="267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8" t="s">
        <v>266</v>
      </c>
      <c r="AU829" s="268" t="s">
        <v>87</v>
      </c>
      <c r="AV829" s="14" t="s">
        <v>87</v>
      </c>
      <c r="AW829" s="14" t="s">
        <v>34</v>
      </c>
      <c r="AX829" s="14" t="s">
        <v>77</v>
      </c>
      <c r="AY829" s="268" t="s">
        <v>256</v>
      </c>
    </row>
    <row r="830" s="15" customFormat="1">
      <c r="A830" s="15"/>
      <c r="B830" s="269"/>
      <c r="C830" s="270"/>
      <c r="D830" s="249" t="s">
        <v>266</v>
      </c>
      <c r="E830" s="271" t="s">
        <v>1</v>
      </c>
      <c r="F830" s="272" t="s">
        <v>270</v>
      </c>
      <c r="G830" s="270"/>
      <c r="H830" s="273">
        <v>29.300000000000001</v>
      </c>
      <c r="I830" s="274"/>
      <c r="J830" s="270"/>
      <c r="K830" s="270"/>
      <c r="L830" s="275"/>
      <c r="M830" s="276"/>
      <c r="N830" s="277"/>
      <c r="O830" s="277"/>
      <c r="P830" s="277"/>
      <c r="Q830" s="277"/>
      <c r="R830" s="277"/>
      <c r="S830" s="277"/>
      <c r="T830" s="278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79" t="s">
        <v>266</v>
      </c>
      <c r="AU830" s="279" t="s">
        <v>87</v>
      </c>
      <c r="AV830" s="15" t="s">
        <v>262</v>
      </c>
      <c r="AW830" s="15" t="s">
        <v>34</v>
      </c>
      <c r="AX830" s="15" t="s">
        <v>85</v>
      </c>
      <c r="AY830" s="279" t="s">
        <v>256</v>
      </c>
    </row>
    <row r="831" s="2" customFormat="1" ht="21.75" customHeight="1">
      <c r="A831" s="38"/>
      <c r="B831" s="39"/>
      <c r="C831" s="228" t="s">
        <v>913</v>
      </c>
      <c r="D831" s="228" t="s">
        <v>258</v>
      </c>
      <c r="E831" s="229" t="s">
        <v>914</v>
      </c>
      <c r="F831" s="230" t="s">
        <v>915</v>
      </c>
      <c r="G831" s="231" t="s">
        <v>358</v>
      </c>
      <c r="H831" s="232">
        <v>3</v>
      </c>
      <c r="I831" s="233"/>
      <c r="J831" s="234">
        <f>ROUND(I831*H831,2)</f>
        <v>0</v>
      </c>
      <c r="K831" s="235"/>
      <c r="L831" s="44"/>
      <c r="M831" s="236" t="s">
        <v>1</v>
      </c>
      <c r="N831" s="237" t="s">
        <v>42</v>
      </c>
      <c r="O831" s="91"/>
      <c r="P831" s="238">
        <f>O831*H831</f>
        <v>0</v>
      </c>
      <c r="Q831" s="238">
        <v>1.0000000000000001E-05</v>
      </c>
      <c r="R831" s="238">
        <f>Q831*H831</f>
        <v>3.0000000000000004E-05</v>
      </c>
      <c r="S831" s="238">
        <v>0</v>
      </c>
      <c r="T831" s="239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40" t="s">
        <v>355</v>
      </c>
      <c r="AT831" s="240" t="s">
        <v>258</v>
      </c>
      <c r="AU831" s="240" t="s">
        <v>87</v>
      </c>
      <c r="AY831" s="17" t="s">
        <v>256</v>
      </c>
      <c r="BE831" s="241">
        <f>IF(N831="základní",J831,0)</f>
        <v>0</v>
      </c>
      <c r="BF831" s="241">
        <f>IF(N831="snížená",J831,0)</f>
        <v>0</v>
      </c>
      <c r="BG831" s="241">
        <f>IF(N831="zákl. přenesená",J831,0)</f>
        <v>0</v>
      </c>
      <c r="BH831" s="241">
        <f>IF(N831="sníž. přenesená",J831,0)</f>
        <v>0</v>
      </c>
      <c r="BI831" s="241">
        <f>IF(N831="nulová",J831,0)</f>
        <v>0</v>
      </c>
      <c r="BJ831" s="17" t="s">
        <v>85</v>
      </c>
      <c r="BK831" s="241">
        <f>ROUND(I831*H831,2)</f>
        <v>0</v>
      </c>
      <c r="BL831" s="17" t="s">
        <v>355</v>
      </c>
      <c r="BM831" s="240" t="s">
        <v>916</v>
      </c>
    </row>
    <row r="832" s="2" customFormat="1" ht="24.15" customHeight="1">
      <c r="A832" s="38"/>
      <c r="B832" s="39"/>
      <c r="C832" s="228" t="s">
        <v>917</v>
      </c>
      <c r="D832" s="228" t="s">
        <v>258</v>
      </c>
      <c r="E832" s="229" t="s">
        <v>918</v>
      </c>
      <c r="F832" s="230" t="s">
        <v>919</v>
      </c>
      <c r="G832" s="231" t="s">
        <v>920</v>
      </c>
      <c r="H832" s="232">
        <v>1</v>
      </c>
      <c r="I832" s="233"/>
      <c r="J832" s="234">
        <f>ROUND(I832*H832,2)</f>
        <v>0</v>
      </c>
      <c r="K832" s="235"/>
      <c r="L832" s="44"/>
      <c r="M832" s="236" t="s">
        <v>1</v>
      </c>
      <c r="N832" s="237" t="s">
        <v>42</v>
      </c>
      <c r="O832" s="91"/>
      <c r="P832" s="238">
        <f>O832*H832</f>
        <v>0</v>
      </c>
      <c r="Q832" s="238">
        <v>0</v>
      </c>
      <c r="R832" s="238">
        <f>Q832*H832</f>
        <v>0</v>
      </c>
      <c r="S832" s="238">
        <v>0</v>
      </c>
      <c r="T832" s="239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40" t="s">
        <v>355</v>
      </c>
      <c r="AT832" s="240" t="s">
        <v>258</v>
      </c>
      <c r="AU832" s="240" t="s">
        <v>87</v>
      </c>
      <c r="AY832" s="17" t="s">
        <v>256</v>
      </c>
      <c r="BE832" s="241">
        <f>IF(N832="základní",J832,0)</f>
        <v>0</v>
      </c>
      <c r="BF832" s="241">
        <f>IF(N832="snížená",J832,0)</f>
        <v>0</v>
      </c>
      <c r="BG832" s="241">
        <f>IF(N832="zákl. přenesená",J832,0)</f>
        <v>0</v>
      </c>
      <c r="BH832" s="241">
        <f>IF(N832="sníž. přenesená",J832,0)</f>
        <v>0</v>
      </c>
      <c r="BI832" s="241">
        <f>IF(N832="nulová",J832,0)</f>
        <v>0</v>
      </c>
      <c r="BJ832" s="17" t="s">
        <v>85</v>
      </c>
      <c r="BK832" s="241">
        <f>ROUND(I832*H832,2)</f>
        <v>0</v>
      </c>
      <c r="BL832" s="17" t="s">
        <v>355</v>
      </c>
      <c r="BM832" s="240" t="s">
        <v>921</v>
      </c>
    </row>
    <row r="833" s="14" customFormat="1">
      <c r="A833" s="14"/>
      <c r="B833" s="258"/>
      <c r="C833" s="259"/>
      <c r="D833" s="249" t="s">
        <v>266</v>
      </c>
      <c r="E833" s="260" t="s">
        <v>1</v>
      </c>
      <c r="F833" s="261" t="s">
        <v>85</v>
      </c>
      <c r="G833" s="259"/>
      <c r="H833" s="262">
        <v>1</v>
      </c>
      <c r="I833" s="263"/>
      <c r="J833" s="259"/>
      <c r="K833" s="259"/>
      <c r="L833" s="264"/>
      <c r="M833" s="265"/>
      <c r="N833" s="266"/>
      <c r="O833" s="266"/>
      <c r="P833" s="266"/>
      <c r="Q833" s="266"/>
      <c r="R833" s="266"/>
      <c r="S833" s="266"/>
      <c r="T833" s="267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8" t="s">
        <v>266</v>
      </c>
      <c r="AU833" s="268" t="s">
        <v>87</v>
      </c>
      <c r="AV833" s="14" t="s">
        <v>87</v>
      </c>
      <c r="AW833" s="14" t="s">
        <v>34</v>
      </c>
      <c r="AX833" s="14" t="s">
        <v>77</v>
      </c>
      <c r="AY833" s="268" t="s">
        <v>256</v>
      </c>
    </row>
    <row r="834" s="15" customFormat="1">
      <c r="A834" s="15"/>
      <c r="B834" s="269"/>
      <c r="C834" s="270"/>
      <c r="D834" s="249" t="s">
        <v>266</v>
      </c>
      <c r="E834" s="271" t="s">
        <v>1</v>
      </c>
      <c r="F834" s="272" t="s">
        <v>270</v>
      </c>
      <c r="G834" s="270"/>
      <c r="H834" s="273">
        <v>1</v>
      </c>
      <c r="I834" s="274"/>
      <c r="J834" s="270"/>
      <c r="K834" s="270"/>
      <c r="L834" s="275"/>
      <c r="M834" s="276"/>
      <c r="N834" s="277"/>
      <c r="O834" s="277"/>
      <c r="P834" s="277"/>
      <c r="Q834" s="277"/>
      <c r="R834" s="277"/>
      <c r="S834" s="277"/>
      <c r="T834" s="278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9" t="s">
        <v>266</v>
      </c>
      <c r="AU834" s="279" t="s">
        <v>87</v>
      </c>
      <c r="AV834" s="15" t="s">
        <v>262</v>
      </c>
      <c r="AW834" s="15" t="s">
        <v>34</v>
      </c>
      <c r="AX834" s="15" t="s">
        <v>85</v>
      </c>
      <c r="AY834" s="279" t="s">
        <v>256</v>
      </c>
    </row>
    <row r="835" s="2" customFormat="1" ht="49.05" customHeight="1">
      <c r="A835" s="38"/>
      <c r="B835" s="39"/>
      <c r="C835" s="228" t="s">
        <v>922</v>
      </c>
      <c r="D835" s="228" t="s">
        <v>258</v>
      </c>
      <c r="E835" s="229" t="s">
        <v>923</v>
      </c>
      <c r="F835" s="230" t="s">
        <v>924</v>
      </c>
      <c r="G835" s="231" t="s">
        <v>319</v>
      </c>
      <c r="H835" s="232">
        <v>20</v>
      </c>
      <c r="I835" s="233"/>
      <c r="J835" s="234">
        <f>ROUND(I835*H835,2)</f>
        <v>0</v>
      </c>
      <c r="K835" s="235"/>
      <c r="L835" s="44"/>
      <c r="M835" s="236" t="s">
        <v>1</v>
      </c>
      <c r="N835" s="237" t="s">
        <v>42</v>
      </c>
      <c r="O835" s="91"/>
      <c r="P835" s="238">
        <f>O835*H835</f>
        <v>0</v>
      </c>
      <c r="Q835" s="238">
        <v>0</v>
      </c>
      <c r="R835" s="238">
        <f>Q835*H835</f>
        <v>0</v>
      </c>
      <c r="S835" s="238">
        <v>0</v>
      </c>
      <c r="T835" s="239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40" t="s">
        <v>355</v>
      </c>
      <c r="AT835" s="240" t="s">
        <v>258</v>
      </c>
      <c r="AU835" s="240" t="s">
        <v>87</v>
      </c>
      <c r="AY835" s="17" t="s">
        <v>256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7" t="s">
        <v>85</v>
      </c>
      <c r="BK835" s="241">
        <f>ROUND(I835*H835,2)</f>
        <v>0</v>
      </c>
      <c r="BL835" s="17" t="s">
        <v>355</v>
      </c>
      <c r="BM835" s="240" t="s">
        <v>925</v>
      </c>
    </row>
    <row r="836" s="14" customFormat="1">
      <c r="A836" s="14"/>
      <c r="B836" s="258"/>
      <c r="C836" s="259"/>
      <c r="D836" s="249" t="s">
        <v>266</v>
      </c>
      <c r="E836" s="260" t="s">
        <v>1</v>
      </c>
      <c r="F836" s="261" t="s">
        <v>903</v>
      </c>
      <c r="G836" s="259"/>
      <c r="H836" s="262">
        <v>8</v>
      </c>
      <c r="I836" s="263"/>
      <c r="J836" s="259"/>
      <c r="K836" s="259"/>
      <c r="L836" s="264"/>
      <c r="M836" s="265"/>
      <c r="N836" s="266"/>
      <c r="O836" s="266"/>
      <c r="P836" s="266"/>
      <c r="Q836" s="266"/>
      <c r="R836" s="266"/>
      <c r="S836" s="266"/>
      <c r="T836" s="267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8" t="s">
        <v>266</v>
      </c>
      <c r="AU836" s="268" t="s">
        <v>87</v>
      </c>
      <c r="AV836" s="14" t="s">
        <v>87</v>
      </c>
      <c r="AW836" s="14" t="s">
        <v>34</v>
      </c>
      <c r="AX836" s="14" t="s">
        <v>77</v>
      </c>
      <c r="AY836" s="268" t="s">
        <v>256</v>
      </c>
    </row>
    <row r="837" s="14" customFormat="1">
      <c r="A837" s="14"/>
      <c r="B837" s="258"/>
      <c r="C837" s="259"/>
      <c r="D837" s="249" t="s">
        <v>266</v>
      </c>
      <c r="E837" s="260" t="s">
        <v>1</v>
      </c>
      <c r="F837" s="261" t="s">
        <v>792</v>
      </c>
      <c r="G837" s="259"/>
      <c r="H837" s="262">
        <v>6</v>
      </c>
      <c r="I837" s="263"/>
      <c r="J837" s="259"/>
      <c r="K837" s="259"/>
      <c r="L837" s="264"/>
      <c r="M837" s="265"/>
      <c r="N837" s="266"/>
      <c r="O837" s="266"/>
      <c r="P837" s="266"/>
      <c r="Q837" s="266"/>
      <c r="R837" s="266"/>
      <c r="S837" s="266"/>
      <c r="T837" s="267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8" t="s">
        <v>266</v>
      </c>
      <c r="AU837" s="268" t="s">
        <v>87</v>
      </c>
      <c r="AV837" s="14" t="s">
        <v>87</v>
      </c>
      <c r="AW837" s="14" t="s">
        <v>34</v>
      </c>
      <c r="AX837" s="14" t="s">
        <v>77</v>
      </c>
      <c r="AY837" s="268" t="s">
        <v>256</v>
      </c>
    </row>
    <row r="838" s="14" customFormat="1">
      <c r="A838" s="14"/>
      <c r="B838" s="258"/>
      <c r="C838" s="259"/>
      <c r="D838" s="249" t="s">
        <v>266</v>
      </c>
      <c r="E838" s="260" t="s">
        <v>1</v>
      </c>
      <c r="F838" s="261" t="s">
        <v>793</v>
      </c>
      <c r="G838" s="259"/>
      <c r="H838" s="262">
        <v>4</v>
      </c>
      <c r="I838" s="263"/>
      <c r="J838" s="259"/>
      <c r="K838" s="259"/>
      <c r="L838" s="264"/>
      <c r="M838" s="265"/>
      <c r="N838" s="266"/>
      <c r="O838" s="266"/>
      <c r="P838" s="266"/>
      <c r="Q838" s="266"/>
      <c r="R838" s="266"/>
      <c r="S838" s="266"/>
      <c r="T838" s="26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8" t="s">
        <v>266</v>
      </c>
      <c r="AU838" s="268" t="s">
        <v>87</v>
      </c>
      <c r="AV838" s="14" t="s">
        <v>87</v>
      </c>
      <c r="AW838" s="14" t="s">
        <v>34</v>
      </c>
      <c r="AX838" s="14" t="s">
        <v>77</v>
      </c>
      <c r="AY838" s="268" t="s">
        <v>256</v>
      </c>
    </row>
    <row r="839" s="14" customFormat="1">
      <c r="A839" s="14"/>
      <c r="B839" s="258"/>
      <c r="C839" s="259"/>
      <c r="D839" s="249" t="s">
        <v>266</v>
      </c>
      <c r="E839" s="260" t="s">
        <v>1</v>
      </c>
      <c r="F839" s="261" t="s">
        <v>926</v>
      </c>
      <c r="G839" s="259"/>
      <c r="H839" s="262">
        <v>2</v>
      </c>
      <c r="I839" s="263"/>
      <c r="J839" s="259"/>
      <c r="K839" s="259"/>
      <c r="L839" s="264"/>
      <c r="M839" s="265"/>
      <c r="N839" s="266"/>
      <c r="O839" s="266"/>
      <c r="P839" s="266"/>
      <c r="Q839" s="266"/>
      <c r="R839" s="266"/>
      <c r="S839" s="266"/>
      <c r="T839" s="267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8" t="s">
        <v>266</v>
      </c>
      <c r="AU839" s="268" t="s">
        <v>87</v>
      </c>
      <c r="AV839" s="14" t="s">
        <v>87</v>
      </c>
      <c r="AW839" s="14" t="s">
        <v>34</v>
      </c>
      <c r="AX839" s="14" t="s">
        <v>77</v>
      </c>
      <c r="AY839" s="268" t="s">
        <v>256</v>
      </c>
    </row>
    <row r="840" s="15" customFormat="1">
      <c r="A840" s="15"/>
      <c r="B840" s="269"/>
      <c r="C840" s="270"/>
      <c r="D840" s="249" t="s">
        <v>266</v>
      </c>
      <c r="E840" s="271" t="s">
        <v>1</v>
      </c>
      <c r="F840" s="272" t="s">
        <v>270</v>
      </c>
      <c r="G840" s="270"/>
      <c r="H840" s="273">
        <v>20</v>
      </c>
      <c r="I840" s="274"/>
      <c r="J840" s="270"/>
      <c r="K840" s="270"/>
      <c r="L840" s="275"/>
      <c r="M840" s="276"/>
      <c r="N840" s="277"/>
      <c r="O840" s="277"/>
      <c r="P840" s="277"/>
      <c r="Q840" s="277"/>
      <c r="R840" s="277"/>
      <c r="S840" s="277"/>
      <c r="T840" s="278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79" t="s">
        <v>266</v>
      </c>
      <c r="AU840" s="279" t="s">
        <v>87</v>
      </c>
      <c r="AV840" s="15" t="s">
        <v>262</v>
      </c>
      <c r="AW840" s="15" t="s">
        <v>34</v>
      </c>
      <c r="AX840" s="15" t="s">
        <v>85</v>
      </c>
      <c r="AY840" s="279" t="s">
        <v>256</v>
      </c>
    </row>
    <row r="841" s="2" customFormat="1" ht="49.05" customHeight="1">
      <c r="A841" s="38"/>
      <c r="B841" s="39"/>
      <c r="C841" s="228" t="s">
        <v>927</v>
      </c>
      <c r="D841" s="228" t="s">
        <v>258</v>
      </c>
      <c r="E841" s="229" t="s">
        <v>928</v>
      </c>
      <c r="F841" s="230" t="s">
        <v>929</v>
      </c>
      <c r="G841" s="231" t="s">
        <v>319</v>
      </c>
      <c r="H841" s="232">
        <v>20</v>
      </c>
      <c r="I841" s="233"/>
      <c r="J841" s="234">
        <f>ROUND(I841*H841,2)</f>
        <v>0</v>
      </c>
      <c r="K841" s="235"/>
      <c r="L841" s="44"/>
      <c r="M841" s="236" t="s">
        <v>1</v>
      </c>
      <c r="N841" s="237" t="s">
        <v>42</v>
      </c>
      <c r="O841" s="91"/>
      <c r="P841" s="238">
        <f>O841*H841</f>
        <v>0</v>
      </c>
      <c r="Q841" s="238">
        <v>0</v>
      </c>
      <c r="R841" s="238">
        <f>Q841*H841</f>
        <v>0</v>
      </c>
      <c r="S841" s="238">
        <v>0</v>
      </c>
      <c r="T841" s="239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40" t="s">
        <v>355</v>
      </c>
      <c r="AT841" s="240" t="s">
        <v>258</v>
      </c>
      <c r="AU841" s="240" t="s">
        <v>87</v>
      </c>
      <c r="AY841" s="17" t="s">
        <v>256</v>
      </c>
      <c r="BE841" s="241">
        <f>IF(N841="základní",J841,0)</f>
        <v>0</v>
      </c>
      <c r="BF841" s="241">
        <f>IF(N841="snížená",J841,0)</f>
        <v>0</v>
      </c>
      <c r="BG841" s="241">
        <f>IF(N841="zákl. přenesená",J841,0)</f>
        <v>0</v>
      </c>
      <c r="BH841" s="241">
        <f>IF(N841="sníž. přenesená",J841,0)</f>
        <v>0</v>
      </c>
      <c r="BI841" s="241">
        <f>IF(N841="nulová",J841,0)</f>
        <v>0</v>
      </c>
      <c r="BJ841" s="17" t="s">
        <v>85</v>
      </c>
      <c r="BK841" s="241">
        <f>ROUND(I841*H841,2)</f>
        <v>0</v>
      </c>
      <c r="BL841" s="17" t="s">
        <v>355</v>
      </c>
      <c r="BM841" s="240" t="s">
        <v>930</v>
      </c>
    </row>
    <row r="842" s="14" customFormat="1">
      <c r="A842" s="14"/>
      <c r="B842" s="258"/>
      <c r="C842" s="259"/>
      <c r="D842" s="249" t="s">
        <v>266</v>
      </c>
      <c r="E842" s="260" t="s">
        <v>1</v>
      </c>
      <c r="F842" s="261" t="s">
        <v>903</v>
      </c>
      <c r="G842" s="259"/>
      <c r="H842" s="262">
        <v>8</v>
      </c>
      <c r="I842" s="263"/>
      <c r="J842" s="259"/>
      <c r="K842" s="259"/>
      <c r="L842" s="264"/>
      <c r="M842" s="265"/>
      <c r="N842" s="266"/>
      <c r="O842" s="266"/>
      <c r="P842" s="266"/>
      <c r="Q842" s="266"/>
      <c r="R842" s="266"/>
      <c r="S842" s="266"/>
      <c r="T842" s="267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8" t="s">
        <v>266</v>
      </c>
      <c r="AU842" s="268" t="s">
        <v>87</v>
      </c>
      <c r="AV842" s="14" t="s">
        <v>87</v>
      </c>
      <c r="AW842" s="14" t="s">
        <v>34</v>
      </c>
      <c r="AX842" s="14" t="s">
        <v>77</v>
      </c>
      <c r="AY842" s="268" t="s">
        <v>256</v>
      </c>
    </row>
    <row r="843" s="14" customFormat="1">
      <c r="A843" s="14"/>
      <c r="B843" s="258"/>
      <c r="C843" s="259"/>
      <c r="D843" s="249" t="s">
        <v>266</v>
      </c>
      <c r="E843" s="260" t="s">
        <v>1</v>
      </c>
      <c r="F843" s="261" t="s">
        <v>792</v>
      </c>
      <c r="G843" s="259"/>
      <c r="H843" s="262">
        <v>6</v>
      </c>
      <c r="I843" s="263"/>
      <c r="J843" s="259"/>
      <c r="K843" s="259"/>
      <c r="L843" s="264"/>
      <c r="M843" s="265"/>
      <c r="N843" s="266"/>
      <c r="O843" s="266"/>
      <c r="P843" s="266"/>
      <c r="Q843" s="266"/>
      <c r="R843" s="266"/>
      <c r="S843" s="266"/>
      <c r="T843" s="267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8" t="s">
        <v>266</v>
      </c>
      <c r="AU843" s="268" t="s">
        <v>87</v>
      </c>
      <c r="AV843" s="14" t="s">
        <v>87</v>
      </c>
      <c r="AW843" s="14" t="s">
        <v>34</v>
      </c>
      <c r="AX843" s="14" t="s">
        <v>77</v>
      </c>
      <c r="AY843" s="268" t="s">
        <v>256</v>
      </c>
    </row>
    <row r="844" s="14" customFormat="1">
      <c r="A844" s="14"/>
      <c r="B844" s="258"/>
      <c r="C844" s="259"/>
      <c r="D844" s="249" t="s">
        <v>266</v>
      </c>
      <c r="E844" s="260" t="s">
        <v>1</v>
      </c>
      <c r="F844" s="261" t="s">
        <v>793</v>
      </c>
      <c r="G844" s="259"/>
      <c r="H844" s="262">
        <v>4</v>
      </c>
      <c r="I844" s="263"/>
      <c r="J844" s="259"/>
      <c r="K844" s="259"/>
      <c r="L844" s="264"/>
      <c r="M844" s="265"/>
      <c r="N844" s="266"/>
      <c r="O844" s="266"/>
      <c r="P844" s="266"/>
      <c r="Q844" s="266"/>
      <c r="R844" s="266"/>
      <c r="S844" s="266"/>
      <c r="T844" s="267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8" t="s">
        <v>266</v>
      </c>
      <c r="AU844" s="268" t="s">
        <v>87</v>
      </c>
      <c r="AV844" s="14" t="s">
        <v>87</v>
      </c>
      <c r="AW844" s="14" t="s">
        <v>34</v>
      </c>
      <c r="AX844" s="14" t="s">
        <v>77</v>
      </c>
      <c r="AY844" s="268" t="s">
        <v>256</v>
      </c>
    </row>
    <row r="845" s="14" customFormat="1">
      <c r="A845" s="14"/>
      <c r="B845" s="258"/>
      <c r="C845" s="259"/>
      <c r="D845" s="249" t="s">
        <v>266</v>
      </c>
      <c r="E845" s="260" t="s">
        <v>1</v>
      </c>
      <c r="F845" s="261" t="s">
        <v>926</v>
      </c>
      <c r="G845" s="259"/>
      <c r="H845" s="262">
        <v>2</v>
      </c>
      <c r="I845" s="263"/>
      <c r="J845" s="259"/>
      <c r="K845" s="259"/>
      <c r="L845" s="264"/>
      <c r="M845" s="265"/>
      <c r="N845" s="266"/>
      <c r="O845" s="266"/>
      <c r="P845" s="266"/>
      <c r="Q845" s="266"/>
      <c r="R845" s="266"/>
      <c r="S845" s="266"/>
      <c r="T845" s="26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8" t="s">
        <v>266</v>
      </c>
      <c r="AU845" s="268" t="s">
        <v>87</v>
      </c>
      <c r="AV845" s="14" t="s">
        <v>87</v>
      </c>
      <c r="AW845" s="14" t="s">
        <v>34</v>
      </c>
      <c r="AX845" s="14" t="s">
        <v>77</v>
      </c>
      <c r="AY845" s="268" t="s">
        <v>256</v>
      </c>
    </row>
    <row r="846" s="15" customFormat="1">
      <c r="A846" s="15"/>
      <c r="B846" s="269"/>
      <c r="C846" s="270"/>
      <c r="D846" s="249" t="s">
        <v>266</v>
      </c>
      <c r="E846" s="271" t="s">
        <v>1</v>
      </c>
      <c r="F846" s="272" t="s">
        <v>270</v>
      </c>
      <c r="G846" s="270"/>
      <c r="H846" s="273">
        <v>20</v>
      </c>
      <c r="I846" s="274"/>
      <c r="J846" s="270"/>
      <c r="K846" s="270"/>
      <c r="L846" s="275"/>
      <c r="M846" s="276"/>
      <c r="N846" s="277"/>
      <c r="O846" s="277"/>
      <c r="P846" s="277"/>
      <c r="Q846" s="277"/>
      <c r="R846" s="277"/>
      <c r="S846" s="277"/>
      <c r="T846" s="278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79" t="s">
        <v>266</v>
      </c>
      <c r="AU846" s="279" t="s">
        <v>87</v>
      </c>
      <c r="AV846" s="15" t="s">
        <v>262</v>
      </c>
      <c r="AW846" s="15" t="s">
        <v>34</v>
      </c>
      <c r="AX846" s="15" t="s">
        <v>85</v>
      </c>
      <c r="AY846" s="279" t="s">
        <v>256</v>
      </c>
    </row>
    <row r="847" s="2" customFormat="1" ht="24.15" customHeight="1">
      <c r="A847" s="38"/>
      <c r="B847" s="39"/>
      <c r="C847" s="228" t="s">
        <v>931</v>
      </c>
      <c r="D847" s="228" t="s">
        <v>258</v>
      </c>
      <c r="E847" s="229" t="s">
        <v>932</v>
      </c>
      <c r="F847" s="230" t="s">
        <v>933</v>
      </c>
      <c r="G847" s="231" t="s">
        <v>783</v>
      </c>
      <c r="H847" s="291"/>
      <c r="I847" s="233"/>
      <c r="J847" s="234">
        <f>ROUND(I847*H847,2)</f>
        <v>0</v>
      </c>
      <c r="K847" s="235"/>
      <c r="L847" s="44"/>
      <c r="M847" s="236" t="s">
        <v>1</v>
      </c>
      <c r="N847" s="237" t="s">
        <v>42</v>
      </c>
      <c r="O847" s="91"/>
      <c r="P847" s="238">
        <f>O847*H847</f>
        <v>0</v>
      </c>
      <c r="Q847" s="238">
        <v>0</v>
      </c>
      <c r="R847" s="238">
        <f>Q847*H847</f>
        <v>0</v>
      </c>
      <c r="S847" s="238">
        <v>0</v>
      </c>
      <c r="T847" s="239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40" t="s">
        <v>355</v>
      </c>
      <c r="AT847" s="240" t="s">
        <v>258</v>
      </c>
      <c r="AU847" s="240" t="s">
        <v>87</v>
      </c>
      <c r="AY847" s="17" t="s">
        <v>256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7" t="s">
        <v>85</v>
      </c>
      <c r="BK847" s="241">
        <f>ROUND(I847*H847,2)</f>
        <v>0</v>
      </c>
      <c r="BL847" s="17" t="s">
        <v>355</v>
      </c>
      <c r="BM847" s="240" t="s">
        <v>934</v>
      </c>
    </row>
    <row r="848" s="12" customFormat="1" ht="22.8" customHeight="1">
      <c r="A848" s="12"/>
      <c r="B848" s="212"/>
      <c r="C848" s="213"/>
      <c r="D848" s="214" t="s">
        <v>76</v>
      </c>
      <c r="E848" s="226" t="s">
        <v>935</v>
      </c>
      <c r="F848" s="226" t="s">
        <v>936</v>
      </c>
      <c r="G848" s="213"/>
      <c r="H848" s="213"/>
      <c r="I848" s="216"/>
      <c r="J848" s="227">
        <f>BK848</f>
        <v>0</v>
      </c>
      <c r="K848" s="213"/>
      <c r="L848" s="218"/>
      <c r="M848" s="219"/>
      <c r="N848" s="220"/>
      <c r="O848" s="220"/>
      <c r="P848" s="221">
        <f>SUM(P849:P951)</f>
        <v>0</v>
      </c>
      <c r="Q848" s="220"/>
      <c r="R848" s="221">
        <f>SUM(R849:R951)</f>
        <v>0.77291999999999994</v>
      </c>
      <c r="S848" s="220"/>
      <c r="T848" s="222">
        <f>SUM(T849:T951)</f>
        <v>1.09572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23" t="s">
        <v>87</v>
      </c>
      <c r="AT848" s="224" t="s">
        <v>76</v>
      </c>
      <c r="AU848" s="224" t="s">
        <v>85</v>
      </c>
      <c r="AY848" s="223" t="s">
        <v>256</v>
      </c>
      <c r="BK848" s="225">
        <f>SUM(BK849:BK951)</f>
        <v>0</v>
      </c>
    </row>
    <row r="849" s="2" customFormat="1" ht="16.5" customHeight="1">
      <c r="A849" s="38"/>
      <c r="B849" s="39"/>
      <c r="C849" s="228" t="s">
        <v>937</v>
      </c>
      <c r="D849" s="228" t="s">
        <v>258</v>
      </c>
      <c r="E849" s="229" t="s">
        <v>938</v>
      </c>
      <c r="F849" s="230" t="s">
        <v>939</v>
      </c>
      <c r="G849" s="231" t="s">
        <v>940</v>
      </c>
      <c r="H849" s="232">
        <v>14</v>
      </c>
      <c r="I849" s="233"/>
      <c r="J849" s="234">
        <f>ROUND(I849*H849,2)</f>
        <v>0</v>
      </c>
      <c r="K849" s="235"/>
      <c r="L849" s="44"/>
      <c r="M849" s="236" t="s">
        <v>1</v>
      </c>
      <c r="N849" s="237" t="s">
        <v>42</v>
      </c>
      <c r="O849" s="91"/>
      <c r="P849" s="238">
        <f>O849*H849</f>
        <v>0</v>
      </c>
      <c r="Q849" s="238">
        <v>0</v>
      </c>
      <c r="R849" s="238">
        <f>Q849*H849</f>
        <v>0</v>
      </c>
      <c r="S849" s="238">
        <v>0.01933</v>
      </c>
      <c r="T849" s="239">
        <f>S849*H849</f>
        <v>0.27061999999999997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40" t="s">
        <v>355</v>
      </c>
      <c r="AT849" s="240" t="s">
        <v>258</v>
      </c>
      <c r="AU849" s="240" t="s">
        <v>87</v>
      </c>
      <c r="AY849" s="17" t="s">
        <v>256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7" t="s">
        <v>85</v>
      </c>
      <c r="BK849" s="241">
        <f>ROUND(I849*H849,2)</f>
        <v>0</v>
      </c>
      <c r="BL849" s="17" t="s">
        <v>355</v>
      </c>
      <c r="BM849" s="240" t="s">
        <v>941</v>
      </c>
    </row>
    <row r="850" s="14" customFormat="1">
      <c r="A850" s="14"/>
      <c r="B850" s="258"/>
      <c r="C850" s="259"/>
      <c r="D850" s="249" t="s">
        <v>266</v>
      </c>
      <c r="E850" s="260" t="s">
        <v>1</v>
      </c>
      <c r="F850" s="261" t="s">
        <v>942</v>
      </c>
      <c r="G850" s="259"/>
      <c r="H850" s="262">
        <v>2</v>
      </c>
      <c r="I850" s="263"/>
      <c r="J850" s="259"/>
      <c r="K850" s="259"/>
      <c r="L850" s="264"/>
      <c r="M850" s="265"/>
      <c r="N850" s="266"/>
      <c r="O850" s="266"/>
      <c r="P850" s="266"/>
      <c r="Q850" s="266"/>
      <c r="R850" s="266"/>
      <c r="S850" s="266"/>
      <c r="T850" s="267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8" t="s">
        <v>266</v>
      </c>
      <c r="AU850" s="268" t="s">
        <v>87</v>
      </c>
      <c r="AV850" s="14" t="s">
        <v>87</v>
      </c>
      <c r="AW850" s="14" t="s">
        <v>34</v>
      </c>
      <c r="AX850" s="14" t="s">
        <v>77</v>
      </c>
      <c r="AY850" s="268" t="s">
        <v>256</v>
      </c>
    </row>
    <row r="851" s="14" customFormat="1">
      <c r="A851" s="14"/>
      <c r="B851" s="258"/>
      <c r="C851" s="259"/>
      <c r="D851" s="249" t="s">
        <v>266</v>
      </c>
      <c r="E851" s="260" t="s">
        <v>1</v>
      </c>
      <c r="F851" s="261" t="s">
        <v>943</v>
      </c>
      <c r="G851" s="259"/>
      <c r="H851" s="262">
        <v>6</v>
      </c>
      <c r="I851" s="263"/>
      <c r="J851" s="259"/>
      <c r="K851" s="259"/>
      <c r="L851" s="264"/>
      <c r="M851" s="265"/>
      <c r="N851" s="266"/>
      <c r="O851" s="266"/>
      <c r="P851" s="266"/>
      <c r="Q851" s="266"/>
      <c r="R851" s="266"/>
      <c r="S851" s="266"/>
      <c r="T851" s="267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8" t="s">
        <v>266</v>
      </c>
      <c r="AU851" s="268" t="s">
        <v>87</v>
      </c>
      <c r="AV851" s="14" t="s">
        <v>87</v>
      </c>
      <c r="AW851" s="14" t="s">
        <v>34</v>
      </c>
      <c r="AX851" s="14" t="s">
        <v>77</v>
      </c>
      <c r="AY851" s="268" t="s">
        <v>256</v>
      </c>
    </row>
    <row r="852" s="14" customFormat="1">
      <c r="A852" s="14"/>
      <c r="B852" s="258"/>
      <c r="C852" s="259"/>
      <c r="D852" s="249" t="s">
        <v>266</v>
      </c>
      <c r="E852" s="260" t="s">
        <v>1</v>
      </c>
      <c r="F852" s="261" t="s">
        <v>944</v>
      </c>
      <c r="G852" s="259"/>
      <c r="H852" s="262">
        <v>6</v>
      </c>
      <c r="I852" s="263"/>
      <c r="J852" s="259"/>
      <c r="K852" s="259"/>
      <c r="L852" s="264"/>
      <c r="M852" s="265"/>
      <c r="N852" s="266"/>
      <c r="O852" s="266"/>
      <c r="P852" s="266"/>
      <c r="Q852" s="266"/>
      <c r="R852" s="266"/>
      <c r="S852" s="266"/>
      <c r="T852" s="267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8" t="s">
        <v>266</v>
      </c>
      <c r="AU852" s="268" t="s">
        <v>87</v>
      </c>
      <c r="AV852" s="14" t="s">
        <v>87</v>
      </c>
      <c r="AW852" s="14" t="s">
        <v>34</v>
      </c>
      <c r="AX852" s="14" t="s">
        <v>77</v>
      </c>
      <c r="AY852" s="268" t="s">
        <v>256</v>
      </c>
    </row>
    <row r="853" s="15" customFormat="1">
      <c r="A853" s="15"/>
      <c r="B853" s="269"/>
      <c r="C853" s="270"/>
      <c r="D853" s="249" t="s">
        <v>266</v>
      </c>
      <c r="E853" s="271" t="s">
        <v>1</v>
      </c>
      <c r="F853" s="272" t="s">
        <v>270</v>
      </c>
      <c r="G853" s="270"/>
      <c r="H853" s="273">
        <v>14</v>
      </c>
      <c r="I853" s="274"/>
      <c r="J853" s="270"/>
      <c r="K853" s="270"/>
      <c r="L853" s="275"/>
      <c r="M853" s="276"/>
      <c r="N853" s="277"/>
      <c r="O853" s="277"/>
      <c r="P853" s="277"/>
      <c r="Q853" s="277"/>
      <c r="R853" s="277"/>
      <c r="S853" s="277"/>
      <c r="T853" s="278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79" t="s">
        <v>266</v>
      </c>
      <c r="AU853" s="279" t="s">
        <v>87</v>
      </c>
      <c r="AV853" s="15" t="s">
        <v>262</v>
      </c>
      <c r="AW853" s="15" t="s">
        <v>34</v>
      </c>
      <c r="AX853" s="15" t="s">
        <v>85</v>
      </c>
      <c r="AY853" s="279" t="s">
        <v>256</v>
      </c>
    </row>
    <row r="854" s="2" customFormat="1" ht="37.8" customHeight="1">
      <c r="A854" s="38"/>
      <c r="B854" s="39"/>
      <c r="C854" s="228" t="s">
        <v>945</v>
      </c>
      <c r="D854" s="228" t="s">
        <v>258</v>
      </c>
      <c r="E854" s="229" t="s">
        <v>946</v>
      </c>
      <c r="F854" s="230" t="s">
        <v>947</v>
      </c>
      <c r="G854" s="231" t="s">
        <v>940</v>
      </c>
      <c r="H854" s="232">
        <v>16</v>
      </c>
      <c r="I854" s="233"/>
      <c r="J854" s="234">
        <f>ROUND(I854*H854,2)</f>
        <v>0</v>
      </c>
      <c r="K854" s="235"/>
      <c r="L854" s="44"/>
      <c r="M854" s="236" t="s">
        <v>1</v>
      </c>
      <c r="N854" s="237" t="s">
        <v>42</v>
      </c>
      <c r="O854" s="91"/>
      <c r="P854" s="238">
        <f>O854*H854</f>
        <v>0</v>
      </c>
      <c r="Q854" s="238">
        <v>0.016920000000000001</v>
      </c>
      <c r="R854" s="238">
        <f>Q854*H854</f>
        <v>0.27072000000000002</v>
      </c>
      <c r="S854" s="238">
        <v>0</v>
      </c>
      <c r="T854" s="239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240" t="s">
        <v>355</v>
      </c>
      <c r="AT854" s="240" t="s">
        <v>258</v>
      </c>
      <c r="AU854" s="240" t="s">
        <v>87</v>
      </c>
      <c r="AY854" s="17" t="s">
        <v>256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7" t="s">
        <v>85</v>
      </c>
      <c r="BK854" s="241">
        <f>ROUND(I854*H854,2)</f>
        <v>0</v>
      </c>
      <c r="BL854" s="17" t="s">
        <v>355</v>
      </c>
      <c r="BM854" s="240" t="s">
        <v>948</v>
      </c>
    </row>
    <row r="855" s="14" customFormat="1">
      <c r="A855" s="14"/>
      <c r="B855" s="258"/>
      <c r="C855" s="259"/>
      <c r="D855" s="249" t="s">
        <v>266</v>
      </c>
      <c r="E855" s="260" t="s">
        <v>1</v>
      </c>
      <c r="F855" s="261" t="s">
        <v>949</v>
      </c>
      <c r="G855" s="259"/>
      <c r="H855" s="262">
        <v>4</v>
      </c>
      <c r="I855" s="263"/>
      <c r="J855" s="259"/>
      <c r="K855" s="259"/>
      <c r="L855" s="264"/>
      <c r="M855" s="265"/>
      <c r="N855" s="266"/>
      <c r="O855" s="266"/>
      <c r="P855" s="266"/>
      <c r="Q855" s="266"/>
      <c r="R855" s="266"/>
      <c r="S855" s="266"/>
      <c r="T855" s="267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8" t="s">
        <v>266</v>
      </c>
      <c r="AU855" s="268" t="s">
        <v>87</v>
      </c>
      <c r="AV855" s="14" t="s">
        <v>87</v>
      </c>
      <c r="AW855" s="14" t="s">
        <v>34</v>
      </c>
      <c r="AX855" s="14" t="s">
        <v>77</v>
      </c>
      <c r="AY855" s="268" t="s">
        <v>256</v>
      </c>
    </row>
    <row r="856" s="14" customFormat="1">
      <c r="A856" s="14"/>
      <c r="B856" s="258"/>
      <c r="C856" s="259"/>
      <c r="D856" s="249" t="s">
        <v>266</v>
      </c>
      <c r="E856" s="260" t="s">
        <v>1</v>
      </c>
      <c r="F856" s="261" t="s">
        <v>943</v>
      </c>
      <c r="G856" s="259"/>
      <c r="H856" s="262">
        <v>6</v>
      </c>
      <c r="I856" s="263"/>
      <c r="J856" s="259"/>
      <c r="K856" s="259"/>
      <c r="L856" s="264"/>
      <c r="M856" s="265"/>
      <c r="N856" s="266"/>
      <c r="O856" s="266"/>
      <c r="P856" s="266"/>
      <c r="Q856" s="266"/>
      <c r="R856" s="266"/>
      <c r="S856" s="266"/>
      <c r="T856" s="267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8" t="s">
        <v>266</v>
      </c>
      <c r="AU856" s="268" t="s">
        <v>87</v>
      </c>
      <c r="AV856" s="14" t="s">
        <v>87</v>
      </c>
      <c r="AW856" s="14" t="s">
        <v>34</v>
      </c>
      <c r="AX856" s="14" t="s">
        <v>77</v>
      </c>
      <c r="AY856" s="268" t="s">
        <v>256</v>
      </c>
    </row>
    <row r="857" s="14" customFormat="1">
      <c r="A857" s="14"/>
      <c r="B857" s="258"/>
      <c r="C857" s="259"/>
      <c r="D857" s="249" t="s">
        <v>266</v>
      </c>
      <c r="E857" s="260" t="s">
        <v>1</v>
      </c>
      <c r="F857" s="261" t="s">
        <v>944</v>
      </c>
      <c r="G857" s="259"/>
      <c r="H857" s="262">
        <v>6</v>
      </c>
      <c r="I857" s="263"/>
      <c r="J857" s="259"/>
      <c r="K857" s="259"/>
      <c r="L857" s="264"/>
      <c r="M857" s="265"/>
      <c r="N857" s="266"/>
      <c r="O857" s="266"/>
      <c r="P857" s="266"/>
      <c r="Q857" s="266"/>
      <c r="R857" s="266"/>
      <c r="S857" s="266"/>
      <c r="T857" s="26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8" t="s">
        <v>266</v>
      </c>
      <c r="AU857" s="268" t="s">
        <v>87</v>
      </c>
      <c r="AV857" s="14" t="s">
        <v>87</v>
      </c>
      <c r="AW857" s="14" t="s">
        <v>34</v>
      </c>
      <c r="AX857" s="14" t="s">
        <v>77</v>
      </c>
      <c r="AY857" s="268" t="s">
        <v>256</v>
      </c>
    </row>
    <row r="858" s="15" customFormat="1">
      <c r="A858" s="15"/>
      <c r="B858" s="269"/>
      <c r="C858" s="270"/>
      <c r="D858" s="249" t="s">
        <v>266</v>
      </c>
      <c r="E858" s="271" t="s">
        <v>1</v>
      </c>
      <c r="F858" s="272" t="s">
        <v>270</v>
      </c>
      <c r="G858" s="270"/>
      <c r="H858" s="273">
        <v>16</v>
      </c>
      <c r="I858" s="274"/>
      <c r="J858" s="270"/>
      <c r="K858" s="270"/>
      <c r="L858" s="275"/>
      <c r="M858" s="276"/>
      <c r="N858" s="277"/>
      <c r="O858" s="277"/>
      <c r="P858" s="277"/>
      <c r="Q858" s="277"/>
      <c r="R858" s="277"/>
      <c r="S858" s="277"/>
      <c r="T858" s="278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9" t="s">
        <v>266</v>
      </c>
      <c r="AU858" s="279" t="s">
        <v>87</v>
      </c>
      <c r="AV858" s="15" t="s">
        <v>262</v>
      </c>
      <c r="AW858" s="15" t="s">
        <v>34</v>
      </c>
      <c r="AX858" s="15" t="s">
        <v>85</v>
      </c>
      <c r="AY858" s="279" t="s">
        <v>256</v>
      </c>
    </row>
    <row r="859" s="2" customFormat="1" ht="44.25" customHeight="1">
      <c r="A859" s="38"/>
      <c r="B859" s="39"/>
      <c r="C859" s="228" t="s">
        <v>950</v>
      </c>
      <c r="D859" s="228" t="s">
        <v>258</v>
      </c>
      <c r="E859" s="229" t="s">
        <v>951</v>
      </c>
      <c r="F859" s="230" t="s">
        <v>952</v>
      </c>
      <c r="G859" s="231" t="s">
        <v>940</v>
      </c>
      <c r="H859" s="232">
        <v>1</v>
      </c>
      <c r="I859" s="233"/>
      <c r="J859" s="234">
        <f>ROUND(I859*H859,2)</f>
        <v>0</v>
      </c>
      <c r="K859" s="235"/>
      <c r="L859" s="44"/>
      <c r="M859" s="236" t="s">
        <v>1</v>
      </c>
      <c r="N859" s="237" t="s">
        <v>42</v>
      </c>
      <c r="O859" s="91"/>
      <c r="P859" s="238">
        <f>O859*H859</f>
        <v>0</v>
      </c>
      <c r="Q859" s="238">
        <v>0.016920000000000001</v>
      </c>
      <c r="R859" s="238">
        <f>Q859*H859</f>
        <v>0.016920000000000001</v>
      </c>
      <c r="S859" s="238">
        <v>0</v>
      </c>
      <c r="T859" s="239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40" t="s">
        <v>355</v>
      </c>
      <c r="AT859" s="240" t="s">
        <v>258</v>
      </c>
      <c r="AU859" s="240" t="s">
        <v>87</v>
      </c>
      <c r="AY859" s="17" t="s">
        <v>256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7" t="s">
        <v>85</v>
      </c>
      <c r="BK859" s="241">
        <f>ROUND(I859*H859,2)</f>
        <v>0</v>
      </c>
      <c r="BL859" s="17" t="s">
        <v>355</v>
      </c>
      <c r="BM859" s="240" t="s">
        <v>953</v>
      </c>
    </row>
    <row r="860" s="14" customFormat="1">
      <c r="A860" s="14"/>
      <c r="B860" s="258"/>
      <c r="C860" s="259"/>
      <c r="D860" s="249" t="s">
        <v>266</v>
      </c>
      <c r="E860" s="260" t="s">
        <v>1</v>
      </c>
      <c r="F860" s="261" t="s">
        <v>954</v>
      </c>
      <c r="G860" s="259"/>
      <c r="H860" s="262">
        <v>1</v>
      </c>
      <c r="I860" s="263"/>
      <c r="J860" s="259"/>
      <c r="K860" s="259"/>
      <c r="L860" s="264"/>
      <c r="M860" s="265"/>
      <c r="N860" s="266"/>
      <c r="O860" s="266"/>
      <c r="P860" s="266"/>
      <c r="Q860" s="266"/>
      <c r="R860" s="266"/>
      <c r="S860" s="266"/>
      <c r="T860" s="267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8" t="s">
        <v>266</v>
      </c>
      <c r="AU860" s="268" t="s">
        <v>87</v>
      </c>
      <c r="AV860" s="14" t="s">
        <v>87</v>
      </c>
      <c r="AW860" s="14" t="s">
        <v>34</v>
      </c>
      <c r="AX860" s="14" t="s">
        <v>77</v>
      </c>
      <c r="AY860" s="268" t="s">
        <v>256</v>
      </c>
    </row>
    <row r="861" s="15" customFormat="1">
      <c r="A861" s="15"/>
      <c r="B861" s="269"/>
      <c r="C861" s="270"/>
      <c r="D861" s="249" t="s">
        <v>266</v>
      </c>
      <c r="E861" s="271" t="s">
        <v>1</v>
      </c>
      <c r="F861" s="272" t="s">
        <v>270</v>
      </c>
      <c r="G861" s="270"/>
      <c r="H861" s="273">
        <v>1</v>
      </c>
      <c r="I861" s="274"/>
      <c r="J861" s="270"/>
      <c r="K861" s="270"/>
      <c r="L861" s="275"/>
      <c r="M861" s="276"/>
      <c r="N861" s="277"/>
      <c r="O861" s="277"/>
      <c r="P861" s="277"/>
      <c r="Q861" s="277"/>
      <c r="R861" s="277"/>
      <c r="S861" s="277"/>
      <c r="T861" s="278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79" t="s">
        <v>266</v>
      </c>
      <c r="AU861" s="279" t="s">
        <v>87</v>
      </c>
      <c r="AV861" s="15" t="s">
        <v>262</v>
      </c>
      <c r="AW861" s="15" t="s">
        <v>34</v>
      </c>
      <c r="AX861" s="15" t="s">
        <v>85</v>
      </c>
      <c r="AY861" s="279" t="s">
        <v>256</v>
      </c>
    </row>
    <row r="862" s="2" customFormat="1" ht="24.15" customHeight="1">
      <c r="A862" s="38"/>
      <c r="B862" s="39"/>
      <c r="C862" s="228" t="s">
        <v>955</v>
      </c>
      <c r="D862" s="228" t="s">
        <v>258</v>
      </c>
      <c r="E862" s="229" t="s">
        <v>956</v>
      </c>
      <c r="F862" s="230" t="s">
        <v>957</v>
      </c>
      <c r="G862" s="231" t="s">
        <v>940</v>
      </c>
      <c r="H862" s="232">
        <v>10</v>
      </c>
      <c r="I862" s="233"/>
      <c r="J862" s="234">
        <f>ROUND(I862*H862,2)</f>
        <v>0</v>
      </c>
      <c r="K862" s="235"/>
      <c r="L862" s="44"/>
      <c r="M862" s="236" t="s">
        <v>1</v>
      </c>
      <c r="N862" s="237" t="s">
        <v>42</v>
      </c>
      <c r="O862" s="91"/>
      <c r="P862" s="238">
        <f>O862*H862</f>
        <v>0</v>
      </c>
      <c r="Q862" s="238">
        <v>0.01908</v>
      </c>
      <c r="R862" s="238">
        <f>Q862*H862</f>
        <v>0.1908</v>
      </c>
      <c r="S862" s="238">
        <v>0</v>
      </c>
      <c r="T862" s="239">
        <f>S862*H862</f>
        <v>0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240" t="s">
        <v>355</v>
      </c>
      <c r="AT862" s="240" t="s">
        <v>258</v>
      </c>
      <c r="AU862" s="240" t="s">
        <v>87</v>
      </c>
      <c r="AY862" s="17" t="s">
        <v>256</v>
      </c>
      <c r="BE862" s="241">
        <f>IF(N862="základní",J862,0)</f>
        <v>0</v>
      </c>
      <c r="BF862" s="241">
        <f>IF(N862="snížená",J862,0)</f>
        <v>0</v>
      </c>
      <c r="BG862" s="241">
        <f>IF(N862="zákl. přenesená",J862,0)</f>
        <v>0</v>
      </c>
      <c r="BH862" s="241">
        <f>IF(N862="sníž. přenesená",J862,0)</f>
        <v>0</v>
      </c>
      <c r="BI862" s="241">
        <f>IF(N862="nulová",J862,0)</f>
        <v>0</v>
      </c>
      <c r="BJ862" s="17" t="s">
        <v>85</v>
      </c>
      <c r="BK862" s="241">
        <f>ROUND(I862*H862,2)</f>
        <v>0</v>
      </c>
      <c r="BL862" s="17" t="s">
        <v>355</v>
      </c>
      <c r="BM862" s="240" t="s">
        <v>958</v>
      </c>
    </row>
    <row r="863" s="14" customFormat="1">
      <c r="A863" s="14"/>
      <c r="B863" s="258"/>
      <c r="C863" s="259"/>
      <c r="D863" s="249" t="s">
        <v>266</v>
      </c>
      <c r="E863" s="260" t="s">
        <v>1</v>
      </c>
      <c r="F863" s="261" t="s">
        <v>942</v>
      </c>
      <c r="G863" s="259"/>
      <c r="H863" s="262">
        <v>2</v>
      </c>
      <c r="I863" s="263"/>
      <c r="J863" s="259"/>
      <c r="K863" s="259"/>
      <c r="L863" s="264"/>
      <c r="M863" s="265"/>
      <c r="N863" s="266"/>
      <c r="O863" s="266"/>
      <c r="P863" s="266"/>
      <c r="Q863" s="266"/>
      <c r="R863" s="266"/>
      <c r="S863" s="266"/>
      <c r="T863" s="267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8" t="s">
        <v>266</v>
      </c>
      <c r="AU863" s="268" t="s">
        <v>87</v>
      </c>
      <c r="AV863" s="14" t="s">
        <v>87</v>
      </c>
      <c r="AW863" s="14" t="s">
        <v>34</v>
      </c>
      <c r="AX863" s="14" t="s">
        <v>77</v>
      </c>
      <c r="AY863" s="268" t="s">
        <v>256</v>
      </c>
    </row>
    <row r="864" s="14" customFormat="1">
      <c r="A864" s="14"/>
      <c r="B864" s="258"/>
      <c r="C864" s="259"/>
      <c r="D864" s="249" t="s">
        <v>266</v>
      </c>
      <c r="E864" s="260" t="s">
        <v>1</v>
      </c>
      <c r="F864" s="261" t="s">
        <v>959</v>
      </c>
      <c r="G864" s="259"/>
      <c r="H864" s="262">
        <v>4</v>
      </c>
      <c r="I864" s="263"/>
      <c r="J864" s="259"/>
      <c r="K864" s="259"/>
      <c r="L864" s="264"/>
      <c r="M864" s="265"/>
      <c r="N864" s="266"/>
      <c r="O864" s="266"/>
      <c r="P864" s="266"/>
      <c r="Q864" s="266"/>
      <c r="R864" s="266"/>
      <c r="S864" s="266"/>
      <c r="T864" s="267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8" t="s">
        <v>266</v>
      </c>
      <c r="AU864" s="268" t="s">
        <v>87</v>
      </c>
      <c r="AV864" s="14" t="s">
        <v>87</v>
      </c>
      <c r="AW864" s="14" t="s">
        <v>34</v>
      </c>
      <c r="AX864" s="14" t="s">
        <v>77</v>
      </c>
      <c r="AY864" s="268" t="s">
        <v>256</v>
      </c>
    </row>
    <row r="865" s="14" customFormat="1">
      <c r="A865" s="14"/>
      <c r="B865" s="258"/>
      <c r="C865" s="259"/>
      <c r="D865" s="249" t="s">
        <v>266</v>
      </c>
      <c r="E865" s="260" t="s">
        <v>1</v>
      </c>
      <c r="F865" s="261" t="s">
        <v>960</v>
      </c>
      <c r="G865" s="259"/>
      <c r="H865" s="262">
        <v>4</v>
      </c>
      <c r="I865" s="263"/>
      <c r="J865" s="259"/>
      <c r="K865" s="259"/>
      <c r="L865" s="264"/>
      <c r="M865" s="265"/>
      <c r="N865" s="266"/>
      <c r="O865" s="266"/>
      <c r="P865" s="266"/>
      <c r="Q865" s="266"/>
      <c r="R865" s="266"/>
      <c r="S865" s="266"/>
      <c r="T865" s="267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8" t="s">
        <v>266</v>
      </c>
      <c r="AU865" s="268" t="s">
        <v>87</v>
      </c>
      <c r="AV865" s="14" t="s">
        <v>87</v>
      </c>
      <c r="AW865" s="14" t="s">
        <v>34</v>
      </c>
      <c r="AX865" s="14" t="s">
        <v>77</v>
      </c>
      <c r="AY865" s="268" t="s">
        <v>256</v>
      </c>
    </row>
    <row r="866" s="15" customFormat="1">
      <c r="A866" s="15"/>
      <c r="B866" s="269"/>
      <c r="C866" s="270"/>
      <c r="D866" s="249" t="s">
        <v>266</v>
      </c>
      <c r="E866" s="271" t="s">
        <v>1</v>
      </c>
      <c r="F866" s="272" t="s">
        <v>270</v>
      </c>
      <c r="G866" s="270"/>
      <c r="H866" s="273">
        <v>10</v>
      </c>
      <c r="I866" s="274"/>
      <c r="J866" s="270"/>
      <c r="K866" s="270"/>
      <c r="L866" s="275"/>
      <c r="M866" s="276"/>
      <c r="N866" s="277"/>
      <c r="O866" s="277"/>
      <c r="P866" s="277"/>
      <c r="Q866" s="277"/>
      <c r="R866" s="277"/>
      <c r="S866" s="277"/>
      <c r="T866" s="278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9" t="s">
        <v>266</v>
      </c>
      <c r="AU866" s="279" t="s">
        <v>87</v>
      </c>
      <c r="AV866" s="15" t="s">
        <v>262</v>
      </c>
      <c r="AW866" s="15" t="s">
        <v>34</v>
      </c>
      <c r="AX866" s="15" t="s">
        <v>85</v>
      </c>
      <c r="AY866" s="279" t="s">
        <v>256</v>
      </c>
    </row>
    <row r="867" s="2" customFormat="1" ht="21.75" customHeight="1">
      <c r="A867" s="38"/>
      <c r="B867" s="39"/>
      <c r="C867" s="228" t="s">
        <v>961</v>
      </c>
      <c r="D867" s="228" t="s">
        <v>258</v>
      </c>
      <c r="E867" s="229" t="s">
        <v>962</v>
      </c>
      <c r="F867" s="230" t="s">
        <v>963</v>
      </c>
      <c r="G867" s="231" t="s">
        <v>940</v>
      </c>
      <c r="H867" s="232">
        <v>8</v>
      </c>
      <c r="I867" s="233"/>
      <c r="J867" s="234">
        <f>ROUND(I867*H867,2)</f>
        <v>0</v>
      </c>
      <c r="K867" s="235"/>
      <c r="L867" s="44"/>
      <c r="M867" s="236" t="s">
        <v>1</v>
      </c>
      <c r="N867" s="237" t="s">
        <v>42</v>
      </c>
      <c r="O867" s="91"/>
      <c r="P867" s="238">
        <f>O867*H867</f>
        <v>0</v>
      </c>
      <c r="Q867" s="238">
        <v>0</v>
      </c>
      <c r="R867" s="238">
        <f>Q867*H867</f>
        <v>0</v>
      </c>
      <c r="S867" s="238">
        <v>0.048899999999999999</v>
      </c>
      <c r="T867" s="239">
        <f>S867*H867</f>
        <v>0.39119999999999999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40" t="s">
        <v>355</v>
      </c>
      <c r="AT867" s="240" t="s">
        <v>258</v>
      </c>
      <c r="AU867" s="240" t="s">
        <v>87</v>
      </c>
      <c r="AY867" s="17" t="s">
        <v>256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7" t="s">
        <v>85</v>
      </c>
      <c r="BK867" s="241">
        <f>ROUND(I867*H867,2)</f>
        <v>0</v>
      </c>
      <c r="BL867" s="17" t="s">
        <v>355</v>
      </c>
      <c r="BM867" s="240" t="s">
        <v>964</v>
      </c>
    </row>
    <row r="868" s="14" customFormat="1">
      <c r="A868" s="14"/>
      <c r="B868" s="258"/>
      <c r="C868" s="259"/>
      <c r="D868" s="249" t="s">
        <v>266</v>
      </c>
      <c r="E868" s="260" t="s">
        <v>1</v>
      </c>
      <c r="F868" s="261" t="s">
        <v>959</v>
      </c>
      <c r="G868" s="259"/>
      <c r="H868" s="262">
        <v>4</v>
      </c>
      <c r="I868" s="263"/>
      <c r="J868" s="259"/>
      <c r="K868" s="259"/>
      <c r="L868" s="264"/>
      <c r="M868" s="265"/>
      <c r="N868" s="266"/>
      <c r="O868" s="266"/>
      <c r="P868" s="266"/>
      <c r="Q868" s="266"/>
      <c r="R868" s="266"/>
      <c r="S868" s="266"/>
      <c r="T868" s="267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8" t="s">
        <v>266</v>
      </c>
      <c r="AU868" s="268" t="s">
        <v>87</v>
      </c>
      <c r="AV868" s="14" t="s">
        <v>87</v>
      </c>
      <c r="AW868" s="14" t="s">
        <v>34</v>
      </c>
      <c r="AX868" s="14" t="s">
        <v>77</v>
      </c>
      <c r="AY868" s="268" t="s">
        <v>256</v>
      </c>
    </row>
    <row r="869" s="14" customFormat="1">
      <c r="A869" s="14"/>
      <c r="B869" s="258"/>
      <c r="C869" s="259"/>
      <c r="D869" s="249" t="s">
        <v>266</v>
      </c>
      <c r="E869" s="260" t="s">
        <v>1</v>
      </c>
      <c r="F869" s="261" t="s">
        <v>960</v>
      </c>
      <c r="G869" s="259"/>
      <c r="H869" s="262">
        <v>4</v>
      </c>
      <c r="I869" s="263"/>
      <c r="J869" s="259"/>
      <c r="K869" s="259"/>
      <c r="L869" s="264"/>
      <c r="M869" s="265"/>
      <c r="N869" s="266"/>
      <c r="O869" s="266"/>
      <c r="P869" s="266"/>
      <c r="Q869" s="266"/>
      <c r="R869" s="266"/>
      <c r="S869" s="266"/>
      <c r="T869" s="267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8" t="s">
        <v>266</v>
      </c>
      <c r="AU869" s="268" t="s">
        <v>87</v>
      </c>
      <c r="AV869" s="14" t="s">
        <v>87</v>
      </c>
      <c r="AW869" s="14" t="s">
        <v>34</v>
      </c>
      <c r="AX869" s="14" t="s">
        <v>77</v>
      </c>
      <c r="AY869" s="268" t="s">
        <v>256</v>
      </c>
    </row>
    <row r="870" s="15" customFormat="1">
      <c r="A870" s="15"/>
      <c r="B870" s="269"/>
      <c r="C870" s="270"/>
      <c r="D870" s="249" t="s">
        <v>266</v>
      </c>
      <c r="E870" s="271" t="s">
        <v>1</v>
      </c>
      <c r="F870" s="272" t="s">
        <v>270</v>
      </c>
      <c r="G870" s="270"/>
      <c r="H870" s="273">
        <v>8</v>
      </c>
      <c r="I870" s="274"/>
      <c r="J870" s="270"/>
      <c r="K870" s="270"/>
      <c r="L870" s="275"/>
      <c r="M870" s="276"/>
      <c r="N870" s="277"/>
      <c r="O870" s="277"/>
      <c r="P870" s="277"/>
      <c r="Q870" s="277"/>
      <c r="R870" s="277"/>
      <c r="S870" s="277"/>
      <c r="T870" s="278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9" t="s">
        <v>266</v>
      </c>
      <c r="AU870" s="279" t="s">
        <v>87</v>
      </c>
      <c r="AV870" s="15" t="s">
        <v>262</v>
      </c>
      <c r="AW870" s="15" t="s">
        <v>34</v>
      </c>
      <c r="AX870" s="15" t="s">
        <v>85</v>
      </c>
      <c r="AY870" s="279" t="s">
        <v>256</v>
      </c>
    </row>
    <row r="871" s="2" customFormat="1" ht="16.5" customHeight="1">
      <c r="A871" s="38"/>
      <c r="B871" s="39"/>
      <c r="C871" s="228" t="s">
        <v>965</v>
      </c>
      <c r="D871" s="228" t="s">
        <v>258</v>
      </c>
      <c r="E871" s="229" t="s">
        <v>966</v>
      </c>
      <c r="F871" s="230" t="s">
        <v>967</v>
      </c>
      <c r="G871" s="231" t="s">
        <v>940</v>
      </c>
      <c r="H871" s="232">
        <v>16</v>
      </c>
      <c r="I871" s="233"/>
      <c r="J871" s="234">
        <f>ROUND(I871*H871,2)</f>
        <v>0</v>
      </c>
      <c r="K871" s="235"/>
      <c r="L871" s="44"/>
      <c r="M871" s="236" t="s">
        <v>1</v>
      </c>
      <c r="N871" s="237" t="s">
        <v>42</v>
      </c>
      <c r="O871" s="91"/>
      <c r="P871" s="238">
        <f>O871*H871</f>
        <v>0</v>
      </c>
      <c r="Q871" s="238">
        <v>0</v>
      </c>
      <c r="R871" s="238">
        <f>Q871*H871</f>
        <v>0</v>
      </c>
      <c r="S871" s="238">
        <v>0.019460000000000002</v>
      </c>
      <c r="T871" s="239">
        <f>S871*H871</f>
        <v>0.31136000000000003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40" t="s">
        <v>355</v>
      </c>
      <c r="AT871" s="240" t="s">
        <v>258</v>
      </c>
      <c r="AU871" s="240" t="s">
        <v>87</v>
      </c>
      <c r="AY871" s="17" t="s">
        <v>256</v>
      </c>
      <c r="BE871" s="241">
        <f>IF(N871="základní",J871,0)</f>
        <v>0</v>
      </c>
      <c r="BF871" s="241">
        <f>IF(N871="snížená",J871,0)</f>
        <v>0</v>
      </c>
      <c r="BG871" s="241">
        <f>IF(N871="zákl. přenesená",J871,0)</f>
        <v>0</v>
      </c>
      <c r="BH871" s="241">
        <f>IF(N871="sníž. přenesená",J871,0)</f>
        <v>0</v>
      </c>
      <c r="BI871" s="241">
        <f>IF(N871="nulová",J871,0)</f>
        <v>0</v>
      </c>
      <c r="BJ871" s="17" t="s">
        <v>85</v>
      </c>
      <c r="BK871" s="241">
        <f>ROUND(I871*H871,2)</f>
        <v>0</v>
      </c>
      <c r="BL871" s="17" t="s">
        <v>355</v>
      </c>
      <c r="BM871" s="240" t="s">
        <v>968</v>
      </c>
    </row>
    <row r="872" s="14" customFormat="1">
      <c r="A872" s="14"/>
      <c r="B872" s="258"/>
      <c r="C872" s="259"/>
      <c r="D872" s="249" t="s">
        <v>266</v>
      </c>
      <c r="E872" s="260" t="s">
        <v>1</v>
      </c>
      <c r="F872" s="261" t="s">
        <v>847</v>
      </c>
      <c r="G872" s="259"/>
      <c r="H872" s="262">
        <v>8</v>
      </c>
      <c r="I872" s="263"/>
      <c r="J872" s="259"/>
      <c r="K872" s="259"/>
      <c r="L872" s="264"/>
      <c r="M872" s="265"/>
      <c r="N872" s="266"/>
      <c r="O872" s="266"/>
      <c r="P872" s="266"/>
      <c r="Q872" s="266"/>
      <c r="R872" s="266"/>
      <c r="S872" s="266"/>
      <c r="T872" s="267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8" t="s">
        <v>266</v>
      </c>
      <c r="AU872" s="268" t="s">
        <v>87</v>
      </c>
      <c r="AV872" s="14" t="s">
        <v>87</v>
      </c>
      <c r="AW872" s="14" t="s">
        <v>34</v>
      </c>
      <c r="AX872" s="14" t="s">
        <v>77</v>
      </c>
      <c r="AY872" s="268" t="s">
        <v>256</v>
      </c>
    </row>
    <row r="873" s="14" customFormat="1">
      <c r="A873" s="14"/>
      <c r="B873" s="258"/>
      <c r="C873" s="259"/>
      <c r="D873" s="249" t="s">
        <v>266</v>
      </c>
      <c r="E873" s="260" t="s">
        <v>1</v>
      </c>
      <c r="F873" s="261" t="s">
        <v>959</v>
      </c>
      <c r="G873" s="259"/>
      <c r="H873" s="262">
        <v>4</v>
      </c>
      <c r="I873" s="263"/>
      <c r="J873" s="259"/>
      <c r="K873" s="259"/>
      <c r="L873" s="264"/>
      <c r="M873" s="265"/>
      <c r="N873" s="266"/>
      <c r="O873" s="266"/>
      <c r="P873" s="266"/>
      <c r="Q873" s="266"/>
      <c r="R873" s="266"/>
      <c r="S873" s="266"/>
      <c r="T873" s="267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8" t="s">
        <v>266</v>
      </c>
      <c r="AU873" s="268" t="s">
        <v>87</v>
      </c>
      <c r="AV873" s="14" t="s">
        <v>87</v>
      </c>
      <c r="AW873" s="14" t="s">
        <v>34</v>
      </c>
      <c r="AX873" s="14" t="s">
        <v>77</v>
      </c>
      <c r="AY873" s="268" t="s">
        <v>256</v>
      </c>
    </row>
    <row r="874" s="14" customFormat="1">
      <c r="A874" s="14"/>
      <c r="B874" s="258"/>
      <c r="C874" s="259"/>
      <c r="D874" s="249" t="s">
        <v>266</v>
      </c>
      <c r="E874" s="260" t="s">
        <v>1</v>
      </c>
      <c r="F874" s="261" t="s">
        <v>960</v>
      </c>
      <c r="G874" s="259"/>
      <c r="H874" s="262">
        <v>4</v>
      </c>
      <c r="I874" s="263"/>
      <c r="J874" s="259"/>
      <c r="K874" s="259"/>
      <c r="L874" s="264"/>
      <c r="M874" s="265"/>
      <c r="N874" s="266"/>
      <c r="O874" s="266"/>
      <c r="P874" s="266"/>
      <c r="Q874" s="266"/>
      <c r="R874" s="266"/>
      <c r="S874" s="266"/>
      <c r="T874" s="267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8" t="s">
        <v>266</v>
      </c>
      <c r="AU874" s="268" t="s">
        <v>87</v>
      </c>
      <c r="AV874" s="14" t="s">
        <v>87</v>
      </c>
      <c r="AW874" s="14" t="s">
        <v>34</v>
      </c>
      <c r="AX874" s="14" t="s">
        <v>77</v>
      </c>
      <c r="AY874" s="268" t="s">
        <v>256</v>
      </c>
    </row>
    <row r="875" s="15" customFormat="1">
      <c r="A875" s="15"/>
      <c r="B875" s="269"/>
      <c r="C875" s="270"/>
      <c r="D875" s="249" t="s">
        <v>266</v>
      </c>
      <c r="E875" s="271" t="s">
        <v>1</v>
      </c>
      <c r="F875" s="272" t="s">
        <v>270</v>
      </c>
      <c r="G875" s="270"/>
      <c r="H875" s="273">
        <v>16</v>
      </c>
      <c r="I875" s="274"/>
      <c r="J875" s="270"/>
      <c r="K875" s="270"/>
      <c r="L875" s="275"/>
      <c r="M875" s="276"/>
      <c r="N875" s="277"/>
      <c r="O875" s="277"/>
      <c r="P875" s="277"/>
      <c r="Q875" s="277"/>
      <c r="R875" s="277"/>
      <c r="S875" s="277"/>
      <c r="T875" s="278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79" t="s">
        <v>266</v>
      </c>
      <c r="AU875" s="279" t="s">
        <v>87</v>
      </c>
      <c r="AV875" s="15" t="s">
        <v>262</v>
      </c>
      <c r="AW875" s="15" t="s">
        <v>34</v>
      </c>
      <c r="AX875" s="15" t="s">
        <v>85</v>
      </c>
      <c r="AY875" s="279" t="s">
        <v>256</v>
      </c>
    </row>
    <row r="876" s="2" customFormat="1" ht="21.75" customHeight="1">
      <c r="A876" s="38"/>
      <c r="B876" s="39"/>
      <c r="C876" s="228" t="s">
        <v>969</v>
      </c>
      <c r="D876" s="228" t="s">
        <v>258</v>
      </c>
      <c r="E876" s="229" t="s">
        <v>970</v>
      </c>
      <c r="F876" s="230" t="s">
        <v>971</v>
      </c>
      <c r="G876" s="231" t="s">
        <v>940</v>
      </c>
      <c r="H876" s="232">
        <v>13</v>
      </c>
      <c r="I876" s="233"/>
      <c r="J876" s="234">
        <f>ROUND(I876*H876,2)</f>
        <v>0</v>
      </c>
      <c r="K876" s="235"/>
      <c r="L876" s="44"/>
      <c r="M876" s="236" t="s">
        <v>1</v>
      </c>
      <c r="N876" s="237" t="s">
        <v>42</v>
      </c>
      <c r="O876" s="91"/>
      <c r="P876" s="238">
        <f>O876*H876</f>
        <v>0</v>
      </c>
      <c r="Q876" s="238">
        <v>0.0018500000000000001</v>
      </c>
      <c r="R876" s="238">
        <f>Q876*H876</f>
        <v>0.024050000000000002</v>
      </c>
      <c r="S876" s="238">
        <v>0</v>
      </c>
      <c r="T876" s="239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40" t="s">
        <v>355</v>
      </c>
      <c r="AT876" s="240" t="s">
        <v>258</v>
      </c>
      <c r="AU876" s="240" t="s">
        <v>87</v>
      </c>
      <c r="AY876" s="17" t="s">
        <v>256</v>
      </c>
      <c r="BE876" s="241">
        <f>IF(N876="základní",J876,0)</f>
        <v>0</v>
      </c>
      <c r="BF876" s="241">
        <f>IF(N876="snížená",J876,0)</f>
        <v>0</v>
      </c>
      <c r="BG876" s="241">
        <f>IF(N876="zákl. přenesená",J876,0)</f>
        <v>0</v>
      </c>
      <c r="BH876" s="241">
        <f>IF(N876="sníž. přenesená",J876,0)</f>
        <v>0</v>
      </c>
      <c r="BI876" s="241">
        <f>IF(N876="nulová",J876,0)</f>
        <v>0</v>
      </c>
      <c r="BJ876" s="17" t="s">
        <v>85</v>
      </c>
      <c r="BK876" s="241">
        <f>ROUND(I876*H876,2)</f>
        <v>0</v>
      </c>
      <c r="BL876" s="17" t="s">
        <v>355</v>
      </c>
      <c r="BM876" s="240" t="s">
        <v>972</v>
      </c>
    </row>
    <row r="877" s="14" customFormat="1">
      <c r="A877" s="14"/>
      <c r="B877" s="258"/>
      <c r="C877" s="259"/>
      <c r="D877" s="249" t="s">
        <v>266</v>
      </c>
      <c r="E877" s="260" t="s">
        <v>1</v>
      </c>
      <c r="F877" s="261" t="s">
        <v>973</v>
      </c>
      <c r="G877" s="259"/>
      <c r="H877" s="262">
        <v>12</v>
      </c>
      <c r="I877" s="263"/>
      <c r="J877" s="259"/>
      <c r="K877" s="259"/>
      <c r="L877" s="264"/>
      <c r="M877" s="265"/>
      <c r="N877" s="266"/>
      <c r="O877" s="266"/>
      <c r="P877" s="266"/>
      <c r="Q877" s="266"/>
      <c r="R877" s="266"/>
      <c r="S877" s="266"/>
      <c r="T877" s="267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8" t="s">
        <v>266</v>
      </c>
      <c r="AU877" s="268" t="s">
        <v>87</v>
      </c>
      <c r="AV877" s="14" t="s">
        <v>87</v>
      </c>
      <c r="AW877" s="14" t="s">
        <v>34</v>
      </c>
      <c r="AX877" s="14" t="s">
        <v>77</v>
      </c>
      <c r="AY877" s="268" t="s">
        <v>256</v>
      </c>
    </row>
    <row r="878" s="14" customFormat="1">
      <c r="A878" s="14"/>
      <c r="B878" s="258"/>
      <c r="C878" s="259"/>
      <c r="D878" s="249" t="s">
        <v>266</v>
      </c>
      <c r="E878" s="260" t="s">
        <v>1</v>
      </c>
      <c r="F878" s="261" t="s">
        <v>835</v>
      </c>
      <c r="G878" s="259"/>
      <c r="H878" s="262">
        <v>1</v>
      </c>
      <c r="I878" s="263"/>
      <c r="J878" s="259"/>
      <c r="K878" s="259"/>
      <c r="L878" s="264"/>
      <c r="M878" s="265"/>
      <c r="N878" s="266"/>
      <c r="O878" s="266"/>
      <c r="P878" s="266"/>
      <c r="Q878" s="266"/>
      <c r="R878" s="266"/>
      <c r="S878" s="266"/>
      <c r="T878" s="267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8" t="s">
        <v>266</v>
      </c>
      <c r="AU878" s="268" t="s">
        <v>87</v>
      </c>
      <c r="AV878" s="14" t="s">
        <v>87</v>
      </c>
      <c r="AW878" s="14" t="s">
        <v>34</v>
      </c>
      <c r="AX878" s="14" t="s">
        <v>77</v>
      </c>
      <c r="AY878" s="268" t="s">
        <v>256</v>
      </c>
    </row>
    <row r="879" s="15" customFormat="1">
      <c r="A879" s="15"/>
      <c r="B879" s="269"/>
      <c r="C879" s="270"/>
      <c r="D879" s="249" t="s">
        <v>266</v>
      </c>
      <c r="E879" s="271" t="s">
        <v>1</v>
      </c>
      <c r="F879" s="272" t="s">
        <v>270</v>
      </c>
      <c r="G879" s="270"/>
      <c r="H879" s="273">
        <v>13</v>
      </c>
      <c r="I879" s="274"/>
      <c r="J879" s="270"/>
      <c r="K879" s="270"/>
      <c r="L879" s="275"/>
      <c r="M879" s="276"/>
      <c r="N879" s="277"/>
      <c r="O879" s="277"/>
      <c r="P879" s="277"/>
      <c r="Q879" s="277"/>
      <c r="R879" s="277"/>
      <c r="S879" s="277"/>
      <c r="T879" s="278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79" t="s">
        <v>266</v>
      </c>
      <c r="AU879" s="279" t="s">
        <v>87</v>
      </c>
      <c r="AV879" s="15" t="s">
        <v>262</v>
      </c>
      <c r="AW879" s="15" t="s">
        <v>34</v>
      </c>
      <c r="AX879" s="15" t="s">
        <v>85</v>
      </c>
      <c r="AY879" s="279" t="s">
        <v>256</v>
      </c>
    </row>
    <row r="880" s="2" customFormat="1" ht="16.5" customHeight="1">
      <c r="A880" s="38"/>
      <c r="B880" s="39"/>
      <c r="C880" s="280" t="s">
        <v>974</v>
      </c>
      <c r="D880" s="280" t="s">
        <v>303</v>
      </c>
      <c r="E880" s="281" t="s">
        <v>975</v>
      </c>
      <c r="F880" s="282" t="s">
        <v>976</v>
      </c>
      <c r="G880" s="283" t="s">
        <v>319</v>
      </c>
      <c r="H880" s="284">
        <v>12</v>
      </c>
      <c r="I880" s="285"/>
      <c r="J880" s="286">
        <f>ROUND(I880*H880,2)</f>
        <v>0</v>
      </c>
      <c r="K880" s="287"/>
      <c r="L880" s="288"/>
      <c r="M880" s="289" t="s">
        <v>1</v>
      </c>
      <c r="N880" s="290" t="s">
        <v>42</v>
      </c>
      <c r="O880" s="91"/>
      <c r="P880" s="238">
        <f>O880*H880</f>
        <v>0</v>
      </c>
      <c r="Q880" s="238">
        <v>0.014999999999999999</v>
      </c>
      <c r="R880" s="238">
        <f>Q880*H880</f>
        <v>0.17999999999999999</v>
      </c>
      <c r="S880" s="238">
        <v>0</v>
      </c>
      <c r="T880" s="239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240" t="s">
        <v>513</v>
      </c>
      <c r="AT880" s="240" t="s">
        <v>303</v>
      </c>
      <c r="AU880" s="240" t="s">
        <v>87</v>
      </c>
      <c r="AY880" s="17" t="s">
        <v>256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7" t="s">
        <v>85</v>
      </c>
      <c r="BK880" s="241">
        <f>ROUND(I880*H880,2)</f>
        <v>0</v>
      </c>
      <c r="BL880" s="17" t="s">
        <v>355</v>
      </c>
      <c r="BM880" s="240" t="s">
        <v>977</v>
      </c>
    </row>
    <row r="881" s="14" customFormat="1">
      <c r="A881" s="14"/>
      <c r="B881" s="258"/>
      <c r="C881" s="259"/>
      <c r="D881" s="249" t="s">
        <v>266</v>
      </c>
      <c r="E881" s="260" t="s">
        <v>1</v>
      </c>
      <c r="F881" s="261" t="s">
        <v>8</v>
      </c>
      <c r="G881" s="259"/>
      <c r="H881" s="262">
        <v>12</v>
      </c>
      <c r="I881" s="263"/>
      <c r="J881" s="259"/>
      <c r="K881" s="259"/>
      <c r="L881" s="264"/>
      <c r="M881" s="265"/>
      <c r="N881" s="266"/>
      <c r="O881" s="266"/>
      <c r="P881" s="266"/>
      <c r="Q881" s="266"/>
      <c r="R881" s="266"/>
      <c r="S881" s="266"/>
      <c r="T881" s="267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8" t="s">
        <v>266</v>
      </c>
      <c r="AU881" s="268" t="s">
        <v>87</v>
      </c>
      <c r="AV881" s="14" t="s">
        <v>87</v>
      </c>
      <c r="AW881" s="14" t="s">
        <v>34</v>
      </c>
      <c r="AX881" s="14" t="s">
        <v>77</v>
      </c>
      <c r="AY881" s="268" t="s">
        <v>256</v>
      </c>
    </row>
    <row r="882" s="15" customFormat="1">
      <c r="A882" s="15"/>
      <c r="B882" s="269"/>
      <c r="C882" s="270"/>
      <c r="D882" s="249" t="s">
        <v>266</v>
      </c>
      <c r="E882" s="271" t="s">
        <v>1</v>
      </c>
      <c r="F882" s="272" t="s">
        <v>270</v>
      </c>
      <c r="G882" s="270"/>
      <c r="H882" s="273">
        <v>12</v>
      </c>
      <c r="I882" s="274"/>
      <c r="J882" s="270"/>
      <c r="K882" s="270"/>
      <c r="L882" s="275"/>
      <c r="M882" s="276"/>
      <c r="N882" s="277"/>
      <c r="O882" s="277"/>
      <c r="P882" s="277"/>
      <c r="Q882" s="277"/>
      <c r="R882" s="277"/>
      <c r="S882" s="277"/>
      <c r="T882" s="278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9" t="s">
        <v>266</v>
      </c>
      <c r="AU882" s="279" t="s">
        <v>87</v>
      </c>
      <c r="AV882" s="15" t="s">
        <v>262</v>
      </c>
      <c r="AW882" s="15" t="s">
        <v>34</v>
      </c>
      <c r="AX882" s="15" t="s">
        <v>85</v>
      </c>
      <c r="AY882" s="279" t="s">
        <v>256</v>
      </c>
    </row>
    <row r="883" s="2" customFormat="1" ht="24.15" customHeight="1">
      <c r="A883" s="38"/>
      <c r="B883" s="39"/>
      <c r="C883" s="280" t="s">
        <v>978</v>
      </c>
      <c r="D883" s="280" t="s">
        <v>303</v>
      </c>
      <c r="E883" s="281" t="s">
        <v>979</v>
      </c>
      <c r="F883" s="282" t="s">
        <v>980</v>
      </c>
      <c r="G883" s="283" t="s">
        <v>319</v>
      </c>
      <c r="H883" s="284">
        <v>1</v>
      </c>
      <c r="I883" s="285"/>
      <c r="J883" s="286">
        <f>ROUND(I883*H883,2)</f>
        <v>0</v>
      </c>
      <c r="K883" s="287"/>
      <c r="L883" s="288"/>
      <c r="M883" s="289" t="s">
        <v>1</v>
      </c>
      <c r="N883" s="290" t="s">
        <v>42</v>
      </c>
      <c r="O883" s="91"/>
      <c r="P883" s="238">
        <f>O883*H883</f>
        <v>0</v>
      </c>
      <c r="Q883" s="238">
        <v>0.016</v>
      </c>
      <c r="R883" s="238">
        <f>Q883*H883</f>
        <v>0.016</v>
      </c>
      <c r="S883" s="238">
        <v>0</v>
      </c>
      <c r="T883" s="239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40" t="s">
        <v>513</v>
      </c>
      <c r="AT883" s="240" t="s">
        <v>303</v>
      </c>
      <c r="AU883" s="240" t="s">
        <v>87</v>
      </c>
      <c r="AY883" s="17" t="s">
        <v>256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7" t="s">
        <v>85</v>
      </c>
      <c r="BK883" s="241">
        <f>ROUND(I883*H883,2)</f>
        <v>0</v>
      </c>
      <c r="BL883" s="17" t="s">
        <v>355</v>
      </c>
      <c r="BM883" s="240" t="s">
        <v>981</v>
      </c>
    </row>
    <row r="884" s="14" customFormat="1">
      <c r="A884" s="14"/>
      <c r="B884" s="258"/>
      <c r="C884" s="259"/>
      <c r="D884" s="249" t="s">
        <v>266</v>
      </c>
      <c r="E884" s="260" t="s">
        <v>1</v>
      </c>
      <c r="F884" s="261" t="s">
        <v>85</v>
      </c>
      <c r="G884" s="259"/>
      <c r="H884" s="262">
        <v>1</v>
      </c>
      <c r="I884" s="263"/>
      <c r="J884" s="259"/>
      <c r="K884" s="259"/>
      <c r="L884" s="264"/>
      <c r="M884" s="265"/>
      <c r="N884" s="266"/>
      <c r="O884" s="266"/>
      <c r="P884" s="266"/>
      <c r="Q884" s="266"/>
      <c r="R884" s="266"/>
      <c r="S884" s="266"/>
      <c r="T884" s="267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8" t="s">
        <v>266</v>
      </c>
      <c r="AU884" s="268" t="s">
        <v>87</v>
      </c>
      <c r="AV884" s="14" t="s">
        <v>87</v>
      </c>
      <c r="AW884" s="14" t="s">
        <v>34</v>
      </c>
      <c r="AX884" s="14" t="s">
        <v>77</v>
      </c>
      <c r="AY884" s="268" t="s">
        <v>256</v>
      </c>
    </row>
    <row r="885" s="15" customFormat="1">
      <c r="A885" s="15"/>
      <c r="B885" s="269"/>
      <c r="C885" s="270"/>
      <c r="D885" s="249" t="s">
        <v>266</v>
      </c>
      <c r="E885" s="271" t="s">
        <v>1</v>
      </c>
      <c r="F885" s="272" t="s">
        <v>270</v>
      </c>
      <c r="G885" s="270"/>
      <c r="H885" s="273">
        <v>1</v>
      </c>
      <c r="I885" s="274"/>
      <c r="J885" s="270"/>
      <c r="K885" s="270"/>
      <c r="L885" s="275"/>
      <c r="M885" s="276"/>
      <c r="N885" s="277"/>
      <c r="O885" s="277"/>
      <c r="P885" s="277"/>
      <c r="Q885" s="277"/>
      <c r="R885" s="277"/>
      <c r="S885" s="277"/>
      <c r="T885" s="278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9" t="s">
        <v>266</v>
      </c>
      <c r="AU885" s="279" t="s">
        <v>87</v>
      </c>
      <c r="AV885" s="15" t="s">
        <v>262</v>
      </c>
      <c r="AW885" s="15" t="s">
        <v>34</v>
      </c>
      <c r="AX885" s="15" t="s">
        <v>85</v>
      </c>
      <c r="AY885" s="279" t="s">
        <v>256</v>
      </c>
    </row>
    <row r="886" s="2" customFormat="1" ht="16.5" customHeight="1">
      <c r="A886" s="38"/>
      <c r="B886" s="39"/>
      <c r="C886" s="228" t="s">
        <v>982</v>
      </c>
      <c r="D886" s="228" t="s">
        <v>258</v>
      </c>
      <c r="E886" s="229" t="s">
        <v>983</v>
      </c>
      <c r="F886" s="230" t="s">
        <v>984</v>
      </c>
      <c r="G886" s="231" t="s">
        <v>940</v>
      </c>
      <c r="H886" s="232">
        <v>3</v>
      </c>
      <c r="I886" s="233"/>
      <c r="J886" s="234">
        <f>ROUND(I886*H886,2)</f>
        <v>0</v>
      </c>
      <c r="K886" s="235"/>
      <c r="L886" s="44"/>
      <c r="M886" s="236" t="s">
        <v>1</v>
      </c>
      <c r="N886" s="237" t="s">
        <v>42</v>
      </c>
      <c r="O886" s="91"/>
      <c r="P886" s="238">
        <f>O886*H886</f>
        <v>0</v>
      </c>
      <c r="Q886" s="238">
        <v>0</v>
      </c>
      <c r="R886" s="238">
        <f>Q886*H886</f>
        <v>0</v>
      </c>
      <c r="S886" s="238">
        <v>0.034700000000000002</v>
      </c>
      <c r="T886" s="239">
        <f>S886*H886</f>
        <v>0.1041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40" t="s">
        <v>355</v>
      </c>
      <c r="AT886" s="240" t="s">
        <v>258</v>
      </c>
      <c r="AU886" s="240" t="s">
        <v>87</v>
      </c>
      <c r="AY886" s="17" t="s">
        <v>256</v>
      </c>
      <c r="BE886" s="241">
        <f>IF(N886="základní",J886,0)</f>
        <v>0</v>
      </c>
      <c r="BF886" s="241">
        <f>IF(N886="snížená",J886,0)</f>
        <v>0</v>
      </c>
      <c r="BG886" s="241">
        <f>IF(N886="zákl. přenesená",J886,0)</f>
        <v>0</v>
      </c>
      <c r="BH886" s="241">
        <f>IF(N886="sníž. přenesená",J886,0)</f>
        <v>0</v>
      </c>
      <c r="BI886" s="241">
        <f>IF(N886="nulová",J886,0)</f>
        <v>0</v>
      </c>
      <c r="BJ886" s="17" t="s">
        <v>85</v>
      </c>
      <c r="BK886" s="241">
        <f>ROUND(I886*H886,2)</f>
        <v>0</v>
      </c>
      <c r="BL886" s="17" t="s">
        <v>355</v>
      </c>
      <c r="BM886" s="240" t="s">
        <v>985</v>
      </c>
    </row>
    <row r="887" s="14" customFormat="1">
      <c r="A887" s="14"/>
      <c r="B887" s="258"/>
      <c r="C887" s="259"/>
      <c r="D887" s="249" t="s">
        <v>266</v>
      </c>
      <c r="E887" s="260" t="s">
        <v>1</v>
      </c>
      <c r="F887" s="261" t="s">
        <v>954</v>
      </c>
      <c r="G887" s="259"/>
      <c r="H887" s="262">
        <v>1</v>
      </c>
      <c r="I887" s="263"/>
      <c r="J887" s="259"/>
      <c r="K887" s="259"/>
      <c r="L887" s="264"/>
      <c r="M887" s="265"/>
      <c r="N887" s="266"/>
      <c r="O887" s="266"/>
      <c r="P887" s="266"/>
      <c r="Q887" s="266"/>
      <c r="R887" s="266"/>
      <c r="S887" s="266"/>
      <c r="T887" s="267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8" t="s">
        <v>266</v>
      </c>
      <c r="AU887" s="268" t="s">
        <v>87</v>
      </c>
      <c r="AV887" s="14" t="s">
        <v>87</v>
      </c>
      <c r="AW887" s="14" t="s">
        <v>34</v>
      </c>
      <c r="AX887" s="14" t="s">
        <v>77</v>
      </c>
      <c r="AY887" s="268" t="s">
        <v>256</v>
      </c>
    </row>
    <row r="888" s="14" customFormat="1">
      <c r="A888" s="14"/>
      <c r="B888" s="258"/>
      <c r="C888" s="259"/>
      <c r="D888" s="249" t="s">
        <v>266</v>
      </c>
      <c r="E888" s="260" t="s">
        <v>1</v>
      </c>
      <c r="F888" s="261" t="s">
        <v>986</v>
      </c>
      <c r="G888" s="259"/>
      <c r="H888" s="262">
        <v>1</v>
      </c>
      <c r="I888" s="263"/>
      <c r="J888" s="259"/>
      <c r="K888" s="259"/>
      <c r="L888" s="264"/>
      <c r="M888" s="265"/>
      <c r="N888" s="266"/>
      <c r="O888" s="266"/>
      <c r="P888" s="266"/>
      <c r="Q888" s="266"/>
      <c r="R888" s="266"/>
      <c r="S888" s="266"/>
      <c r="T888" s="267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8" t="s">
        <v>266</v>
      </c>
      <c r="AU888" s="268" t="s">
        <v>87</v>
      </c>
      <c r="AV888" s="14" t="s">
        <v>87</v>
      </c>
      <c r="AW888" s="14" t="s">
        <v>34</v>
      </c>
      <c r="AX888" s="14" t="s">
        <v>77</v>
      </c>
      <c r="AY888" s="268" t="s">
        <v>256</v>
      </c>
    </row>
    <row r="889" s="14" customFormat="1">
      <c r="A889" s="14"/>
      <c r="B889" s="258"/>
      <c r="C889" s="259"/>
      <c r="D889" s="249" t="s">
        <v>266</v>
      </c>
      <c r="E889" s="260" t="s">
        <v>1</v>
      </c>
      <c r="F889" s="261" t="s">
        <v>987</v>
      </c>
      <c r="G889" s="259"/>
      <c r="H889" s="262">
        <v>1</v>
      </c>
      <c r="I889" s="263"/>
      <c r="J889" s="259"/>
      <c r="K889" s="259"/>
      <c r="L889" s="264"/>
      <c r="M889" s="265"/>
      <c r="N889" s="266"/>
      <c r="O889" s="266"/>
      <c r="P889" s="266"/>
      <c r="Q889" s="266"/>
      <c r="R889" s="266"/>
      <c r="S889" s="266"/>
      <c r="T889" s="26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8" t="s">
        <v>266</v>
      </c>
      <c r="AU889" s="268" t="s">
        <v>87</v>
      </c>
      <c r="AV889" s="14" t="s">
        <v>87</v>
      </c>
      <c r="AW889" s="14" t="s">
        <v>34</v>
      </c>
      <c r="AX889" s="14" t="s">
        <v>77</v>
      </c>
      <c r="AY889" s="268" t="s">
        <v>256</v>
      </c>
    </row>
    <row r="890" s="15" customFormat="1">
      <c r="A890" s="15"/>
      <c r="B890" s="269"/>
      <c r="C890" s="270"/>
      <c r="D890" s="249" t="s">
        <v>266</v>
      </c>
      <c r="E890" s="271" t="s">
        <v>1</v>
      </c>
      <c r="F890" s="272" t="s">
        <v>270</v>
      </c>
      <c r="G890" s="270"/>
      <c r="H890" s="273">
        <v>3</v>
      </c>
      <c r="I890" s="274"/>
      <c r="J890" s="270"/>
      <c r="K890" s="270"/>
      <c r="L890" s="275"/>
      <c r="M890" s="276"/>
      <c r="N890" s="277"/>
      <c r="O890" s="277"/>
      <c r="P890" s="277"/>
      <c r="Q890" s="277"/>
      <c r="R890" s="277"/>
      <c r="S890" s="277"/>
      <c r="T890" s="278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9" t="s">
        <v>266</v>
      </c>
      <c r="AU890" s="279" t="s">
        <v>87</v>
      </c>
      <c r="AV890" s="15" t="s">
        <v>262</v>
      </c>
      <c r="AW890" s="15" t="s">
        <v>34</v>
      </c>
      <c r="AX890" s="15" t="s">
        <v>85</v>
      </c>
      <c r="AY890" s="279" t="s">
        <v>256</v>
      </c>
    </row>
    <row r="891" s="2" customFormat="1" ht="24.15" customHeight="1">
      <c r="A891" s="38"/>
      <c r="B891" s="39"/>
      <c r="C891" s="228" t="s">
        <v>988</v>
      </c>
      <c r="D891" s="228" t="s">
        <v>258</v>
      </c>
      <c r="E891" s="229" t="s">
        <v>989</v>
      </c>
      <c r="F891" s="230" t="s">
        <v>990</v>
      </c>
      <c r="G891" s="231" t="s">
        <v>940</v>
      </c>
      <c r="H891" s="232">
        <v>3</v>
      </c>
      <c r="I891" s="233"/>
      <c r="J891" s="234">
        <f>ROUND(I891*H891,2)</f>
        <v>0</v>
      </c>
      <c r="K891" s="235"/>
      <c r="L891" s="44"/>
      <c r="M891" s="236" t="s">
        <v>1</v>
      </c>
      <c r="N891" s="237" t="s">
        <v>42</v>
      </c>
      <c r="O891" s="91"/>
      <c r="P891" s="238">
        <f>O891*H891</f>
        <v>0</v>
      </c>
      <c r="Q891" s="238">
        <v>0.0147</v>
      </c>
      <c r="R891" s="238">
        <f>Q891*H891</f>
        <v>0.0441</v>
      </c>
      <c r="S891" s="238">
        <v>0</v>
      </c>
      <c r="T891" s="239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40" t="s">
        <v>355</v>
      </c>
      <c r="AT891" s="240" t="s">
        <v>258</v>
      </c>
      <c r="AU891" s="240" t="s">
        <v>87</v>
      </c>
      <c r="AY891" s="17" t="s">
        <v>256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7" t="s">
        <v>85</v>
      </c>
      <c r="BK891" s="241">
        <f>ROUND(I891*H891,2)</f>
        <v>0</v>
      </c>
      <c r="BL891" s="17" t="s">
        <v>355</v>
      </c>
      <c r="BM891" s="240" t="s">
        <v>991</v>
      </c>
    </row>
    <row r="892" s="14" customFormat="1">
      <c r="A892" s="14"/>
      <c r="B892" s="258"/>
      <c r="C892" s="259"/>
      <c r="D892" s="249" t="s">
        <v>266</v>
      </c>
      <c r="E892" s="260" t="s">
        <v>1</v>
      </c>
      <c r="F892" s="261" t="s">
        <v>954</v>
      </c>
      <c r="G892" s="259"/>
      <c r="H892" s="262">
        <v>1</v>
      </c>
      <c r="I892" s="263"/>
      <c r="J892" s="259"/>
      <c r="K892" s="259"/>
      <c r="L892" s="264"/>
      <c r="M892" s="265"/>
      <c r="N892" s="266"/>
      <c r="O892" s="266"/>
      <c r="P892" s="266"/>
      <c r="Q892" s="266"/>
      <c r="R892" s="266"/>
      <c r="S892" s="266"/>
      <c r="T892" s="26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8" t="s">
        <v>266</v>
      </c>
      <c r="AU892" s="268" t="s">
        <v>87</v>
      </c>
      <c r="AV892" s="14" t="s">
        <v>87</v>
      </c>
      <c r="AW892" s="14" t="s">
        <v>34</v>
      </c>
      <c r="AX892" s="14" t="s">
        <v>77</v>
      </c>
      <c r="AY892" s="268" t="s">
        <v>256</v>
      </c>
    </row>
    <row r="893" s="14" customFormat="1">
      <c r="A893" s="14"/>
      <c r="B893" s="258"/>
      <c r="C893" s="259"/>
      <c r="D893" s="249" t="s">
        <v>266</v>
      </c>
      <c r="E893" s="260" t="s">
        <v>1</v>
      </c>
      <c r="F893" s="261" t="s">
        <v>986</v>
      </c>
      <c r="G893" s="259"/>
      <c r="H893" s="262">
        <v>1</v>
      </c>
      <c r="I893" s="263"/>
      <c r="J893" s="259"/>
      <c r="K893" s="259"/>
      <c r="L893" s="264"/>
      <c r="M893" s="265"/>
      <c r="N893" s="266"/>
      <c r="O893" s="266"/>
      <c r="P893" s="266"/>
      <c r="Q893" s="266"/>
      <c r="R893" s="266"/>
      <c r="S893" s="266"/>
      <c r="T893" s="267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8" t="s">
        <v>266</v>
      </c>
      <c r="AU893" s="268" t="s">
        <v>87</v>
      </c>
      <c r="AV893" s="14" t="s">
        <v>87</v>
      </c>
      <c r="AW893" s="14" t="s">
        <v>34</v>
      </c>
      <c r="AX893" s="14" t="s">
        <v>77</v>
      </c>
      <c r="AY893" s="268" t="s">
        <v>256</v>
      </c>
    </row>
    <row r="894" s="14" customFormat="1">
      <c r="A894" s="14"/>
      <c r="B894" s="258"/>
      <c r="C894" s="259"/>
      <c r="D894" s="249" t="s">
        <v>266</v>
      </c>
      <c r="E894" s="260" t="s">
        <v>1</v>
      </c>
      <c r="F894" s="261" t="s">
        <v>987</v>
      </c>
      <c r="G894" s="259"/>
      <c r="H894" s="262">
        <v>1</v>
      </c>
      <c r="I894" s="263"/>
      <c r="J894" s="259"/>
      <c r="K894" s="259"/>
      <c r="L894" s="264"/>
      <c r="M894" s="265"/>
      <c r="N894" s="266"/>
      <c r="O894" s="266"/>
      <c r="P894" s="266"/>
      <c r="Q894" s="266"/>
      <c r="R894" s="266"/>
      <c r="S894" s="266"/>
      <c r="T894" s="267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8" t="s">
        <v>266</v>
      </c>
      <c r="AU894" s="268" t="s">
        <v>87</v>
      </c>
      <c r="AV894" s="14" t="s">
        <v>87</v>
      </c>
      <c r="AW894" s="14" t="s">
        <v>34</v>
      </c>
      <c r="AX894" s="14" t="s">
        <v>77</v>
      </c>
      <c r="AY894" s="268" t="s">
        <v>256</v>
      </c>
    </row>
    <row r="895" s="15" customFormat="1">
      <c r="A895" s="15"/>
      <c r="B895" s="269"/>
      <c r="C895" s="270"/>
      <c r="D895" s="249" t="s">
        <v>266</v>
      </c>
      <c r="E895" s="271" t="s">
        <v>1</v>
      </c>
      <c r="F895" s="272" t="s">
        <v>270</v>
      </c>
      <c r="G895" s="270"/>
      <c r="H895" s="273">
        <v>3</v>
      </c>
      <c r="I895" s="274"/>
      <c r="J895" s="270"/>
      <c r="K895" s="270"/>
      <c r="L895" s="275"/>
      <c r="M895" s="276"/>
      <c r="N895" s="277"/>
      <c r="O895" s="277"/>
      <c r="P895" s="277"/>
      <c r="Q895" s="277"/>
      <c r="R895" s="277"/>
      <c r="S895" s="277"/>
      <c r="T895" s="278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79" t="s">
        <v>266</v>
      </c>
      <c r="AU895" s="279" t="s">
        <v>87</v>
      </c>
      <c r="AV895" s="15" t="s">
        <v>262</v>
      </c>
      <c r="AW895" s="15" t="s">
        <v>34</v>
      </c>
      <c r="AX895" s="15" t="s">
        <v>85</v>
      </c>
      <c r="AY895" s="279" t="s">
        <v>256</v>
      </c>
    </row>
    <row r="896" s="2" customFormat="1" ht="24.15" customHeight="1">
      <c r="A896" s="38"/>
      <c r="B896" s="39"/>
      <c r="C896" s="228" t="s">
        <v>992</v>
      </c>
      <c r="D896" s="228" t="s">
        <v>258</v>
      </c>
      <c r="E896" s="229" t="s">
        <v>993</v>
      </c>
      <c r="F896" s="230" t="s">
        <v>994</v>
      </c>
      <c r="G896" s="231" t="s">
        <v>940</v>
      </c>
      <c r="H896" s="232">
        <v>17</v>
      </c>
      <c r="I896" s="233"/>
      <c r="J896" s="234">
        <f>ROUND(I896*H896,2)</f>
        <v>0</v>
      </c>
      <c r="K896" s="235"/>
      <c r="L896" s="44"/>
      <c r="M896" s="236" t="s">
        <v>1</v>
      </c>
      <c r="N896" s="237" t="s">
        <v>42</v>
      </c>
      <c r="O896" s="91"/>
      <c r="P896" s="238">
        <f>O896*H896</f>
        <v>0</v>
      </c>
      <c r="Q896" s="238">
        <v>0</v>
      </c>
      <c r="R896" s="238">
        <f>Q896*H896</f>
        <v>0</v>
      </c>
      <c r="S896" s="238">
        <v>0</v>
      </c>
      <c r="T896" s="239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240" t="s">
        <v>355</v>
      </c>
      <c r="AT896" s="240" t="s">
        <v>258</v>
      </c>
      <c r="AU896" s="240" t="s">
        <v>87</v>
      </c>
      <c r="AY896" s="17" t="s">
        <v>256</v>
      </c>
      <c r="BE896" s="241">
        <f>IF(N896="základní",J896,0)</f>
        <v>0</v>
      </c>
      <c r="BF896" s="241">
        <f>IF(N896="snížená",J896,0)</f>
        <v>0</v>
      </c>
      <c r="BG896" s="241">
        <f>IF(N896="zákl. přenesená",J896,0)</f>
        <v>0</v>
      </c>
      <c r="BH896" s="241">
        <f>IF(N896="sníž. přenesená",J896,0)</f>
        <v>0</v>
      </c>
      <c r="BI896" s="241">
        <f>IF(N896="nulová",J896,0)</f>
        <v>0</v>
      </c>
      <c r="BJ896" s="17" t="s">
        <v>85</v>
      </c>
      <c r="BK896" s="241">
        <f>ROUND(I896*H896,2)</f>
        <v>0</v>
      </c>
      <c r="BL896" s="17" t="s">
        <v>355</v>
      </c>
      <c r="BM896" s="240" t="s">
        <v>995</v>
      </c>
    </row>
    <row r="897" s="14" customFormat="1">
      <c r="A897" s="14"/>
      <c r="B897" s="258"/>
      <c r="C897" s="259"/>
      <c r="D897" s="249" t="s">
        <v>266</v>
      </c>
      <c r="E897" s="260" t="s">
        <v>1</v>
      </c>
      <c r="F897" s="261" t="s">
        <v>996</v>
      </c>
      <c r="G897" s="259"/>
      <c r="H897" s="262">
        <v>16</v>
      </c>
      <c r="I897" s="263"/>
      <c r="J897" s="259"/>
      <c r="K897" s="259"/>
      <c r="L897" s="264"/>
      <c r="M897" s="265"/>
      <c r="N897" s="266"/>
      <c r="O897" s="266"/>
      <c r="P897" s="266"/>
      <c r="Q897" s="266"/>
      <c r="R897" s="266"/>
      <c r="S897" s="266"/>
      <c r="T897" s="26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8" t="s">
        <v>266</v>
      </c>
      <c r="AU897" s="268" t="s">
        <v>87</v>
      </c>
      <c r="AV897" s="14" t="s">
        <v>87</v>
      </c>
      <c r="AW897" s="14" t="s">
        <v>34</v>
      </c>
      <c r="AX897" s="14" t="s">
        <v>77</v>
      </c>
      <c r="AY897" s="268" t="s">
        <v>256</v>
      </c>
    </row>
    <row r="898" s="14" customFormat="1">
      <c r="A898" s="14"/>
      <c r="B898" s="258"/>
      <c r="C898" s="259"/>
      <c r="D898" s="249" t="s">
        <v>266</v>
      </c>
      <c r="E898" s="260" t="s">
        <v>1</v>
      </c>
      <c r="F898" s="261" t="s">
        <v>842</v>
      </c>
      <c r="G898" s="259"/>
      <c r="H898" s="262">
        <v>1</v>
      </c>
      <c r="I898" s="263"/>
      <c r="J898" s="259"/>
      <c r="K898" s="259"/>
      <c r="L898" s="264"/>
      <c r="M898" s="265"/>
      <c r="N898" s="266"/>
      <c r="O898" s="266"/>
      <c r="P898" s="266"/>
      <c r="Q898" s="266"/>
      <c r="R898" s="266"/>
      <c r="S898" s="266"/>
      <c r="T898" s="267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8" t="s">
        <v>266</v>
      </c>
      <c r="AU898" s="268" t="s">
        <v>87</v>
      </c>
      <c r="AV898" s="14" t="s">
        <v>87</v>
      </c>
      <c r="AW898" s="14" t="s">
        <v>34</v>
      </c>
      <c r="AX898" s="14" t="s">
        <v>77</v>
      </c>
      <c r="AY898" s="268" t="s">
        <v>256</v>
      </c>
    </row>
    <row r="899" s="15" customFormat="1">
      <c r="A899" s="15"/>
      <c r="B899" s="269"/>
      <c r="C899" s="270"/>
      <c r="D899" s="249" t="s">
        <v>266</v>
      </c>
      <c r="E899" s="271" t="s">
        <v>1</v>
      </c>
      <c r="F899" s="272" t="s">
        <v>270</v>
      </c>
      <c r="G899" s="270"/>
      <c r="H899" s="273">
        <v>17</v>
      </c>
      <c r="I899" s="274"/>
      <c r="J899" s="270"/>
      <c r="K899" s="270"/>
      <c r="L899" s="275"/>
      <c r="M899" s="276"/>
      <c r="N899" s="277"/>
      <c r="O899" s="277"/>
      <c r="P899" s="277"/>
      <c r="Q899" s="277"/>
      <c r="R899" s="277"/>
      <c r="S899" s="277"/>
      <c r="T899" s="278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79" t="s">
        <v>266</v>
      </c>
      <c r="AU899" s="279" t="s">
        <v>87</v>
      </c>
      <c r="AV899" s="15" t="s">
        <v>262</v>
      </c>
      <c r="AW899" s="15" t="s">
        <v>34</v>
      </c>
      <c r="AX899" s="15" t="s">
        <v>85</v>
      </c>
      <c r="AY899" s="279" t="s">
        <v>256</v>
      </c>
    </row>
    <row r="900" s="2" customFormat="1" ht="16.5" customHeight="1">
      <c r="A900" s="38"/>
      <c r="B900" s="39"/>
      <c r="C900" s="228" t="s">
        <v>997</v>
      </c>
      <c r="D900" s="228" t="s">
        <v>258</v>
      </c>
      <c r="E900" s="229" t="s">
        <v>998</v>
      </c>
      <c r="F900" s="230" t="s">
        <v>999</v>
      </c>
      <c r="G900" s="231" t="s">
        <v>940</v>
      </c>
      <c r="H900" s="232">
        <v>42</v>
      </c>
      <c r="I900" s="233"/>
      <c r="J900" s="234">
        <f>ROUND(I900*H900,2)</f>
        <v>0</v>
      </c>
      <c r="K900" s="235"/>
      <c r="L900" s="44"/>
      <c r="M900" s="236" t="s">
        <v>1</v>
      </c>
      <c r="N900" s="237" t="s">
        <v>42</v>
      </c>
      <c r="O900" s="91"/>
      <c r="P900" s="238">
        <f>O900*H900</f>
        <v>0</v>
      </c>
      <c r="Q900" s="238">
        <v>0</v>
      </c>
      <c r="R900" s="238">
        <f>Q900*H900</f>
        <v>0</v>
      </c>
      <c r="S900" s="238">
        <v>0</v>
      </c>
      <c r="T900" s="239">
        <f>S900*H900</f>
        <v>0</v>
      </c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R900" s="240" t="s">
        <v>355</v>
      </c>
      <c r="AT900" s="240" t="s">
        <v>258</v>
      </c>
      <c r="AU900" s="240" t="s">
        <v>87</v>
      </c>
      <c r="AY900" s="17" t="s">
        <v>256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7" t="s">
        <v>85</v>
      </c>
      <c r="BK900" s="241">
        <f>ROUND(I900*H900,2)</f>
        <v>0</v>
      </c>
      <c r="BL900" s="17" t="s">
        <v>355</v>
      </c>
      <c r="BM900" s="240" t="s">
        <v>1000</v>
      </c>
    </row>
    <row r="901" s="14" customFormat="1">
      <c r="A901" s="14"/>
      <c r="B901" s="258"/>
      <c r="C901" s="259"/>
      <c r="D901" s="249" t="s">
        <v>266</v>
      </c>
      <c r="E901" s="260" t="s">
        <v>1</v>
      </c>
      <c r="F901" s="261" t="s">
        <v>1001</v>
      </c>
      <c r="G901" s="259"/>
      <c r="H901" s="262">
        <v>24</v>
      </c>
      <c r="I901" s="263"/>
      <c r="J901" s="259"/>
      <c r="K901" s="259"/>
      <c r="L901" s="264"/>
      <c r="M901" s="265"/>
      <c r="N901" s="266"/>
      <c r="O901" s="266"/>
      <c r="P901" s="266"/>
      <c r="Q901" s="266"/>
      <c r="R901" s="266"/>
      <c r="S901" s="266"/>
      <c r="T901" s="267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8" t="s">
        <v>266</v>
      </c>
      <c r="AU901" s="268" t="s">
        <v>87</v>
      </c>
      <c r="AV901" s="14" t="s">
        <v>87</v>
      </c>
      <c r="AW901" s="14" t="s">
        <v>34</v>
      </c>
      <c r="AX901" s="14" t="s">
        <v>77</v>
      </c>
      <c r="AY901" s="268" t="s">
        <v>256</v>
      </c>
    </row>
    <row r="902" s="14" customFormat="1">
      <c r="A902" s="14"/>
      <c r="B902" s="258"/>
      <c r="C902" s="259"/>
      <c r="D902" s="249" t="s">
        <v>266</v>
      </c>
      <c r="E902" s="260" t="s">
        <v>1</v>
      </c>
      <c r="F902" s="261" t="s">
        <v>904</v>
      </c>
      <c r="G902" s="259"/>
      <c r="H902" s="262">
        <v>2</v>
      </c>
      <c r="I902" s="263"/>
      <c r="J902" s="259"/>
      <c r="K902" s="259"/>
      <c r="L902" s="264"/>
      <c r="M902" s="265"/>
      <c r="N902" s="266"/>
      <c r="O902" s="266"/>
      <c r="P902" s="266"/>
      <c r="Q902" s="266"/>
      <c r="R902" s="266"/>
      <c r="S902" s="266"/>
      <c r="T902" s="267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8" t="s">
        <v>266</v>
      </c>
      <c r="AU902" s="268" t="s">
        <v>87</v>
      </c>
      <c r="AV902" s="14" t="s">
        <v>87</v>
      </c>
      <c r="AW902" s="14" t="s">
        <v>34</v>
      </c>
      <c r="AX902" s="14" t="s">
        <v>77</v>
      </c>
      <c r="AY902" s="268" t="s">
        <v>256</v>
      </c>
    </row>
    <row r="903" s="14" customFormat="1">
      <c r="A903" s="14"/>
      <c r="B903" s="258"/>
      <c r="C903" s="259"/>
      <c r="D903" s="249" t="s">
        <v>266</v>
      </c>
      <c r="E903" s="260" t="s">
        <v>1</v>
      </c>
      <c r="F903" s="261" t="s">
        <v>1002</v>
      </c>
      <c r="G903" s="259"/>
      <c r="H903" s="262">
        <v>10</v>
      </c>
      <c r="I903" s="263"/>
      <c r="J903" s="259"/>
      <c r="K903" s="259"/>
      <c r="L903" s="264"/>
      <c r="M903" s="265"/>
      <c r="N903" s="266"/>
      <c r="O903" s="266"/>
      <c r="P903" s="266"/>
      <c r="Q903" s="266"/>
      <c r="R903" s="266"/>
      <c r="S903" s="266"/>
      <c r="T903" s="267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8" t="s">
        <v>266</v>
      </c>
      <c r="AU903" s="268" t="s">
        <v>87</v>
      </c>
      <c r="AV903" s="14" t="s">
        <v>87</v>
      </c>
      <c r="AW903" s="14" t="s">
        <v>34</v>
      </c>
      <c r="AX903" s="14" t="s">
        <v>77</v>
      </c>
      <c r="AY903" s="268" t="s">
        <v>256</v>
      </c>
    </row>
    <row r="904" s="14" customFormat="1">
      <c r="A904" s="14"/>
      <c r="B904" s="258"/>
      <c r="C904" s="259"/>
      <c r="D904" s="249" t="s">
        <v>266</v>
      </c>
      <c r="E904" s="260" t="s">
        <v>1</v>
      </c>
      <c r="F904" s="261" t="s">
        <v>1003</v>
      </c>
      <c r="G904" s="259"/>
      <c r="H904" s="262">
        <v>6</v>
      </c>
      <c r="I904" s="263"/>
      <c r="J904" s="259"/>
      <c r="K904" s="259"/>
      <c r="L904" s="264"/>
      <c r="M904" s="265"/>
      <c r="N904" s="266"/>
      <c r="O904" s="266"/>
      <c r="P904" s="266"/>
      <c r="Q904" s="266"/>
      <c r="R904" s="266"/>
      <c r="S904" s="266"/>
      <c r="T904" s="267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8" t="s">
        <v>266</v>
      </c>
      <c r="AU904" s="268" t="s">
        <v>87</v>
      </c>
      <c r="AV904" s="14" t="s">
        <v>87</v>
      </c>
      <c r="AW904" s="14" t="s">
        <v>34</v>
      </c>
      <c r="AX904" s="14" t="s">
        <v>77</v>
      </c>
      <c r="AY904" s="268" t="s">
        <v>256</v>
      </c>
    </row>
    <row r="905" s="15" customFormat="1">
      <c r="A905" s="15"/>
      <c r="B905" s="269"/>
      <c r="C905" s="270"/>
      <c r="D905" s="249" t="s">
        <v>266</v>
      </c>
      <c r="E905" s="271" t="s">
        <v>1</v>
      </c>
      <c r="F905" s="272" t="s">
        <v>270</v>
      </c>
      <c r="G905" s="270"/>
      <c r="H905" s="273">
        <v>42</v>
      </c>
      <c r="I905" s="274"/>
      <c r="J905" s="270"/>
      <c r="K905" s="270"/>
      <c r="L905" s="275"/>
      <c r="M905" s="276"/>
      <c r="N905" s="277"/>
      <c r="O905" s="277"/>
      <c r="P905" s="277"/>
      <c r="Q905" s="277"/>
      <c r="R905" s="277"/>
      <c r="S905" s="277"/>
      <c r="T905" s="278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9" t="s">
        <v>266</v>
      </c>
      <c r="AU905" s="279" t="s">
        <v>87</v>
      </c>
      <c r="AV905" s="15" t="s">
        <v>262</v>
      </c>
      <c r="AW905" s="15" t="s">
        <v>34</v>
      </c>
      <c r="AX905" s="15" t="s">
        <v>85</v>
      </c>
      <c r="AY905" s="279" t="s">
        <v>256</v>
      </c>
    </row>
    <row r="906" s="2" customFormat="1" ht="16.5" customHeight="1">
      <c r="A906" s="38"/>
      <c r="B906" s="39"/>
      <c r="C906" s="228" t="s">
        <v>1004</v>
      </c>
      <c r="D906" s="228" t="s">
        <v>258</v>
      </c>
      <c r="E906" s="229" t="s">
        <v>1005</v>
      </c>
      <c r="F906" s="230" t="s">
        <v>1006</v>
      </c>
      <c r="G906" s="231" t="s">
        <v>940</v>
      </c>
      <c r="H906" s="232">
        <v>3</v>
      </c>
      <c r="I906" s="233"/>
      <c r="J906" s="234">
        <f>ROUND(I906*H906,2)</f>
        <v>0</v>
      </c>
      <c r="K906" s="235"/>
      <c r="L906" s="44"/>
      <c r="M906" s="236" t="s">
        <v>1</v>
      </c>
      <c r="N906" s="237" t="s">
        <v>42</v>
      </c>
      <c r="O906" s="91"/>
      <c r="P906" s="238">
        <f>O906*H906</f>
        <v>0</v>
      </c>
      <c r="Q906" s="238">
        <v>0</v>
      </c>
      <c r="R906" s="238">
        <f>Q906*H906</f>
        <v>0</v>
      </c>
      <c r="S906" s="238">
        <v>0.00156</v>
      </c>
      <c r="T906" s="239">
        <f>S906*H906</f>
        <v>0.0046800000000000001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40" t="s">
        <v>355</v>
      </c>
      <c r="AT906" s="240" t="s">
        <v>258</v>
      </c>
      <c r="AU906" s="240" t="s">
        <v>87</v>
      </c>
      <c r="AY906" s="17" t="s">
        <v>256</v>
      </c>
      <c r="BE906" s="241">
        <f>IF(N906="základní",J906,0)</f>
        <v>0</v>
      </c>
      <c r="BF906" s="241">
        <f>IF(N906="snížená",J906,0)</f>
        <v>0</v>
      </c>
      <c r="BG906" s="241">
        <f>IF(N906="zákl. přenesená",J906,0)</f>
        <v>0</v>
      </c>
      <c r="BH906" s="241">
        <f>IF(N906="sníž. přenesená",J906,0)</f>
        <v>0</v>
      </c>
      <c r="BI906" s="241">
        <f>IF(N906="nulová",J906,0)</f>
        <v>0</v>
      </c>
      <c r="BJ906" s="17" t="s">
        <v>85</v>
      </c>
      <c r="BK906" s="241">
        <f>ROUND(I906*H906,2)</f>
        <v>0</v>
      </c>
      <c r="BL906" s="17" t="s">
        <v>355</v>
      </c>
      <c r="BM906" s="240" t="s">
        <v>1007</v>
      </c>
    </row>
    <row r="907" s="13" customFormat="1">
      <c r="A907" s="13"/>
      <c r="B907" s="247"/>
      <c r="C907" s="248"/>
      <c r="D907" s="249" t="s">
        <v>266</v>
      </c>
      <c r="E907" s="250" t="s">
        <v>1</v>
      </c>
      <c r="F907" s="251" t="s">
        <v>1008</v>
      </c>
      <c r="G907" s="248"/>
      <c r="H907" s="250" t="s">
        <v>1</v>
      </c>
      <c r="I907" s="252"/>
      <c r="J907" s="248"/>
      <c r="K907" s="248"/>
      <c r="L907" s="253"/>
      <c r="M907" s="254"/>
      <c r="N907" s="255"/>
      <c r="O907" s="255"/>
      <c r="P907" s="255"/>
      <c r="Q907" s="255"/>
      <c r="R907" s="255"/>
      <c r="S907" s="255"/>
      <c r="T907" s="256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7" t="s">
        <v>266</v>
      </c>
      <c r="AU907" s="257" t="s">
        <v>87</v>
      </c>
      <c r="AV907" s="13" t="s">
        <v>85</v>
      </c>
      <c r="AW907" s="13" t="s">
        <v>34</v>
      </c>
      <c r="AX907" s="13" t="s">
        <v>77</v>
      </c>
      <c r="AY907" s="257" t="s">
        <v>256</v>
      </c>
    </row>
    <row r="908" s="14" customFormat="1">
      <c r="A908" s="14"/>
      <c r="B908" s="258"/>
      <c r="C908" s="259"/>
      <c r="D908" s="249" t="s">
        <v>266</v>
      </c>
      <c r="E908" s="260" t="s">
        <v>1</v>
      </c>
      <c r="F908" s="261" t="s">
        <v>954</v>
      </c>
      <c r="G908" s="259"/>
      <c r="H908" s="262">
        <v>1</v>
      </c>
      <c r="I908" s="263"/>
      <c r="J908" s="259"/>
      <c r="K908" s="259"/>
      <c r="L908" s="264"/>
      <c r="M908" s="265"/>
      <c r="N908" s="266"/>
      <c r="O908" s="266"/>
      <c r="P908" s="266"/>
      <c r="Q908" s="266"/>
      <c r="R908" s="266"/>
      <c r="S908" s="266"/>
      <c r="T908" s="267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8" t="s">
        <v>266</v>
      </c>
      <c r="AU908" s="268" t="s">
        <v>87</v>
      </c>
      <c r="AV908" s="14" t="s">
        <v>87</v>
      </c>
      <c r="AW908" s="14" t="s">
        <v>34</v>
      </c>
      <c r="AX908" s="14" t="s">
        <v>77</v>
      </c>
      <c r="AY908" s="268" t="s">
        <v>256</v>
      </c>
    </row>
    <row r="909" s="14" customFormat="1">
      <c r="A909" s="14"/>
      <c r="B909" s="258"/>
      <c r="C909" s="259"/>
      <c r="D909" s="249" t="s">
        <v>266</v>
      </c>
      <c r="E909" s="260" t="s">
        <v>1</v>
      </c>
      <c r="F909" s="261" t="s">
        <v>986</v>
      </c>
      <c r="G909" s="259"/>
      <c r="H909" s="262">
        <v>1</v>
      </c>
      <c r="I909" s="263"/>
      <c r="J909" s="259"/>
      <c r="K909" s="259"/>
      <c r="L909" s="264"/>
      <c r="M909" s="265"/>
      <c r="N909" s="266"/>
      <c r="O909" s="266"/>
      <c r="P909" s="266"/>
      <c r="Q909" s="266"/>
      <c r="R909" s="266"/>
      <c r="S909" s="266"/>
      <c r="T909" s="267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8" t="s">
        <v>266</v>
      </c>
      <c r="AU909" s="268" t="s">
        <v>87</v>
      </c>
      <c r="AV909" s="14" t="s">
        <v>87</v>
      </c>
      <c r="AW909" s="14" t="s">
        <v>34</v>
      </c>
      <c r="AX909" s="14" t="s">
        <v>77</v>
      </c>
      <c r="AY909" s="268" t="s">
        <v>256</v>
      </c>
    </row>
    <row r="910" s="14" customFormat="1">
      <c r="A910" s="14"/>
      <c r="B910" s="258"/>
      <c r="C910" s="259"/>
      <c r="D910" s="249" t="s">
        <v>266</v>
      </c>
      <c r="E910" s="260" t="s">
        <v>1</v>
      </c>
      <c r="F910" s="261" t="s">
        <v>987</v>
      </c>
      <c r="G910" s="259"/>
      <c r="H910" s="262">
        <v>1</v>
      </c>
      <c r="I910" s="263"/>
      <c r="J910" s="259"/>
      <c r="K910" s="259"/>
      <c r="L910" s="264"/>
      <c r="M910" s="265"/>
      <c r="N910" s="266"/>
      <c r="O910" s="266"/>
      <c r="P910" s="266"/>
      <c r="Q910" s="266"/>
      <c r="R910" s="266"/>
      <c r="S910" s="266"/>
      <c r="T910" s="267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8" t="s">
        <v>266</v>
      </c>
      <c r="AU910" s="268" t="s">
        <v>87</v>
      </c>
      <c r="AV910" s="14" t="s">
        <v>87</v>
      </c>
      <c r="AW910" s="14" t="s">
        <v>34</v>
      </c>
      <c r="AX910" s="14" t="s">
        <v>77</v>
      </c>
      <c r="AY910" s="268" t="s">
        <v>256</v>
      </c>
    </row>
    <row r="911" s="15" customFormat="1">
      <c r="A911" s="15"/>
      <c r="B911" s="269"/>
      <c r="C911" s="270"/>
      <c r="D911" s="249" t="s">
        <v>266</v>
      </c>
      <c r="E911" s="271" t="s">
        <v>1</v>
      </c>
      <c r="F911" s="272" t="s">
        <v>270</v>
      </c>
      <c r="G911" s="270"/>
      <c r="H911" s="273">
        <v>3</v>
      </c>
      <c r="I911" s="274"/>
      <c r="J911" s="270"/>
      <c r="K911" s="270"/>
      <c r="L911" s="275"/>
      <c r="M911" s="276"/>
      <c r="N911" s="277"/>
      <c r="O911" s="277"/>
      <c r="P911" s="277"/>
      <c r="Q911" s="277"/>
      <c r="R911" s="277"/>
      <c r="S911" s="277"/>
      <c r="T911" s="278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79" t="s">
        <v>266</v>
      </c>
      <c r="AU911" s="279" t="s">
        <v>87</v>
      </c>
      <c r="AV911" s="15" t="s">
        <v>262</v>
      </c>
      <c r="AW911" s="15" t="s">
        <v>34</v>
      </c>
      <c r="AX911" s="15" t="s">
        <v>85</v>
      </c>
      <c r="AY911" s="279" t="s">
        <v>256</v>
      </c>
    </row>
    <row r="912" s="2" customFormat="1" ht="16.5" customHeight="1">
      <c r="A912" s="38"/>
      <c r="B912" s="39"/>
      <c r="C912" s="228" t="s">
        <v>1009</v>
      </c>
      <c r="D912" s="228" t="s">
        <v>258</v>
      </c>
      <c r="E912" s="229" t="s">
        <v>1010</v>
      </c>
      <c r="F912" s="230" t="s">
        <v>1011</v>
      </c>
      <c r="G912" s="231" t="s">
        <v>940</v>
      </c>
      <c r="H912" s="232">
        <v>16</v>
      </c>
      <c r="I912" s="233"/>
      <c r="J912" s="234">
        <f>ROUND(I912*H912,2)</f>
        <v>0</v>
      </c>
      <c r="K912" s="235"/>
      <c r="L912" s="44"/>
      <c r="M912" s="236" t="s">
        <v>1</v>
      </c>
      <c r="N912" s="237" t="s">
        <v>42</v>
      </c>
      <c r="O912" s="91"/>
      <c r="P912" s="238">
        <f>O912*H912</f>
        <v>0</v>
      </c>
      <c r="Q912" s="238">
        <v>0</v>
      </c>
      <c r="R912" s="238">
        <f>Q912*H912</f>
        <v>0</v>
      </c>
      <c r="S912" s="238">
        <v>0.00085999999999999998</v>
      </c>
      <c r="T912" s="239">
        <f>S912*H912</f>
        <v>0.01376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40" t="s">
        <v>355</v>
      </c>
      <c r="AT912" s="240" t="s">
        <v>258</v>
      </c>
      <c r="AU912" s="240" t="s">
        <v>87</v>
      </c>
      <c r="AY912" s="17" t="s">
        <v>256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7" t="s">
        <v>85</v>
      </c>
      <c r="BK912" s="241">
        <f>ROUND(I912*H912,2)</f>
        <v>0</v>
      </c>
      <c r="BL912" s="17" t="s">
        <v>355</v>
      </c>
      <c r="BM912" s="240" t="s">
        <v>1012</v>
      </c>
    </row>
    <row r="913" s="14" customFormat="1">
      <c r="A913" s="14"/>
      <c r="B913" s="258"/>
      <c r="C913" s="259"/>
      <c r="D913" s="249" t="s">
        <v>266</v>
      </c>
      <c r="E913" s="260" t="s">
        <v>1</v>
      </c>
      <c r="F913" s="261" t="s">
        <v>847</v>
      </c>
      <c r="G913" s="259"/>
      <c r="H913" s="262">
        <v>8</v>
      </c>
      <c r="I913" s="263"/>
      <c r="J913" s="259"/>
      <c r="K913" s="259"/>
      <c r="L913" s="264"/>
      <c r="M913" s="265"/>
      <c r="N913" s="266"/>
      <c r="O913" s="266"/>
      <c r="P913" s="266"/>
      <c r="Q913" s="266"/>
      <c r="R913" s="266"/>
      <c r="S913" s="266"/>
      <c r="T913" s="267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8" t="s">
        <v>266</v>
      </c>
      <c r="AU913" s="268" t="s">
        <v>87</v>
      </c>
      <c r="AV913" s="14" t="s">
        <v>87</v>
      </c>
      <c r="AW913" s="14" t="s">
        <v>34</v>
      </c>
      <c r="AX913" s="14" t="s">
        <v>77</v>
      </c>
      <c r="AY913" s="268" t="s">
        <v>256</v>
      </c>
    </row>
    <row r="914" s="14" customFormat="1">
      <c r="A914" s="14"/>
      <c r="B914" s="258"/>
      <c r="C914" s="259"/>
      <c r="D914" s="249" t="s">
        <v>266</v>
      </c>
      <c r="E914" s="260" t="s">
        <v>1</v>
      </c>
      <c r="F914" s="261" t="s">
        <v>959</v>
      </c>
      <c r="G914" s="259"/>
      <c r="H914" s="262">
        <v>4</v>
      </c>
      <c r="I914" s="263"/>
      <c r="J914" s="259"/>
      <c r="K914" s="259"/>
      <c r="L914" s="264"/>
      <c r="M914" s="265"/>
      <c r="N914" s="266"/>
      <c r="O914" s="266"/>
      <c r="P914" s="266"/>
      <c r="Q914" s="266"/>
      <c r="R914" s="266"/>
      <c r="S914" s="266"/>
      <c r="T914" s="267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8" t="s">
        <v>266</v>
      </c>
      <c r="AU914" s="268" t="s">
        <v>87</v>
      </c>
      <c r="AV914" s="14" t="s">
        <v>87</v>
      </c>
      <c r="AW914" s="14" t="s">
        <v>34</v>
      </c>
      <c r="AX914" s="14" t="s">
        <v>77</v>
      </c>
      <c r="AY914" s="268" t="s">
        <v>256</v>
      </c>
    </row>
    <row r="915" s="14" customFormat="1">
      <c r="A915" s="14"/>
      <c r="B915" s="258"/>
      <c r="C915" s="259"/>
      <c r="D915" s="249" t="s">
        <v>266</v>
      </c>
      <c r="E915" s="260" t="s">
        <v>1</v>
      </c>
      <c r="F915" s="261" t="s">
        <v>960</v>
      </c>
      <c r="G915" s="259"/>
      <c r="H915" s="262">
        <v>4</v>
      </c>
      <c r="I915" s="263"/>
      <c r="J915" s="259"/>
      <c r="K915" s="259"/>
      <c r="L915" s="264"/>
      <c r="M915" s="265"/>
      <c r="N915" s="266"/>
      <c r="O915" s="266"/>
      <c r="P915" s="266"/>
      <c r="Q915" s="266"/>
      <c r="R915" s="266"/>
      <c r="S915" s="266"/>
      <c r="T915" s="267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8" t="s">
        <v>266</v>
      </c>
      <c r="AU915" s="268" t="s">
        <v>87</v>
      </c>
      <c r="AV915" s="14" t="s">
        <v>87</v>
      </c>
      <c r="AW915" s="14" t="s">
        <v>34</v>
      </c>
      <c r="AX915" s="14" t="s">
        <v>77</v>
      </c>
      <c r="AY915" s="268" t="s">
        <v>256</v>
      </c>
    </row>
    <row r="916" s="15" customFormat="1">
      <c r="A916" s="15"/>
      <c r="B916" s="269"/>
      <c r="C916" s="270"/>
      <c r="D916" s="249" t="s">
        <v>266</v>
      </c>
      <c r="E916" s="271" t="s">
        <v>1</v>
      </c>
      <c r="F916" s="272" t="s">
        <v>270</v>
      </c>
      <c r="G916" s="270"/>
      <c r="H916" s="273">
        <v>16</v>
      </c>
      <c r="I916" s="274"/>
      <c r="J916" s="270"/>
      <c r="K916" s="270"/>
      <c r="L916" s="275"/>
      <c r="M916" s="276"/>
      <c r="N916" s="277"/>
      <c r="O916" s="277"/>
      <c r="P916" s="277"/>
      <c r="Q916" s="277"/>
      <c r="R916" s="277"/>
      <c r="S916" s="277"/>
      <c r="T916" s="278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9" t="s">
        <v>266</v>
      </c>
      <c r="AU916" s="279" t="s">
        <v>87</v>
      </c>
      <c r="AV916" s="15" t="s">
        <v>262</v>
      </c>
      <c r="AW916" s="15" t="s">
        <v>34</v>
      </c>
      <c r="AX916" s="15" t="s">
        <v>85</v>
      </c>
      <c r="AY916" s="279" t="s">
        <v>256</v>
      </c>
    </row>
    <row r="917" s="2" customFormat="1" ht="24.15" customHeight="1">
      <c r="A917" s="38"/>
      <c r="B917" s="39"/>
      <c r="C917" s="228" t="s">
        <v>1013</v>
      </c>
      <c r="D917" s="228" t="s">
        <v>258</v>
      </c>
      <c r="E917" s="229" t="s">
        <v>1014</v>
      </c>
      <c r="F917" s="230" t="s">
        <v>1015</v>
      </c>
      <c r="G917" s="231" t="s">
        <v>940</v>
      </c>
      <c r="H917" s="232">
        <v>3</v>
      </c>
      <c r="I917" s="233"/>
      <c r="J917" s="234">
        <f>ROUND(I917*H917,2)</f>
        <v>0</v>
      </c>
      <c r="K917" s="235"/>
      <c r="L917" s="44"/>
      <c r="M917" s="236" t="s">
        <v>1</v>
      </c>
      <c r="N917" s="237" t="s">
        <v>42</v>
      </c>
      <c r="O917" s="91"/>
      <c r="P917" s="238">
        <f>O917*H917</f>
        <v>0</v>
      </c>
      <c r="Q917" s="238">
        <v>0.0018</v>
      </c>
      <c r="R917" s="238">
        <f>Q917*H917</f>
        <v>0.0054000000000000003</v>
      </c>
      <c r="S917" s="238">
        <v>0</v>
      </c>
      <c r="T917" s="239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40" t="s">
        <v>355</v>
      </c>
      <c r="AT917" s="240" t="s">
        <v>258</v>
      </c>
      <c r="AU917" s="240" t="s">
        <v>87</v>
      </c>
      <c r="AY917" s="17" t="s">
        <v>256</v>
      </c>
      <c r="BE917" s="241">
        <f>IF(N917="základní",J917,0)</f>
        <v>0</v>
      </c>
      <c r="BF917" s="241">
        <f>IF(N917="snížená",J917,0)</f>
        <v>0</v>
      </c>
      <c r="BG917" s="241">
        <f>IF(N917="zákl. přenesená",J917,0)</f>
        <v>0</v>
      </c>
      <c r="BH917" s="241">
        <f>IF(N917="sníž. přenesená",J917,0)</f>
        <v>0</v>
      </c>
      <c r="BI917" s="241">
        <f>IF(N917="nulová",J917,0)</f>
        <v>0</v>
      </c>
      <c r="BJ917" s="17" t="s">
        <v>85</v>
      </c>
      <c r="BK917" s="241">
        <f>ROUND(I917*H917,2)</f>
        <v>0</v>
      </c>
      <c r="BL917" s="17" t="s">
        <v>355</v>
      </c>
      <c r="BM917" s="240" t="s">
        <v>1016</v>
      </c>
    </row>
    <row r="918" s="14" customFormat="1">
      <c r="A918" s="14"/>
      <c r="B918" s="258"/>
      <c r="C918" s="259"/>
      <c r="D918" s="249" t="s">
        <v>266</v>
      </c>
      <c r="E918" s="260" t="s">
        <v>1</v>
      </c>
      <c r="F918" s="261" t="s">
        <v>954</v>
      </c>
      <c r="G918" s="259"/>
      <c r="H918" s="262">
        <v>1</v>
      </c>
      <c r="I918" s="263"/>
      <c r="J918" s="259"/>
      <c r="K918" s="259"/>
      <c r="L918" s="264"/>
      <c r="M918" s="265"/>
      <c r="N918" s="266"/>
      <c r="O918" s="266"/>
      <c r="P918" s="266"/>
      <c r="Q918" s="266"/>
      <c r="R918" s="266"/>
      <c r="S918" s="266"/>
      <c r="T918" s="267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8" t="s">
        <v>266</v>
      </c>
      <c r="AU918" s="268" t="s">
        <v>87</v>
      </c>
      <c r="AV918" s="14" t="s">
        <v>87</v>
      </c>
      <c r="AW918" s="14" t="s">
        <v>34</v>
      </c>
      <c r="AX918" s="14" t="s">
        <v>77</v>
      </c>
      <c r="AY918" s="268" t="s">
        <v>256</v>
      </c>
    </row>
    <row r="919" s="14" customFormat="1">
      <c r="A919" s="14"/>
      <c r="B919" s="258"/>
      <c r="C919" s="259"/>
      <c r="D919" s="249" t="s">
        <v>266</v>
      </c>
      <c r="E919" s="260" t="s">
        <v>1</v>
      </c>
      <c r="F919" s="261" t="s">
        <v>986</v>
      </c>
      <c r="G919" s="259"/>
      <c r="H919" s="262">
        <v>1</v>
      </c>
      <c r="I919" s="263"/>
      <c r="J919" s="259"/>
      <c r="K919" s="259"/>
      <c r="L919" s="264"/>
      <c r="M919" s="265"/>
      <c r="N919" s="266"/>
      <c r="O919" s="266"/>
      <c r="P919" s="266"/>
      <c r="Q919" s="266"/>
      <c r="R919" s="266"/>
      <c r="S919" s="266"/>
      <c r="T919" s="267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8" t="s">
        <v>266</v>
      </c>
      <c r="AU919" s="268" t="s">
        <v>87</v>
      </c>
      <c r="AV919" s="14" t="s">
        <v>87</v>
      </c>
      <c r="AW919" s="14" t="s">
        <v>34</v>
      </c>
      <c r="AX919" s="14" t="s">
        <v>77</v>
      </c>
      <c r="AY919" s="268" t="s">
        <v>256</v>
      </c>
    </row>
    <row r="920" s="14" customFormat="1">
      <c r="A920" s="14"/>
      <c r="B920" s="258"/>
      <c r="C920" s="259"/>
      <c r="D920" s="249" t="s">
        <v>266</v>
      </c>
      <c r="E920" s="260" t="s">
        <v>1</v>
      </c>
      <c r="F920" s="261" t="s">
        <v>987</v>
      </c>
      <c r="G920" s="259"/>
      <c r="H920" s="262">
        <v>1</v>
      </c>
      <c r="I920" s="263"/>
      <c r="J920" s="259"/>
      <c r="K920" s="259"/>
      <c r="L920" s="264"/>
      <c r="M920" s="265"/>
      <c r="N920" s="266"/>
      <c r="O920" s="266"/>
      <c r="P920" s="266"/>
      <c r="Q920" s="266"/>
      <c r="R920" s="266"/>
      <c r="S920" s="266"/>
      <c r="T920" s="267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8" t="s">
        <v>266</v>
      </c>
      <c r="AU920" s="268" t="s">
        <v>87</v>
      </c>
      <c r="AV920" s="14" t="s">
        <v>87</v>
      </c>
      <c r="AW920" s="14" t="s">
        <v>34</v>
      </c>
      <c r="AX920" s="14" t="s">
        <v>77</v>
      </c>
      <c r="AY920" s="268" t="s">
        <v>256</v>
      </c>
    </row>
    <row r="921" s="15" customFormat="1">
      <c r="A921" s="15"/>
      <c r="B921" s="269"/>
      <c r="C921" s="270"/>
      <c r="D921" s="249" t="s">
        <v>266</v>
      </c>
      <c r="E921" s="271" t="s">
        <v>1</v>
      </c>
      <c r="F921" s="272" t="s">
        <v>270</v>
      </c>
      <c r="G921" s="270"/>
      <c r="H921" s="273">
        <v>3</v>
      </c>
      <c r="I921" s="274"/>
      <c r="J921" s="270"/>
      <c r="K921" s="270"/>
      <c r="L921" s="275"/>
      <c r="M921" s="276"/>
      <c r="N921" s="277"/>
      <c r="O921" s="277"/>
      <c r="P921" s="277"/>
      <c r="Q921" s="277"/>
      <c r="R921" s="277"/>
      <c r="S921" s="277"/>
      <c r="T921" s="278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79" t="s">
        <v>266</v>
      </c>
      <c r="AU921" s="279" t="s">
        <v>87</v>
      </c>
      <c r="AV921" s="15" t="s">
        <v>262</v>
      </c>
      <c r="AW921" s="15" t="s">
        <v>34</v>
      </c>
      <c r="AX921" s="15" t="s">
        <v>85</v>
      </c>
      <c r="AY921" s="279" t="s">
        <v>256</v>
      </c>
    </row>
    <row r="922" s="2" customFormat="1" ht="24.15" customHeight="1">
      <c r="A922" s="38"/>
      <c r="B922" s="39"/>
      <c r="C922" s="228" t="s">
        <v>1017</v>
      </c>
      <c r="D922" s="228" t="s">
        <v>258</v>
      </c>
      <c r="E922" s="229" t="s">
        <v>1018</v>
      </c>
      <c r="F922" s="230" t="s">
        <v>1019</v>
      </c>
      <c r="G922" s="231" t="s">
        <v>319</v>
      </c>
      <c r="H922" s="232">
        <v>13</v>
      </c>
      <c r="I922" s="233"/>
      <c r="J922" s="234">
        <f>ROUND(I922*H922,2)</f>
        <v>0</v>
      </c>
      <c r="K922" s="235"/>
      <c r="L922" s="44"/>
      <c r="M922" s="236" t="s">
        <v>1</v>
      </c>
      <c r="N922" s="237" t="s">
        <v>42</v>
      </c>
      <c r="O922" s="91"/>
      <c r="P922" s="238">
        <f>O922*H922</f>
        <v>0</v>
      </c>
      <c r="Q922" s="238">
        <v>4.0000000000000003E-05</v>
      </c>
      <c r="R922" s="238">
        <f>Q922*H922</f>
        <v>0.00052000000000000006</v>
      </c>
      <c r="S922" s="238">
        <v>0</v>
      </c>
      <c r="T922" s="239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40" t="s">
        <v>355</v>
      </c>
      <c r="AT922" s="240" t="s">
        <v>258</v>
      </c>
      <c r="AU922" s="240" t="s">
        <v>87</v>
      </c>
      <c r="AY922" s="17" t="s">
        <v>256</v>
      </c>
      <c r="BE922" s="241">
        <f>IF(N922="základní",J922,0)</f>
        <v>0</v>
      </c>
      <c r="BF922" s="241">
        <f>IF(N922="snížená",J922,0)</f>
        <v>0</v>
      </c>
      <c r="BG922" s="241">
        <f>IF(N922="zákl. přenesená",J922,0)</f>
        <v>0</v>
      </c>
      <c r="BH922" s="241">
        <f>IF(N922="sníž. přenesená",J922,0)</f>
        <v>0</v>
      </c>
      <c r="BI922" s="241">
        <f>IF(N922="nulová",J922,0)</f>
        <v>0</v>
      </c>
      <c r="BJ922" s="17" t="s">
        <v>85</v>
      </c>
      <c r="BK922" s="241">
        <f>ROUND(I922*H922,2)</f>
        <v>0</v>
      </c>
      <c r="BL922" s="17" t="s">
        <v>355</v>
      </c>
      <c r="BM922" s="240" t="s">
        <v>1020</v>
      </c>
    </row>
    <row r="923" s="2" customFormat="1">
      <c r="A923" s="38"/>
      <c r="B923" s="39"/>
      <c r="C923" s="40"/>
      <c r="D923" s="242" t="s">
        <v>264</v>
      </c>
      <c r="E923" s="40"/>
      <c r="F923" s="243" t="s">
        <v>1021</v>
      </c>
      <c r="G923" s="40"/>
      <c r="H923" s="40"/>
      <c r="I923" s="244"/>
      <c r="J923" s="40"/>
      <c r="K923" s="40"/>
      <c r="L923" s="44"/>
      <c r="M923" s="245"/>
      <c r="N923" s="246"/>
      <c r="O923" s="91"/>
      <c r="P923" s="91"/>
      <c r="Q923" s="91"/>
      <c r="R923" s="91"/>
      <c r="S923" s="91"/>
      <c r="T923" s="92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T923" s="17" t="s">
        <v>264</v>
      </c>
      <c r="AU923" s="17" t="s">
        <v>87</v>
      </c>
    </row>
    <row r="924" s="13" customFormat="1">
      <c r="A924" s="13"/>
      <c r="B924" s="247"/>
      <c r="C924" s="248"/>
      <c r="D924" s="249" t="s">
        <v>266</v>
      </c>
      <c r="E924" s="250" t="s">
        <v>1</v>
      </c>
      <c r="F924" s="251" t="s">
        <v>268</v>
      </c>
      <c r="G924" s="248"/>
      <c r="H924" s="250" t="s">
        <v>1</v>
      </c>
      <c r="I924" s="252"/>
      <c r="J924" s="248"/>
      <c r="K924" s="248"/>
      <c r="L924" s="253"/>
      <c r="M924" s="254"/>
      <c r="N924" s="255"/>
      <c r="O924" s="255"/>
      <c r="P924" s="255"/>
      <c r="Q924" s="255"/>
      <c r="R924" s="255"/>
      <c r="S924" s="255"/>
      <c r="T924" s="256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7" t="s">
        <v>266</v>
      </c>
      <c r="AU924" s="257" t="s">
        <v>87</v>
      </c>
      <c r="AV924" s="13" t="s">
        <v>85</v>
      </c>
      <c r="AW924" s="13" t="s">
        <v>34</v>
      </c>
      <c r="AX924" s="13" t="s">
        <v>77</v>
      </c>
      <c r="AY924" s="257" t="s">
        <v>256</v>
      </c>
    </row>
    <row r="925" s="14" customFormat="1">
      <c r="A925" s="14"/>
      <c r="B925" s="258"/>
      <c r="C925" s="259"/>
      <c r="D925" s="249" t="s">
        <v>266</v>
      </c>
      <c r="E925" s="260" t="s">
        <v>1</v>
      </c>
      <c r="F925" s="261" t="s">
        <v>791</v>
      </c>
      <c r="G925" s="259"/>
      <c r="H925" s="262">
        <v>4</v>
      </c>
      <c r="I925" s="263"/>
      <c r="J925" s="259"/>
      <c r="K925" s="259"/>
      <c r="L925" s="264"/>
      <c r="M925" s="265"/>
      <c r="N925" s="266"/>
      <c r="O925" s="266"/>
      <c r="P925" s="266"/>
      <c r="Q925" s="266"/>
      <c r="R925" s="266"/>
      <c r="S925" s="266"/>
      <c r="T925" s="26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8" t="s">
        <v>266</v>
      </c>
      <c r="AU925" s="268" t="s">
        <v>87</v>
      </c>
      <c r="AV925" s="14" t="s">
        <v>87</v>
      </c>
      <c r="AW925" s="14" t="s">
        <v>34</v>
      </c>
      <c r="AX925" s="14" t="s">
        <v>77</v>
      </c>
      <c r="AY925" s="268" t="s">
        <v>256</v>
      </c>
    </row>
    <row r="926" s="14" customFormat="1">
      <c r="A926" s="14"/>
      <c r="B926" s="258"/>
      <c r="C926" s="259"/>
      <c r="D926" s="249" t="s">
        <v>266</v>
      </c>
      <c r="E926" s="260" t="s">
        <v>1</v>
      </c>
      <c r="F926" s="261" t="s">
        <v>835</v>
      </c>
      <c r="G926" s="259"/>
      <c r="H926" s="262">
        <v>1</v>
      </c>
      <c r="I926" s="263"/>
      <c r="J926" s="259"/>
      <c r="K926" s="259"/>
      <c r="L926" s="264"/>
      <c r="M926" s="265"/>
      <c r="N926" s="266"/>
      <c r="O926" s="266"/>
      <c r="P926" s="266"/>
      <c r="Q926" s="266"/>
      <c r="R926" s="266"/>
      <c r="S926" s="266"/>
      <c r="T926" s="267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8" t="s">
        <v>266</v>
      </c>
      <c r="AU926" s="268" t="s">
        <v>87</v>
      </c>
      <c r="AV926" s="14" t="s">
        <v>87</v>
      </c>
      <c r="AW926" s="14" t="s">
        <v>34</v>
      </c>
      <c r="AX926" s="14" t="s">
        <v>77</v>
      </c>
      <c r="AY926" s="268" t="s">
        <v>256</v>
      </c>
    </row>
    <row r="927" s="13" customFormat="1">
      <c r="A927" s="13"/>
      <c r="B927" s="247"/>
      <c r="C927" s="248"/>
      <c r="D927" s="249" t="s">
        <v>266</v>
      </c>
      <c r="E927" s="250" t="s">
        <v>1</v>
      </c>
      <c r="F927" s="251" t="s">
        <v>376</v>
      </c>
      <c r="G927" s="248"/>
      <c r="H927" s="250" t="s">
        <v>1</v>
      </c>
      <c r="I927" s="252"/>
      <c r="J927" s="248"/>
      <c r="K927" s="248"/>
      <c r="L927" s="253"/>
      <c r="M927" s="254"/>
      <c r="N927" s="255"/>
      <c r="O927" s="255"/>
      <c r="P927" s="255"/>
      <c r="Q927" s="255"/>
      <c r="R927" s="255"/>
      <c r="S927" s="255"/>
      <c r="T927" s="256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7" t="s">
        <v>266</v>
      </c>
      <c r="AU927" s="257" t="s">
        <v>87</v>
      </c>
      <c r="AV927" s="13" t="s">
        <v>85</v>
      </c>
      <c r="AW927" s="13" t="s">
        <v>34</v>
      </c>
      <c r="AX927" s="13" t="s">
        <v>77</v>
      </c>
      <c r="AY927" s="257" t="s">
        <v>256</v>
      </c>
    </row>
    <row r="928" s="14" customFormat="1">
      <c r="A928" s="14"/>
      <c r="B928" s="258"/>
      <c r="C928" s="259"/>
      <c r="D928" s="249" t="s">
        <v>266</v>
      </c>
      <c r="E928" s="260" t="s">
        <v>1</v>
      </c>
      <c r="F928" s="261" t="s">
        <v>791</v>
      </c>
      <c r="G928" s="259"/>
      <c r="H928" s="262">
        <v>4</v>
      </c>
      <c r="I928" s="263"/>
      <c r="J928" s="259"/>
      <c r="K928" s="259"/>
      <c r="L928" s="264"/>
      <c r="M928" s="265"/>
      <c r="N928" s="266"/>
      <c r="O928" s="266"/>
      <c r="P928" s="266"/>
      <c r="Q928" s="266"/>
      <c r="R928" s="266"/>
      <c r="S928" s="266"/>
      <c r="T928" s="267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8" t="s">
        <v>266</v>
      </c>
      <c r="AU928" s="268" t="s">
        <v>87</v>
      </c>
      <c r="AV928" s="14" t="s">
        <v>87</v>
      </c>
      <c r="AW928" s="14" t="s">
        <v>34</v>
      </c>
      <c r="AX928" s="14" t="s">
        <v>77</v>
      </c>
      <c r="AY928" s="268" t="s">
        <v>256</v>
      </c>
    </row>
    <row r="929" s="13" customFormat="1">
      <c r="A929" s="13"/>
      <c r="B929" s="247"/>
      <c r="C929" s="248"/>
      <c r="D929" s="249" t="s">
        <v>266</v>
      </c>
      <c r="E929" s="250" t="s">
        <v>1</v>
      </c>
      <c r="F929" s="251" t="s">
        <v>380</v>
      </c>
      <c r="G929" s="248"/>
      <c r="H929" s="250" t="s">
        <v>1</v>
      </c>
      <c r="I929" s="252"/>
      <c r="J929" s="248"/>
      <c r="K929" s="248"/>
      <c r="L929" s="253"/>
      <c r="M929" s="254"/>
      <c r="N929" s="255"/>
      <c r="O929" s="255"/>
      <c r="P929" s="255"/>
      <c r="Q929" s="255"/>
      <c r="R929" s="255"/>
      <c r="S929" s="255"/>
      <c r="T929" s="256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7" t="s">
        <v>266</v>
      </c>
      <c r="AU929" s="257" t="s">
        <v>87</v>
      </c>
      <c r="AV929" s="13" t="s">
        <v>85</v>
      </c>
      <c r="AW929" s="13" t="s">
        <v>34</v>
      </c>
      <c r="AX929" s="13" t="s">
        <v>77</v>
      </c>
      <c r="AY929" s="257" t="s">
        <v>256</v>
      </c>
    </row>
    <row r="930" s="14" customFormat="1">
      <c r="A930" s="14"/>
      <c r="B930" s="258"/>
      <c r="C930" s="259"/>
      <c r="D930" s="249" t="s">
        <v>266</v>
      </c>
      <c r="E930" s="260" t="s">
        <v>1</v>
      </c>
      <c r="F930" s="261" t="s">
        <v>791</v>
      </c>
      <c r="G930" s="259"/>
      <c r="H930" s="262">
        <v>4</v>
      </c>
      <c r="I930" s="263"/>
      <c r="J930" s="259"/>
      <c r="K930" s="259"/>
      <c r="L930" s="264"/>
      <c r="M930" s="265"/>
      <c r="N930" s="266"/>
      <c r="O930" s="266"/>
      <c r="P930" s="266"/>
      <c r="Q930" s="266"/>
      <c r="R930" s="266"/>
      <c r="S930" s="266"/>
      <c r="T930" s="267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8" t="s">
        <v>266</v>
      </c>
      <c r="AU930" s="268" t="s">
        <v>87</v>
      </c>
      <c r="AV930" s="14" t="s">
        <v>87</v>
      </c>
      <c r="AW930" s="14" t="s">
        <v>34</v>
      </c>
      <c r="AX930" s="14" t="s">
        <v>77</v>
      </c>
      <c r="AY930" s="268" t="s">
        <v>256</v>
      </c>
    </row>
    <row r="931" s="15" customFormat="1">
      <c r="A931" s="15"/>
      <c r="B931" s="269"/>
      <c r="C931" s="270"/>
      <c r="D931" s="249" t="s">
        <v>266</v>
      </c>
      <c r="E931" s="271" t="s">
        <v>1</v>
      </c>
      <c r="F931" s="272" t="s">
        <v>270</v>
      </c>
      <c r="G931" s="270"/>
      <c r="H931" s="273">
        <v>13</v>
      </c>
      <c r="I931" s="274"/>
      <c r="J931" s="270"/>
      <c r="K931" s="270"/>
      <c r="L931" s="275"/>
      <c r="M931" s="276"/>
      <c r="N931" s="277"/>
      <c r="O931" s="277"/>
      <c r="P931" s="277"/>
      <c r="Q931" s="277"/>
      <c r="R931" s="277"/>
      <c r="S931" s="277"/>
      <c r="T931" s="278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79" t="s">
        <v>266</v>
      </c>
      <c r="AU931" s="279" t="s">
        <v>87</v>
      </c>
      <c r="AV931" s="15" t="s">
        <v>262</v>
      </c>
      <c r="AW931" s="15" t="s">
        <v>34</v>
      </c>
      <c r="AX931" s="15" t="s">
        <v>85</v>
      </c>
      <c r="AY931" s="279" t="s">
        <v>256</v>
      </c>
    </row>
    <row r="932" s="2" customFormat="1" ht="24.15" customHeight="1">
      <c r="A932" s="38"/>
      <c r="B932" s="39"/>
      <c r="C932" s="280" t="s">
        <v>1022</v>
      </c>
      <c r="D932" s="280" t="s">
        <v>303</v>
      </c>
      <c r="E932" s="281" t="s">
        <v>1023</v>
      </c>
      <c r="F932" s="282" t="s">
        <v>1024</v>
      </c>
      <c r="G932" s="283" t="s">
        <v>319</v>
      </c>
      <c r="H932" s="284">
        <v>12</v>
      </c>
      <c r="I932" s="285"/>
      <c r="J932" s="286">
        <f>ROUND(I932*H932,2)</f>
        <v>0</v>
      </c>
      <c r="K932" s="287"/>
      <c r="L932" s="288"/>
      <c r="M932" s="289" t="s">
        <v>1</v>
      </c>
      <c r="N932" s="290" t="s">
        <v>42</v>
      </c>
      <c r="O932" s="91"/>
      <c r="P932" s="238">
        <f>O932*H932</f>
        <v>0</v>
      </c>
      <c r="Q932" s="238">
        <v>0.0015</v>
      </c>
      <c r="R932" s="238">
        <f>Q932*H932</f>
        <v>0.018000000000000002</v>
      </c>
      <c r="S932" s="238">
        <v>0</v>
      </c>
      <c r="T932" s="239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40" t="s">
        <v>513</v>
      </c>
      <c r="AT932" s="240" t="s">
        <v>303</v>
      </c>
      <c r="AU932" s="240" t="s">
        <v>87</v>
      </c>
      <c r="AY932" s="17" t="s">
        <v>256</v>
      </c>
      <c r="BE932" s="241">
        <f>IF(N932="základní",J932,0)</f>
        <v>0</v>
      </c>
      <c r="BF932" s="241">
        <f>IF(N932="snížená",J932,0)</f>
        <v>0</v>
      </c>
      <c r="BG932" s="241">
        <f>IF(N932="zákl. přenesená",J932,0)</f>
        <v>0</v>
      </c>
      <c r="BH932" s="241">
        <f>IF(N932="sníž. přenesená",J932,0)</f>
        <v>0</v>
      </c>
      <c r="BI932" s="241">
        <f>IF(N932="nulová",J932,0)</f>
        <v>0</v>
      </c>
      <c r="BJ932" s="17" t="s">
        <v>85</v>
      </c>
      <c r="BK932" s="241">
        <f>ROUND(I932*H932,2)</f>
        <v>0</v>
      </c>
      <c r="BL932" s="17" t="s">
        <v>355</v>
      </c>
      <c r="BM932" s="240" t="s">
        <v>1025</v>
      </c>
    </row>
    <row r="933" s="14" customFormat="1">
      <c r="A933" s="14"/>
      <c r="B933" s="258"/>
      <c r="C933" s="259"/>
      <c r="D933" s="249" t="s">
        <v>266</v>
      </c>
      <c r="E933" s="260" t="s">
        <v>1</v>
      </c>
      <c r="F933" s="261" t="s">
        <v>8</v>
      </c>
      <c r="G933" s="259"/>
      <c r="H933" s="262">
        <v>12</v>
      </c>
      <c r="I933" s="263"/>
      <c r="J933" s="259"/>
      <c r="K933" s="259"/>
      <c r="L933" s="264"/>
      <c r="M933" s="265"/>
      <c r="N933" s="266"/>
      <c r="O933" s="266"/>
      <c r="P933" s="266"/>
      <c r="Q933" s="266"/>
      <c r="R933" s="266"/>
      <c r="S933" s="266"/>
      <c r="T933" s="267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8" t="s">
        <v>266</v>
      </c>
      <c r="AU933" s="268" t="s">
        <v>87</v>
      </c>
      <c r="AV933" s="14" t="s">
        <v>87</v>
      </c>
      <c r="AW933" s="14" t="s">
        <v>34</v>
      </c>
      <c r="AX933" s="14" t="s">
        <v>77</v>
      </c>
      <c r="AY933" s="268" t="s">
        <v>256</v>
      </c>
    </row>
    <row r="934" s="15" customFormat="1">
      <c r="A934" s="15"/>
      <c r="B934" s="269"/>
      <c r="C934" s="270"/>
      <c r="D934" s="249" t="s">
        <v>266</v>
      </c>
      <c r="E934" s="271" t="s">
        <v>1</v>
      </c>
      <c r="F934" s="272" t="s">
        <v>270</v>
      </c>
      <c r="G934" s="270"/>
      <c r="H934" s="273">
        <v>12</v>
      </c>
      <c r="I934" s="274"/>
      <c r="J934" s="270"/>
      <c r="K934" s="270"/>
      <c r="L934" s="275"/>
      <c r="M934" s="276"/>
      <c r="N934" s="277"/>
      <c r="O934" s="277"/>
      <c r="P934" s="277"/>
      <c r="Q934" s="277"/>
      <c r="R934" s="277"/>
      <c r="S934" s="277"/>
      <c r="T934" s="278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79" t="s">
        <v>266</v>
      </c>
      <c r="AU934" s="279" t="s">
        <v>87</v>
      </c>
      <c r="AV934" s="15" t="s">
        <v>262</v>
      </c>
      <c r="AW934" s="15" t="s">
        <v>34</v>
      </c>
      <c r="AX934" s="15" t="s">
        <v>85</v>
      </c>
      <c r="AY934" s="279" t="s">
        <v>256</v>
      </c>
    </row>
    <row r="935" s="2" customFormat="1" ht="16.5" customHeight="1">
      <c r="A935" s="38"/>
      <c r="B935" s="39"/>
      <c r="C935" s="280" t="s">
        <v>1026</v>
      </c>
      <c r="D935" s="280" t="s">
        <v>303</v>
      </c>
      <c r="E935" s="281" t="s">
        <v>1027</v>
      </c>
      <c r="F935" s="282" t="s">
        <v>1028</v>
      </c>
      <c r="G935" s="283" t="s">
        <v>319</v>
      </c>
      <c r="H935" s="284">
        <v>1</v>
      </c>
      <c r="I935" s="285"/>
      <c r="J935" s="286">
        <f>ROUND(I935*H935,2)</f>
        <v>0</v>
      </c>
      <c r="K935" s="287"/>
      <c r="L935" s="288"/>
      <c r="M935" s="289" t="s">
        <v>1</v>
      </c>
      <c r="N935" s="290" t="s">
        <v>42</v>
      </c>
      <c r="O935" s="91"/>
      <c r="P935" s="238">
        <f>O935*H935</f>
        <v>0</v>
      </c>
      <c r="Q935" s="238">
        <v>0</v>
      </c>
      <c r="R935" s="238">
        <f>Q935*H935</f>
        <v>0</v>
      </c>
      <c r="S935" s="238">
        <v>0</v>
      </c>
      <c r="T935" s="239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40" t="s">
        <v>513</v>
      </c>
      <c r="AT935" s="240" t="s">
        <v>303</v>
      </c>
      <c r="AU935" s="240" t="s">
        <v>87</v>
      </c>
      <c r="AY935" s="17" t="s">
        <v>256</v>
      </c>
      <c r="BE935" s="241">
        <f>IF(N935="základní",J935,0)</f>
        <v>0</v>
      </c>
      <c r="BF935" s="241">
        <f>IF(N935="snížená",J935,0)</f>
        <v>0</v>
      </c>
      <c r="BG935" s="241">
        <f>IF(N935="zákl. přenesená",J935,0)</f>
        <v>0</v>
      </c>
      <c r="BH935" s="241">
        <f>IF(N935="sníž. přenesená",J935,0)</f>
        <v>0</v>
      </c>
      <c r="BI935" s="241">
        <f>IF(N935="nulová",J935,0)</f>
        <v>0</v>
      </c>
      <c r="BJ935" s="17" t="s">
        <v>85</v>
      </c>
      <c r="BK935" s="241">
        <f>ROUND(I935*H935,2)</f>
        <v>0</v>
      </c>
      <c r="BL935" s="17" t="s">
        <v>355</v>
      </c>
      <c r="BM935" s="240" t="s">
        <v>1029</v>
      </c>
    </row>
    <row r="936" s="14" customFormat="1">
      <c r="A936" s="14"/>
      <c r="B936" s="258"/>
      <c r="C936" s="259"/>
      <c r="D936" s="249" t="s">
        <v>266</v>
      </c>
      <c r="E936" s="260" t="s">
        <v>1</v>
      </c>
      <c r="F936" s="261" t="s">
        <v>85</v>
      </c>
      <c r="G936" s="259"/>
      <c r="H936" s="262">
        <v>1</v>
      </c>
      <c r="I936" s="263"/>
      <c r="J936" s="259"/>
      <c r="K936" s="259"/>
      <c r="L936" s="264"/>
      <c r="M936" s="265"/>
      <c r="N936" s="266"/>
      <c r="O936" s="266"/>
      <c r="P936" s="266"/>
      <c r="Q936" s="266"/>
      <c r="R936" s="266"/>
      <c r="S936" s="266"/>
      <c r="T936" s="26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8" t="s">
        <v>266</v>
      </c>
      <c r="AU936" s="268" t="s">
        <v>87</v>
      </c>
      <c r="AV936" s="14" t="s">
        <v>87</v>
      </c>
      <c r="AW936" s="14" t="s">
        <v>34</v>
      </c>
      <c r="AX936" s="14" t="s">
        <v>77</v>
      </c>
      <c r="AY936" s="268" t="s">
        <v>256</v>
      </c>
    </row>
    <row r="937" s="15" customFormat="1">
      <c r="A937" s="15"/>
      <c r="B937" s="269"/>
      <c r="C937" s="270"/>
      <c r="D937" s="249" t="s">
        <v>266</v>
      </c>
      <c r="E937" s="271" t="s">
        <v>1</v>
      </c>
      <c r="F937" s="272" t="s">
        <v>270</v>
      </c>
      <c r="G937" s="270"/>
      <c r="H937" s="273">
        <v>1</v>
      </c>
      <c r="I937" s="274"/>
      <c r="J937" s="270"/>
      <c r="K937" s="270"/>
      <c r="L937" s="275"/>
      <c r="M937" s="276"/>
      <c r="N937" s="277"/>
      <c r="O937" s="277"/>
      <c r="P937" s="277"/>
      <c r="Q937" s="277"/>
      <c r="R937" s="277"/>
      <c r="S937" s="277"/>
      <c r="T937" s="278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79" t="s">
        <v>266</v>
      </c>
      <c r="AU937" s="279" t="s">
        <v>87</v>
      </c>
      <c r="AV937" s="15" t="s">
        <v>262</v>
      </c>
      <c r="AW937" s="15" t="s">
        <v>34</v>
      </c>
      <c r="AX937" s="15" t="s">
        <v>85</v>
      </c>
      <c r="AY937" s="279" t="s">
        <v>256</v>
      </c>
    </row>
    <row r="938" s="2" customFormat="1" ht="16.5" customHeight="1">
      <c r="A938" s="38"/>
      <c r="B938" s="39"/>
      <c r="C938" s="228" t="s">
        <v>1030</v>
      </c>
      <c r="D938" s="228" t="s">
        <v>258</v>
      </c>
      <c r="E938" s="229" t="s">
        <v>1031</v>
      </c>
      <c r="F938" s="230" t="s">
        <v>1032</v>
      </c>
      <c r="G938" s="231" t="s">
        <v>319</v>
      </c>
      <c r="H938" s="232">
        <v>13</v>
      </c>
      <c r="I938" s="233"/>
      <c r="J938" s="234">
        <f>ROUND(I938*H938,2)</f>
        <v>0</v>
      </c>
      <c r="K938" s="235"/>
      <c r="L938" s="44"/>
      <c r="M938" s="236" t="s">
        <v>1</v>
      </c>
      <c r="N938" s="237" t="s">
        <v>42</v>
      </c>
      <c r="O938" s="91"/>
      <c r="P938" s="238">
        <f>O938*H938</f>
        <v>0</v>
      </c>
      <c r="Q938" s="238">
        <v>0.00023000000000000001</v>
      </c>
      <c r="R938" s="238">
        <f>Q938*H938</f>
        <v>0.00299</v>
      </c>
      <c r="S938" s="238">
        <v>0</v>
      </c>
      <c r="T938" s="239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240" t="s">
        <v>355</v>
      </c>
      <c r="AT938" s="240" t="s">
        <v>258</v>
      </c>
      <c r="AU938" s="240" t="s">
        <v>87</v>
      </c>
      <c r="AY938" s="17" t="s">
        <v>256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7" t="s">
        <v>85</v>
      </c>
      <c r="BK938" s="241">
        <f>ROUND(I938*H938,2)</f>
        <v>0</v>
      </c>
      <c r="BL938" s="17" t="s">
        <v>355</v>
      </c>
      <c r="BM938" s="240" t="s">
        <v>1033</v>
      </c>
    </row>
    <row r="939" s="14" customFormat="1">
      <c r="A939" s="14"/>
      <c r="B939" s="258"/>
      <c r="C939" s="259"/>
      <c r="D939" s="249" t="s">
        <v>266</v>
      </c>
      <c r="E939" s="260" t="s">
        <v>1</v>
      </c>
      <c r="F939" s="261" t="s">
        <v>334</v>
      </c>
      <c r="G939" s="259"/>
      <c r="H939" s="262">
        <v>13</v>
      </c>
      <c r="I939" s="263"/>
      <c r="J939" s="259"/>
      <c r="K939" s="259"/>
      <c r="L939" s="264"/>
      <c r="M939" s="265"/>
      <c r="N939" s="266"/>
      <c r="O939" s="266"/>
      <c r="P939" s="266"/>
      <c r="Q939" s="266"/>
      <c r="R939" s="266"/>
      <c r="S939" s="266"/>
      <c r="T939" s="267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8" t="s">
        <v>266</v>
      </c>
      <c r="AU939" s="268" t="s">
        <v>87</v>
      </c>
      <c r="AV939" s="14" t="s">
        <v>87</v>
      </c>
      <c r="AW939" s="14" t="s">
        <v>34</v>
      </c>
      <c r="AX939" s="14" t="s">
        <v>77</v>
      </c>
      <c r="AY939" s="268" t="s">
        <v>256</v>
      </c>
    </row>
    <row r="940" s="15" customFormat="1">
      <c r="A940" s="15"/>
      <c r="B940" s="269"/>
      <c r="C940" s="270"/>
      <c r="D940" s="249" t="s">
        <v>266</v>
      </c>
      <c r="E940" s="271" t="s">
        <v>1</v>
      </c>
      <c r="F940" s="272" t="s">
        <v>270</v>
      </c>
      <c r="G940" s="270"/>
      <c r="H940" s="273">
        <v>13</v>
      </c>
      <c r="I940" s="274"/>
      <c r="J940" s="270"/>
      <c r="K940" s="270"/>
      <c r="L940" s="275"/>
      <c r="M940" s="276"/>
      <c r="N940" s="277"/>
      <c r="O940" s="277"/>
      <c r="P940" s="277"/>
      <c r="Q940" s="277"/>
      <c r="R940" s="277"/>
      <c r="S940" s="277"/>
      <c r="T940" s="278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79" t="s">
        <v>266</v>
      </c>
      <c r="AU940" s="279" t="s">
        <v>87</v>
      </c>
      <c r="AV940" s="15" t="s">
        <v>262</v>
      </c>
      <c r="AW940" s="15" t="s">
        <v>34</v>
      </c>
      <c r="AX940" s="15" t="s">
        <v>85</v>
      </c>
      <c r="AY940" s="279" t="s">
        <v>256</v>
      </c>
    </row>
    <row r="941" s="2" customFormat="1" ht="16.5" customHeight="1">
      <c r="A941" s="38"/>
      <c r="B941" s="39"/>
      <c r="C941" s="228" t="s">
        <v>1034</v>
      </c>
      <c r="D941" s="228" t="s">
        <v>258</v>
      </c>
      <c r="E941" s="229" t="s">
        <v>1035</v>
      </c>
      <c r="F941" s="230" t="s">
        <v>1036</v>
      </c>
      <c r="G941" s="231" t="s">
        <v>319</v>
      </c>
      <c r="H941" s="232">
        <v>10</v>
      </c>
      <c r="I941" s="233"/>
      <c r="J941" s="234">
        <f>ROUND(I941*H941,2)</f>
        <v>0</v>
      </c>
      <c r="K941" s="235"/>
      <c r="L941" s="44"/>
      <c r="M941" s="236" t="s">
        <v>1</v>
      </c>
      <c r="N941" s="237" t="s">
        <v>42</v>
      </c>
      <c r="O941" s="91"/>
      <c r="P941" s="238">
        <f>O941*H941</f>
        <v>0</v>
      </c>
      <c r="Q941" s="238">
        <v>0.00027999999999999998</v>
      </c>
      <c r="R941" s="238">
        <f>Q941*H941</f>
        <v>0.0027999999999999995</v>
      </c>
      <c r="S941" s="238">
        <v>0</v>
      </c>
      <c r="T941" s="239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40" t="s">
        <v>355</v>
      </c>
      <c r="AT941" s="240" t="s">
        <v>258</v>
      </c>
      <c r="AU941" s="240" t="s">
        <v>87</v>
      </c>
      <c r="AY941" s="17" t="s">
        <v>256</v>
      </c>
      <c r="BE941" s="241">
        <f>IF(N941="základní",J941,0)</f>
        <v>0</v>
      </c>
      <c r="BF941" s="241">
        <f>IF(N941="snížená",J941,0)</f>
        <v>0</v>
      </c>
      <c r="BG941" s="241">
        <f>IF(N941="zákl. přenesená",J941,0)</f>
        <v>0</v>
      </c>
      <c r="BH941" s="241">
        <f>IF(N941="sníž. přenesená",J941,0)</f>
        <v>0</v>
      </c>
      <c r="BI941" s="241">
        <f>IF(N941="nulová",J941,0)</f>
        <v>0</v>
      </c>
      <c r="BJ941" s="17" t="s">
        <v>85</v>
      </c>
      <c r="BK941" s="241">
        <f>ROUND(I941*H941,2)</f>
        <v>0</v>
      </c>
      <c r="BL941" s="17" t="s">
        <v>355</v>
      </c>
      <c r="BM941" s="240" t="s">
        <v>1037</v>
      </c>
    </row>
    <row r="942" s="14" customFormat="1">
      <c r="A942" s="14"/>
      <c r="B942" s="258"/>
      <c r="C942" s="259"/>
      <c r="D942" s="249" t="s">
        <v>266</v>
      </c>
      <c r="E942" s="260" t="s">
        <v>1</v>
      </c>
      <c r="F942" s="261" t="s">
        <v>942</v>
      </c>
      <c r="G942" s="259"/>
      <c r="H942" s="262">
        <v>2</v>
      </c>
      <c r="I942" s="263"/>
      <c r="J942" s="259"/>
      <c r="K942" s="259"/>
      <c r="L942" s="264"/>
      <c r="M942" s="265"/>
      <c r="N942" s="266"/>
      <c r="O942" s="266"/>
      <c r="P942" s="266"/>
      <c r="Q942" s="266"/>
      <c r="R942" s="266"/>
      <c r="S942" s="266"/>
      <c r="T942" s="267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8" t="s">
        <v>266</v>
      </c>
      <c r="AU942" s="268" t="s">
        <v>87</v>
      </c>
      <c r="AV942" s="14" t="s">
        <v>87</v>
      </c>
      <c r="AW942" s="14" t="s">
        <v>34</v>
      </c>
      <c r="AX942" s="14" t="s">
        <v>77</v>
      </c>
      <c r="AY942" s="268" t="s">
        <v>256</v>
      </c>
    </row>
    <row r="943" s="14" customFormat="1">
      <c r="A943" s="14"/>
      <c r="B943" s="258"/>
      <c r="C943" s="259"/>
      <c r="D943" s="249" t="s">
        <v>266</v>
      </c>
      <c r="E943" s="260" t="s">
        <v>1</v>
      </c>
      <c r="F943" s="261" t="s">
        <v>959</v>
      </c>
      <c r="G943" s="259"/>
      <c r="H943" s="262">
        <v>4</v>
      </c>
      <c r="I943" s="263"/>
      <c r="J943" s="259"/>
      <c r="K943" s="259"/>
      <c r="L943" s="264"/>
      <c r="M943" s="265"/>
      <c r="N943" s="266"/>
      <c r="O943" s="266"/>
      <c r="P943" s="266"/>
      <c r="Q943" s="266"/>
      <c r="R943" s="266"/>
      <c r="S943" s="266"/>
      <c r="T943" s="267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8" t="s">
        <v>266</v>
      </c>
      <c r="AU943" s="268" t="s">
        <v>87</v>
      </c>
      <c r="AV943" s="14" t="s">
        <v>87</v>
      </c>
      <c r="AW943" s="14" t="s">
        <v>34</v>
      </c>
      <c r="AX943" s="14" t="s">
        <v>77</v>
      </c>
      <c r="AY943" s="268" t="s">
        <v>256</v>
      </c>
    </row>
    <row r="944" s="14" customFormat="1">
      <c r="A944" s="14"/>
      <c r="B944" s="258"/>
      <c r="C944" s="259"/>
      <c r="D944" s="249" t="s">
        <v>266</v>
      </c>
      <c r="E944" s="260" t="s">
        <v>1</v>
      </c>
      <c r="F944" s="261" t="s">
        <v>960</v>
      </c>
      <c r="G944" s="259"/>
      <c r="H944" s="262">
        <v>4</v>
      </c>
      <c r="I944" s="263"/>
      <c r="J944" s="259"/>
      <c r="K944" s="259"/>
      <c r="L944" s="264"/>
      <c r="M944" s="265"/>
      <c r="N944" s="266"/>
      <c r="O944" s="266"/>
      <c r="P944" s="266"/>
      <c r="Q944" s="266"/>
      <c r="R944" s="266"/>
      <c r="S944" s="266"/>
      <c r="T944" s="267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8" t="s">
        <v>266</v>
      </c>
      <c r="AU944" s="268" t="s">
        <v>87</v>
      </c>
      <c r="AV944" s="14" t="s">
        <v>87</v>
      </c>
      <c r="AW944" s="14" t="s">
        <v>34</v>
      </c>
      <c r="AX944" s="14" t="s">
        <v>77</v>
      </c>
      <c r="AY944" s="268" t="s">
        <v>256</v>
      </c>
    </row>
    <row r="945" s="15" customFormat="1">
      <c r="A945" s="15"/>
      <c r="B945" s="269"/>
      <c r="C945" s="270"/>
      <c r="D945" s="249" t="s">
        <v>266</v>
      </c>
      <c r="E945" s="271" t="s">
        <v>1</v>
      </c>
      <c r="F945" s="272" t="s">
        <v>270</v>
      </c>
      <c r="G945" s="270"/>
      <c r="H945" s="273">
        <v>10</v>
      </c>
      <c r="I945" s="274"/>
      <c r="J945" s="270"/>
      <c r="K945" s="270"/>
      <c r="L945" s="275"/>
      <c r="M945" s="276"/>
      <c r="N945" s="277"/>
      <c r="O945" s="277"/>
      <c r="P945" s="277"/>
      <c r="Q945" s="277"/>
      <c r="R945" s="277"/>
      <c r="S945" s="277"/>
      <c r="T945" s="278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9" t="s">
        <v>266</v>
      </c>
      <c r="AU945" s="279" t="s">
        <v>87</v>
      </c>
      <c r="AV945" s="15" t="s">
        <v>262</v>
      </c>
      <c r="AW945" s="15" t="s">
        <v>34</v>
      </c>
      <c r="AX945" s="15" t="s">
        <v>85</v>
      </c>
      <c r="AY945" s="279" t="s">
        <v>256</v>
      </c>
    </row>
    <row r="946" s="2" customFormat="1" ht="24.15" customHeight="1">
      <c r="A946" s="38"/>
      <c r="B946" s="39"/>
      <c r="C946" s="228" t="s">
        <v>1038</v>
      </c>
      <c r="D946" s="228" t="s">
        <v>258</v>
      </c>
      <c r="E946" s="229" t="s">
        <v>1039</v>
      </c>
      <c r="F946" s="230" t="s">
        <v>1040</v>
      </c>
      <c r="G946" s="231" t="s">
        <v>319</v>
      </c>
      <c r="H946" s="232">
        <v>2</v>
      </c>
      <c r="I946" s="233"/>
      <c r="J946" s="234">
        <f>ROUND(I946*H946,2)</f>
        <v>0</v>
      </c>
      <c r="K946" s="235"/>
      <c r="L946" s="44"/>
      <c r="M946" s="236" t="s">
        <v>1</v>
      </c>
      <c r="N946" s="237" t="s">
        <v>42</v>
      </c>
      <c r="O946" s="91"/>
      <c r="P946" s="238">
        <f>O946*H946</f>
        <v>0</v>
      </c>
      <c r="Q946" s="238">
        <v>0.00031</v>
      </c>
      <c r="R946" s="238">
        <f>Q946*H946</f>
        <v>0.00062</v>
      </c>
      <c r="S946" s="238">
        <v>0</v>
      </c>
      <c r="T946" s="239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40" t="s">
        <v>355</v>
      </c>
      <c r="AT946" s="240" t="s">
        <v>258</v>
      </c>
      <c r="AU946" s="240" t="s">
        <v>87</v>
      </c>
      <c r="AY946" s="17" t="s">
        <v>256</v>
      </c>
      <c r="BE946" s="241">
        <f>IF(N946="základní",J946,0)</f>
        <v>0</v>
      </c>
      <c r="BF946" s="241">
        <f>IF(N946="snížená",J946,0)</f>
        <v>0</v>
      </c>
      <c r="BG946" s="241">
        <f>IF(N946="zákl. přenesená",J946,0)</f>
        <v>0</v>
      </c>
      <c r="BH946" s="241">
        <f>IF(N946="sníž. přenesená",J946,0)</f>
        <v>0</v>
      </c>
      <c r="BI946" s="241">
        <f>IF(N946="nulová",J946,0)</f>
        <v>0</v>
      </c>
      <c r="BJ946" s="17" t="s">
        <v>85</v>
      </c>
      <c r="BK946" s="241">
        <f>ROUND(I946*H946,2)</f>
        <v>0</v>
      </c>
      <c r="BL946" s="17" t="s">
        <v>355</v>
      </c>
      <c r="BM946" s="240" t="s">
        <v>1041</v>
      </c>
    </row>
    <row r="947" s="13" customFormat="1">
      <c r="A947" s="13"/>
      <c r="B947" s="247"/>
      <c r="C947" s="248"/>
      <c r="D947" s="249" t="s">
        <v>266</v>
      </c>
      <c r="E947" s="250" t="s">
        <v>1</v>
      </c>
      <c r="F947" s="251" t="s">
        <v>268</v>
      </c>
      <c r="G947" s="248"/>
      <c r="H947" s="250" t="s">
        <v>1</v>
      </c>
      <c r="I947" s="252"/>
      <c r="J947" s="248"/>
      <c r="K947" s="248"/>
      <c r="L947" s="253"/>
      <c r="M947" s="254"/>
      <c r="N947" s="255"/>
      <c r="O947" s="255"/>
      <c r="P947" s="255"/>
      <c r="Q947" s="255"/>
      <c r="R947" s="255"/>
      <c r="S947" s="255"/>
      <c r="T947" s="256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7" t="s">
        <v>266</v>
      </c>
      <c r="AU947" s="257" t="s">
        <v>87</v>
      </c>
      <c r="AV947" s="13" t="s">
        <v>85</v>
      </c>
      <c r="AW947" s="13" t="s">
        <v>34</v>
      </c>
      <c r="AX947" s="13" t="s">
        <v>77</v>
      </c>
      <c r="AY947" s="257" t="s">
        <v>256</v>
      </c>
    </row>
    <row r="948" s="14" customFormat="1">
      <c r="A948" s="14"/>
      <c r="B948" s="258"/>
      <c r="C948" s="259"/>
      <c r="D948" s="249" t="s">
        <v>266</v>
      </c>
      <c r="E948" s="260" t="s">
        <v>1</v>
      </c>
      <c r="F948" s="261" t="s">
        <v>1042</v>
      </c>
      <c r="G948" s="259"/>
      <c r="H948" s="262">
        <v>1</v>
      </c>
      <c r="I948" s="263"/>
      <c r="J948" s="259"/>
      <c r="K948" s="259"/>
      <c r="L948" s="264"/>
      <c r="M948" s="265"/>
      <c r="N948" s="266"/>
      <c r="O948" s="266"/>
      <c r="P948" s="266"/>
      <c r="Q948" s="266"/>
      <c r="R948" s="266"/>
      <c r="S948" s="266"/>
      <c r="T948" s="267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8" t="s">
        <v>266</v>
      </c>
      <c r="AU948" s="268" t="s">
        <v>87</v>
      </c>
      <c r="AV948" s="14" t="s">
        <v>87</v>
      </c>
      <c r="AW948" s="14" t="s">
        <v>34</v>
      </c>
      <c r="AX948" s="14" t="s">
        <v>77</v>
      </c>
      <c r="AY948" s="268" t="s">
        <v>256</v>
      </c>
    </row>
    <row r="949" s="14" customFormat="1">
      <c r="A949" s="14"/>
      <c r="B949" s="258"/>
      <c r="C949" s="259"/>
      <c r="D949" s="249" t="s">
        <v>266</v>
      </c>
      <c r="E949" s="260" t="s">
        <v>1</v>
      </c>
      <c r="F949" s="261" t="s">
        <v>1043</v>
      </c>
      <c r="G949" s="259"/>
      <c r="H949" s="262">
        <v>1</v>
      </c>
      <c r="I949" s="263"/>
      <c r="J949" s="259"/>
      <c r="K949" s="259"/>
      <c r="L949" s="264"/>
      <c r="M949" s="265"/>
      <c r="N949" s="266"/>
      <c r="O949" s="266"/>
      <c r="P949" s="266"/>
      <c r="Q949" s="266"/>
      <c r="R949" s="266"/>
      <c r="S949" s="266"/>
      <c r="T949" s="267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8" t="s">
        <v>266</v>
      </c>
      <c r="AU949" s="268" t="s">
        <v>87</v>
      </c>
      <c r="AV949" s="14" t="s">
        <v>87</v>
      </c>
      <c r="AW949" s="14" t="s">
        <v>34</v>
      </c>
      <c r="AX949" s="14" t="s">
        <v>77</v>
      </c>
      <c r="AY949" s="268" t="s">
        <v>256</v>
      </c>
    </row>
    <row r="950" s="15" customFormat="1">
      <c r="A950" s="15"/>
      <c r="B950" s="269"/>
      <c r="C950" s="270"/>
      <c r="D950" s="249" t="s">
        <v>266</v>
      </c>
      <c r="E950" s="271" t="s">
        <v>1</v>
      </c>
      <c r="F950" s="272" t="s">
        <v>270</v>
      </c>
      <c r="G950" s="270"/>
      <c r="H950" s="273">
        <v>2</v>
      </c>
      <c r="I950" s="274"/>
      <c r="J950" s="270"/>
      <c r="K950" s="270"/>
      <c r="L950" s="275"/>
      <c r="M950" s="276"/>
      <c r="N950" s="277"/>
      <c r="O950" s="277"/>
      <c r="P950" s="277"/>
      <c r="Q950" s="277"/>
      <c r="R950" s="277"/>
      <c r="S950" s="277"/>
      <c r="T950" s="278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9" t="s">
        <v>266</v>
      </c>
      <c r="AU950" s="279" t="s">
        <v>87</v>
      </c>
      <c r="AV950" s="15" t="s">
        <v>262</v>
      </c>
      <c r="AW950" s="15" t="s">
        <v>34</v>
      </c>
      <c r="AX950" s="15" t="s">
        <v>85</v>
      </c>
      <c r="AY950" s="279" t="s">
        <v>256</v>
      </c>
    </row>
    <row r="951" s="2" customFormat="1" ht="24.15" customHeight="1">
      <c r="A951" s="38"/>
      <c r="B951" s="39"/>
      <c r="C951" s="228" t="s">
        <v>1044</v>
      </c>
      <c r="D951" s="228" t="s">
        <v>258</v>
      </c>
      <c r="E951" s="229" t="s">
        <v>1045</v>
      </c>
      <c r="F951" s="230" t="s">
        <v>1046</v>
      </c>
      <c r="G951" s="231" t="s">
        <v>783</v>
      </c>
      <c r="H951" s="291"/>
      <c r="I951" s="233"/>
      <c r="J951" s="234">
        <f>ROUND(I951*H951,2)</f>
        <v>0</v>
      </c>
      <c r="K951" s="235"/>
      <c r="L951" s="44"/>
      <c r="M951" s="236" t="s">
        <v>1</v>
      </c>
      <c r="N951" s="237" t="s">
        <v>42</v>
      </c>
      <c r="O951" s="91"/>
      <c r="P951" s="238">
        <f>O951*H951</f>
        <v>0</v>
      </c>
      <c r="Q951" s="238">
        <v>0</v>
      </c>
      <c r="R951" s="238">
        <f>Q951*H951</f>
        <v>0</v>
      </c>
      <c r="S951" s="238">
        <v>0</v>
      </c>
      <c r="T951" s="239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40" t="s">
        <v>355</v>
      </c>
      <c r="AT951" s="240" t="s">
        <v>258</v>
      </c>
      <c r="AU951" s="240" t="s">
        <v>87</v>
      </c>
      <c r="AY951" s="17" t="s">
        <v>256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7" t="s">
        <v>85</v>
      </c>
      <c r="BK951" s="241">
        <f>ROUND(I951*H951,2)</f>
        <v>0</v>
      </c>
      <c r="BL951" s="17" t="s">
        <v>355</v>
      </c>
      <c r="BM951" s="240" t="s">
        <v>1047</v>
      </c>
    </row>
    <row r="952" s="12" customFormat="1" ht="22.8" customHeight="1">
      <c r="A952" s="12"/>
      <c r="B952" s="212"/>
      <c r="C952" s="213"/>
      <c r="D952" s="214" t="s">
        <v>76</v>
      </c>
      <c r="E952" s="226" t="s">
        <v>1048</v>
      </c>
      <c r="F952" s="226" t="s">
        <v>1049</v>
      </c>
      <c r="G952" s="213"/>
      <c r="H952" s="213"/>
      <c r="I952" s="216"/>
      <c r="J952" s="227">
        <f>BK952</f>
        <v>0</v>
      </c>
      <c r="K952" s="213"/>
      <c r="L952" s="218"/>
      <c r="M952" s="219"/>
      <c r="N952" s="220"/>
      <c r="O952" s="220"/>
      <c r="P952" s="221">
        <f>SUM(P953:P969)</f>
        <v>0</v>
      </c>
      <c r="Q952" s="220"/>
      <c r="R952" s="221">
        <f>SUM(R953:R969)</f>
        <v>0.15894999999999998</v>
      </c>
      <c r="S952" s="220"/>
      <c r="T952" s="222">
        <f>SUM(T953:T969)</f>
        <v>0</v>
      </c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R952" s="223" t="s">
        <v>87</v>
      </c>
      <c r="AT952" s="224" t="s">
        <v>76</v>
      </c>
      <c r="AU952" s="224" t="s">
        <v>85</v>
      </c>
      <c r="AY952" s="223" t="s">
        <v>256</v>
      </c>
      <c r="BK952" s="225">
        <f>SUM(BK953:BK969)</f>
        <v>0</v>
      </c>
    </row>
    <row r="953" s="2" customFormat="1" ht="33" customHeight="1">
      <c r="A953" s="38"/>
      <c r="B953" s="39"/>
      <c r="C953" s="228" t="s">
        <v>1050</v>
      </c>
      <c r="D953" s="228" t="s">
        <v>258</v>
      </c>
      <c r="E953" s="229" t="s">
        <v>1051</v>
      </c>
      <c r="F953" s="230" t="s">
        <v>1052</v>
      </c>
      <c r="G953" s="231" t="s">
        <v>940</v>
      </c>
      <c r="H953" s="232">
        <v>17</v>
      </c>
      <c r="I953" s="233"/>
      <c r="J953" s="234">
        <f>ROUND(I953*H953,2)</f>
        <v>0</v>
      </c>
      <c r="K953" s="235"/>
      <c r="L953" s="44"/>
      <c r="M953" s="236" t="s">
        <v>1</v>
      </c>
      <c r="N953" s="237" t="s">
        <v>42</v>
      </c>
      <c r="O953" s="91"/>
      <c r="P953" s="238">
        <f>O953*H953</f>
        <v>0</v>
      </c>
      <c r="Q953" s="238">
        <v>0.0091999999999999998</v>
      </c>
      <c r="R953" s="238">
        <f>Q953*H953</f>
        <v>0.15639999999999998</v>
      </c>
      <c r="S953" s="238">
        <v>0</v>
      </c>
      <c r="T953" s="239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40" t="s">
        <v>355</v>
      </c>
      <c r="AT953" s="240" t="s">
        <v>258</v>
      </c>
      <c r="AU953" s="240" t="s">
        <v>87</v>
      </c>
      <c r="AY953" s="17" t="s">
        <v>256</v>
      </c>
      <c r="BE953" s="241">
        <f>IF(N953="základní",J953,0)</f>
        <v>0</v>
      </c>
      <c r="BF953" s="241">
        <f>IF(N953="snížená",J953,0)</f>
        <v>0</v>
      </c>
      <c r="BG953" s="241">
        <f>IF(N953="zákl. přenesená",J953,0)</f>
        <v>0</v>
      </c>
      <c r="BH953" s="241">
        <f>IF(N953="sníž. přenesená",J953,0)</f>
        <v>0</v>
      </c>
      <c r="BI953" s="241">
        <f>IF(N953="nulová",J953,0)</f>
        <v>0</v>
      </c>
      <c r="BJ953" s="17" t="s">
        <v>85</v>
      </c>
      <c r="BK953" s="241">
        <f>ROUND(I953*H953,2)</f>
        <v>0</v>
      </c>
      <c r="BL953" s="17" t="s">
        <v>355</v>
      </c>
      <c r="BM953" s="240" t="s">
        <v>1053</v>
      </c>
    </row>
    <row r="954" s="13" customFormat="1">
      <c r="A954" s="13"/>
      <c r="B954" s="247"/>
      <c r="C954" s="248"/>
      <c r="D954" s="249" t="s">
        <v>266</v>
      </c>
      <c r="E954" s="250" t="s">
        <v>1</v>
      </c>
      <c r="F954" s="251" t="s">
        <v>1054</v>
      </c>
      <c r="G954" s="248"/>
      <c r="H954" s="250" t="s">
        <v>1</v>
      </c>
      <c r="I954" s="252"/>
      <c r="J954" s="248"/>
      <c r="K954" s="248"/>
      <c r="L954" s="253"/>
      <c r="M954" s="254"/>
      <c r="N954" s="255"/>
      <c r="O954" s="255"/>
      <c r="P954" s="255"/>
      <c r="Q954" s="255"/>
      <c r="R954" s="255"/>
      <c r="S954" s="255"/>
      <c r="T954" s="256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7" t="s">
        <v>266</v>
      </c>
      <c r="AU954" s="257" t="s">
        <v>87</v>
      </c>
      <c r="AV954" s="13" t="s">
        <v>85</v>
      </c>
      <c r="AW954" s="13" t="s">
        <v>34</v>
      </c>
      <c r="AX954" s="13" t="s">
        <v>77</v>
      </c>
      <c r="AY954" s="257" t="s">
        <v>256</v>
      </c>
    </row>
    <row r="955" s="14" customFormat="1">
      <c r="A955" s="14"/>
      <c r="B955" s="258"/>
      <c r="C955" s="259"/>
      <c r="D955" s="249" t="s">
        <v>266</v>
      </c>
      <c r="E955" s="260" t="s">
        <v>1</v>
      </c>
      <c r="F955" s="261" t="s">
        <v>949</v>
      </c>
      <c r="G955" s="259"/>
      <c r="H955" s="262">
        <v>4</v>
      </c>
      <c r="I955" s="263"/>
      <c r="J955" s="259"/>
      <c r="K955" s="259"/>
      <c r="L955" s="264"/>
      <c r="M955" s="265"/>
      <c r="N955" s="266"/>
      <c r="O955" s="266"/>
      <c r="P955" s="266"/>
      <c r="Q955" s="266"/>
      <c r="R955" s="266"/>
      <c r="S955" s="266"/>
      <c r="T955" s="267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8" t="s">
        <v>266</v>
      </c>
      <c r="AU955" s="268" t="s">
        <v>87</v>
      </c>
      <c r="AV955" s="14" t="s">
        <v>87</v>
      </c>
      <c r="AW955" s="14" t="s">
        <v>34</v>
      </c>
      <c r="AX955" s="14" t="s">
        <v>77</v>
      </c>
      <c r="AY955" s="268" t="s">
        <v>256</v>
      </c>
    </row>
    <row r="956" s="14" customFormat="1">
      <c r="A956" s="14"/>
      <c r="B956" s="258"/>
      <c r="C956" s="259"/>
      <c r="D956" s="249" t="s">
        <v>266</v>
      </c>
      <c r="E956" s="260" t="s">
        <v>1</v>
      </c>
      <c r="F956" s="261" t="s">
        <v>943</v>
      </c>
      <c r="G956" s="259"/>
      <c r="H956" s="262">
        <v>6</v>
      </c>
      <c r="I956" s="263"/>
      <c r="J956" s="259"/>
      <c r="K956" s="259"/>
      <c r="L956" s="264"/>
      <c r="M956" s="265"/>
      <c r="N956" s="266"/>
      <c r="O956" s="266"/>
      <c r="P956" s="266"/>
      <c r="Q956" s="266"/>
      <c r="R956" s="266"/>
      <c r="S956" s="266"/>
      <c r="T956" s="26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8" t="s">
        <v>266</v>
      </c>
      <c r="AU956" s="268" t="s">
        <v>87</v>
      </c>
      <c r="AV956" s="14" t="s">
        <v>87</v>
      </c>
      <c r="AW956" s="14" t="s">
        <v>34</v>
      </c>
      <c r="AX956" s="14" t="s">
        <v>77</v>
      </c>
      <c r="AY956" s="268" t="s">
        <v>256</v>
      </c>
    </row>
    <row r="957" s="14" customFormat="1">
      <c r="A957" s="14"/>
      <c r="B957" s="258"/>
      <c r="C957" s="259"/>
      <c r="D957" s="249" t="s">
        <v>266</v>
      </c>
      <c r="E957" s="260" t="s">
        <v>1</v>
      </c>
      <c r="F957" s="261" t="s">
        <v>944</v>
      </c>
      <c r="G957" s="259"/>
      <c r="H957" s="262">
        <v>6</v>
      </c>
      <c r="I957" s="263"/>
      <c r="J957" s="259"/>
      <c r="K957" s="259"/>
      <c r="L957" s="264"/>
      <c r="M957" s="265"/>
      <c r="N957" s="266"/>
      <c r="O957" s="266"/>
      <c r="P957" s="266"/>
      <c r="Q957" s="266"/>
      <c r="R957" s="266"/>
      <c r="S957" s="266"/>
      <c r="T957" s="267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8" t="s">
        <v>266</v>
      </c>
      <c r="AU957" s="268" t="s">
        <v>87</v>
      </c>
      <c r="AV957" s="14" t="s">
        <v>87</v>
      </c>
      <c r="AW957" s="14" t="s">
        <v>34</v>
      </c>
      <c r="AX957" s="14" t="s">
        <v>77</v>
      </c>
      <c r="AY957" s="268" t="s">
        <v>256</v>
      </c>
    </row>
    <row r="958" s="13" customFormat="1">
      <c r="A958" s="13"/>
      <c r="B958" s="247"/>
      <c r="C958" s="248"/>
      <c r="D958" s="249" t="s">
        <v>266</v>
      </c>
      <c r="E958" s="250" t="s">
        <v>1</v>
      </c>
      <c r="F958" s="251" t="s">
        <v>1055</v>
      </c>
      <c r="G958" s="248"/>
      <c r="H958" s="250" t="s">
        <v>1</v>
      </c>
      <c r="I958" s="252"/>
      <c r="J958" s="248"/>
      <c r="K958" s="248"/>
      <c r="L958" s="253"/>
      <c r="M958" s="254"/>
      <c r="N958" s="255"/>
      <c r="O958" s="255"/>
      <c r="P958" s="255"/>
      <c r="Q958" s="255"/>
      <c r="R958" s="255"/>
      <c r="S958" s="255"/>
      <c r="T958" s="256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7" t="s">
        <v>266</v>
      </c>
      <c r="AU958" s="257" t="s">
        <v>87</v>
      </c>
      <c r="AV958" s="13" t="s">
        <v>85</v>
      </c>
      <c r="AW958" s="13" t="s">
        <v>34</v>
      </c>
      <c r="AX958" s="13" t="s">
        <v>77</v>
      </c>
      <c r="AY958" s="257" t="s">
        <v>256</v>
      </c>
    </row>
    <row r="959" s="14" customFormat="1">
      <c r="A959" s="14"/>
      <c r="B959" s="258"/>
      <c r="C959" s="259"/>
      <c r="D959" s="249" t="s">
        <v>266</v>
      </c>
      <c r="E959" s="260" t="s">
        <v>1</v>
      </c>
      <c r="F959" s="261" t="s">
        <v>954</v>
      </c>
      <c r="G959" s="259"/>
      <c r="H959" s="262">
        <v>1</v>
      </c>
      <c r="I959" s="263"/>
      <c r="J959" s="259"/>
      <c r="K959" s="259"/>
      <c r="L959" s="264"/>
      <c r="M959" s="265"/>
      <c r="N959" s="266"/>
      <c r="O959" s="266"/>
      <c r="P959" s="266"/>
      <c r="Q959" s="266"/>
      <c r="R959" s="266"/>
      <c r="S959" s="266"/>
      <c r="T959" s="267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8" t="s">
        <v>266</v>
      </c>
      <c r="AU959" s="268" t="s">
        <v>87</v>
      </c>
      <c r="AV959" s="14" t="s">
        <v>87</v>
      </c>
      <c r="AW959" s="14" t="s">
        <v>34</v>
      </c>
      <c r="AX959" s="14" t="s">
        <v>77</v>
      </c>
      <c r="AY959" s="268" t="s">
        <v>256</v>
      </c>
    </row>
    <row r="960" s="15" customFormat="1">
      <c r="A960" s="15"/>
      <c r="B960" s="269"/>
      <c r="C960" s="270"/>
      <c r="D960" s="249" t="s">
        <v>266</v>
      </c>
      <c r="E960" s="271" t="s">
        <v>1</v>
      </c>
      <c r="F960" s="272" t="s">
        <v>270</v>
      </c>
      <c r="G960" s="270"/>
      <c r="H960" s="273">
        <v>17</v>
      </c>
      <c r="I960" s="274"/>
      <c r="J960" s="270"/>
      <c r="K960" s="270"/>
      <c r="L960" s="275"/>
      <c r="M960" s="276"/>
      <c r="N960" s="277"/>
      <c r="O960" s="277"/>
      <c r="P960" s="277"/>
      <c r="Q960" s="277"/>
      <c r="R960" s="277"/>
      <c r="S960" s="277"/>
      <c r="T960" s="278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9" t="s">
        <v>266</v>
      </c>
      <c r="AU960" s="279" t="s">
        <v>87</v>
      </c>
      <c r="AV960" s="15" t="s">
        <v>262</v>
      </c>
      <c r="AW960" s="15" t="s">
        <v>34</v>
      </c>
      <c r="AX960" s="15" t="s">
        <v>85</v>
      </c>
      <c r="AY960" s="279" t="s">
        <v>256</v>
      </c>
    </row>
    <row r="961" s="2" customFormat="1" ht="16.5" customHeight="1">
      <c r="A961" s="38"/>
      <c r="B961" s="39"/>
      <c r="C961" s="228" t="s">
        <v>1056</v>
      </c>
      <c r="D961" s="228" t="s">
        <v>258</v>
      </c>
      <c r="E961" s="229" t="s">
        <v>1057</v>
      </c>
      <c r="F961" s="230" t="s">
        <v>1058</v>
      </c>
      <c r="G961" s="231" t="s">
        <v>940</v>
      </c>
      <c r="H961" s="232">
        <v>17</v>
      </c>
      <c r="I961" s="233"/>
      <c r="J961" s="234">
        <f>ROUND(I961*H961,2)</f>
        <v>0</v>
      </c>
      <c r="K961" s="235"/>
      <c r="L961" s="44"/>
      <c r="M961" s="236" t="s">
        <v>1</v>
      </c>
      <c r="N961" s="237" t="s">
        <v>42</v>
      </c>
      <c r="O961" s="91"/>
      <c r="P961" s="238">
        <f>O961*H961</f>
        <v>0</v>
      </c>
      <c r="Q961" s="238">
        <v>0.00014999999999999999</v>
      </c>
      <c r="R961" s="238">
        <f>Q961*H961</f>
        <v>0.0025499999999999997</v>
      </c>
      <c r="S961" s="238">
        <v>0</v>
      </c>
      <c r="T961" s="239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40" t="s">
        <v>355</v>
      </c>
      <c r="AT961" s="240" t="s">
        <v>258</v>
      </c>
      <c r="AU961" s="240" t="s">
        <v>87</v>
      </c>
      <c r="AY961" s="17" t="s">
        <v>256</v>
      </c>
      <c r="BE961" s="241">
        <f>IF(N961="základní",J961,0)</f>
        <v>0</v>
      </c>
      <c r="BF961" s="241">
        <f>IF(N961="snížená",J961,0)</f>
        <v>0</v>
      </c>
      <c r="BG961" s="241">
        <f>IF(N961="zákl. přenesená",J961,0)</f>
        <v>0</v>
      </c>
      <c r="BH961" s="241">
        <f>IF(N961="sníž. přenesená",J961,0)</f>
        <v>0</v>
      </c>
      <c r="BI961" s="241">
        <f>IF(N961="nulová",J961,0)</f>
        <v>0</v>
      </c>
      <c r="BJ961" s="17" t="s">
        <v>85</v>
      </c>
      <c r="BK961" s="241">
        <f>ROUND(I961*H961,2)</f>
        <v>0</v>
      </c>
      <c r="BL961" s="17" t="s">
        <v>355</v>
      </c>
      <c r="BM961" s="240" t="s">
        <v>1059</v>
      </c>
    </row>
    <row r="962" s="13" customFormat="1">
      <c r="A962" s="13"/>
      <c r="B962" s="247"/>
      <c r="C962" s="248"/>
      <c r="D962" s="249" t="s">
        <v>266</v>
      </c>
      <c r="E962" s="250" t="s">
        <v>1</v>
      </c>
      <c r="F962" s="251" t="s">
        <v>1054</v>
      </c>
      <c r="G962" s="248"/>
      <c r="H962" s="250" t="s">
        <v>1</v>
      </c>
      <c r="I962" s="252"/>
      <c r="J962" s="248"/>
      <c r="K962" s="248"/>
      <c r="L962" s="253"/>
      <c r="M962" s="254"/>
      <c r="N962" s="255"/>
      <c r="O962" s="255"/>
      <c r="P962" s="255"/>
      <c r="Q962" s="255"/>
      <c r="R962" s="255"/>
      <c r="S962" s="255"/>
      <c r="T962" s="256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7" t="s">
        <v>266</v>
      </c>
      <c r="AU962" s="257" t="s">
        <v>87</v>
      </c>
      <c r="AV962" s="13" t="s">
        <v>85</v>
      </c>
      <c r="AW962" s="13" t="s">
        <v>34</v>
      </c>
      <c r="AX962" s="13" t="s">
        <v>77</v>
      </c>
      <c r="AY962" s="257" t="s">
        <v>256</v>
      </c>
    </row>
    <row r="963" s="14" customFormat="1">
      <c r="A963" s="14"/>
      <c r="B963" s="258"/>
      <c r="C963" s="259"/>
      <c r="D963" s="249" t="s">
        <v>266</v>
      </c>
      <c r="E963" s="260" t="s">
        <v>1</v>
      </c>
      <c r="F963" s="261" t="s">
        <v>949</v>
      </c>
      <c r="G963" s="259"/>
      <c r="H963" s="262">
        <v>4</v>
      </c>
      <c r="I963" s="263"/>
      <c r="J963" s="259"/>
      <c r="K963" s="259"/>
      <c r="L963" s="264"/>
      <c r="M963" s="265"/>
      <c r="N963" s="266"/>
      <c r="O963" s="266"/>
      <c r="P963" s="266"/>
      <c r="Q963" s="266"/>
      <c r="R963" s="266"/>
      <c r="S963" s="266"/>
      <c r="T963" s="267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8" t="s">
        <v>266</v>
      </c>
      <c r="AU963" s="268" t="s">
        <v>87</v>
      </c>
      <c r="AV963" s="14" t="s">
        <v>87</v>
      </c>
      <c r="AW963" s="14" t="s">
        <v>34</v>
      </c>
      <c r="AX963" s="14" t="s">
        <v>77</v>
      </c>
      <c r="AY963" s="268" t="s">
        <v>256</v>
      </c>
    </row>
    <row r="964" s="14" customFormat="1">
      <c r="A964" s="14"/>
      <c r="B964" s="258"/>
      <c r="C964" s="259"/>
      <c r="D964" s="249" t="s">
        <v>266</v>
      </c>
      <c r="E964" s="260" t="s">
        <v>1</v>
      </c>
      <c r="F964" s="261" t="s">
        <v>943</v>
      </c>
      <c r="G964" s="259"/>
      <c r="H964" s="262">
        <v>6</v>
      </c>
      <c r="I964" s="263"/>
      <c r="J964" s="259"/>
      <c r="K964" s="259"/>
      <c r="L964" s="264"/>
      <c r="M964" s="265"/>
      <c r="N964" s="266"/>
      <c r="O964" s="266"/>
      <c r="P964" s="266"/>
      <c r="Q964" s="266"/>
      <c r="R964" s="266"/>
      <c r="S964" s="266"/>
      <c r="T964" s="267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8" t="s">
        <v>266</v>
      </c>
      <c r="AU964" s="268" t="s">
        <v>87</v>
      </c>
      <c r="AV964" s="14" t="s">
        <v>87</v>
      </c>
      <c r="AW964" s="14" t="s">
        <v>34</v>
      </c>
      <c r="AX964" s="14" t="s">
        <v>77</v>
      </c>
      <c r="AY964" s="268" t="s">
        <v>256</v>
      </c>
    </row>
    <row r="965" s="14" customFormat="1">
      <c r="A965" s="14"/>
      <c r="B965" s="258"/>
      <c r="C965" s="259"/>
      <c r="D965" s="249" t="s">
        <v>266</v>
      </c>
      <c r="E965" s="260" t="s">
        <v>1</v>
      </c>
      <c r="F965" s="261" t="s">
        <v>944</v>
      </c>
      <c r="G965" s="259"/>
      <c r="H965" s="262">
        <v>6</v>
      </c>
      <c r="I965" s="263"/>
      <c r="J965" s="259"/>
      <c r="K965" s="259"/>
      <c r="L965" s="264"/>
      <c r="M965" s="265"/>
      <c r="N965" s="266"/>
      <c r="O965" s="266"/>
      <c r="P965" s="266"/>
      <c r="Q965" s="266"/>
      <c r="R965" s="266"/>
      <c r="S965" s="266"/>
      <c r="T965" s="267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8" t="s">
        <v>266</v>
      </c>
      <c r="AU965" s="268" t="s">
        <v>87</v>
      </c>
      <c r="AV965" s="14" t="s">
        <v>87</v>
      </c>
      <c r="AW965" s="14" t="s">
        <v>34</v>
      </c>
      <c r="AX965" s="14" t="s">
        <v>77</v>
      </c>
      <c r="AY965" s="268" t="s">
        <v>256</v>
      </c>
    </row>
    <row r="966" s="13" customFormat="1">
      <c r="A966" s="13"/>
      <c r="B966" s="247"/>
      <c r="C966" s="248"/>
      <c r="D966" s="249" t="s">
        <v>266</v>
      </c>
      <c r="E966" s="250" t="s">
        <v>1</v>
      </c>
      <c r="F966" s="251" t="s">
        <v>1055</v>
      </c>
      <c r="G966" s="248"/>
      <c r="H966" s="250" t="s">
        <v>1</v>
      </c>
      <c r="I966" s="252"/>
      <c r="J966" s="248"/>
      <c r="K966" s="248"/>
      <c r="L966" s="253"/>
      <c r="M966" s="254"/>
      <c r="N966" s="255"/>
      <c r="O966" s="255"/>
      <c r="P966" s="255"/>
      <c r="Q966" s="255"/>
      <c r="R966" s="255"/>
      <c r="S966" s="255"/>
      <c r="T966" s="256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7" t="s">
        <v>266</v>
      </c>
      <c r="AU966" s="257" t="s">
        <v>87</v>
      </c>
      <c r="AV966" s="13" t="s">
        <v>85</v>
      </c>
      <c r="AW966" s="13" t="s">
        <v>34</v>
      </c>
      <c r="AX966" s="13" t="s">
        <v>77</v>
      </c>
      <c r="AY966" s="257" t="s">
        <v>256</v>
      </c>
    </row>
    <row r="967" s="14" customFormat="1">
      <c r="A967" s="14"/>
      <c r="B967" s="258"/>
      <c r="C967" s="259"/>
      <c r="D967" s="249" t="s">
        <v>266</v>
      </c>
      <c r="E967" s="260" t="s">
        <v>1</v>
      </c>
      <c r="F967" s="261" t="s">
        <v>954</v>
      </c>
      <c r="G967" s="259"/>
      <c r="H967" s="262">
        <v>1</v>
      </c>
      <c r="I967" s="263"/>
      <c r="J967" s="259"/>
      <c r="K967" s="259"/>
      <c r="L967" s="264"/>
      <c r="M967" s="265"/>
      <c r="N967" s="266"/>
      <c r="O967" s="266"/>
      <c r="P967" s="266"/>
      <c r="Q967" s="266"/>
      <c r="R967" s="266"/>
      <c r="S967" s="266"/>
      <c r="T967" s="267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8" t="s">
        <v>266</v>
      </c>
      <c r="AU967" s="268" t="s">
        <v>87</v>
      </c>
      <c r="AV967" s="14" t="s">
        <v>87</v>
      </c>
      <c r="AW967" s="14" t="s">
        <v>34</v>
      </c>
      <c r="AX967" s="14" t="s">
        <v>77</v>
      </c>
      <c r="AY967" s="268" t="s">
        <v>256</v>
      </c>
    </row>
    <row r="968" s="15" customFormat="1">
      <c r="A968" s="15"/>
      <c r="B968" s="269"/>
      <c r="C968" s="270"/>
      <c r="D968" s="249" t="s">
        <v>266</v>
      </c>
      <c r="E968" s="271" t="s">
        <v>1</v>
      </c>
      <c r="F968" s="272" t="s">
        <v>270</v>
      </c>
      <c r="G968" s="270"/>
      <c r="H968" s="273">
        <v>17</v>
      </c>
      <c r="I968" s="274"/>
      <c r="J968" s="270"/>
      <c r="K968" s="270"/>
      <c r="L968" s="275"/>
      <c r="M968" s="276"/>
      <c r="N968" s="277"/>
      <c r="O968" s="277"/>
      <c r="P968" s="277"/>
      <c r="Q968" s="277"/>
      <c r="R968" s="277"/>
      <c r="S968" s="277"/>
      <c r="T968" s="278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79" t="s">
        <v>266</v>
      </c>
      <c r="AU968" s="279" t="s">
        <v>87</v>
      </c>
      <c r="AV968" s="15" t="s">
        <v>262</v>
      </c>
      <c r="AW968" s="15" t="s">
        <v>34</v>
      </c>
      <c r="AX968" s="15" t="s">
        <v>85</v>
      </c>
      <c r="AY968" s="279" t="s">
        <v>256</v>
      </c>
    </row>
    <row r="969" s="2" customFormat="1" ht="24.15" customHeight="1">
      <c r="A969" s="38"/>
      <c r="B969" s="39"/>
      <c r="C969" s="228" t="s">
        <v>1060</v>
      </c>
      <c r="D969" s="228" t="s">
        <v>258</v>
      </c>
      <c r="E969" s="229" t="s">
        <v>1061</v>
      </c>
      <c r="F969" s="230" t="s">
        <v>1062</v>
      </c>
      <c r="G969" s="231" t="s">
        <v>783</v>
      </c>
      <c r="H969" s="291"/>
      <c r="I969" s="233"/>
      <c r="J969" s="234">
        <f>ROUND(I969*H969,2)</f>
        <v>0</v>
      </c>
      <c r="K969" s="235"/>
      <c r="L969" s="44"/>
      <c r="M969" s="236" t="s">
        <v>1</v>
      </c>
      <c r="N969" s="237" t="s">
        <v>42</v>
      </c>
      <c r="O969" s="91"/>
      <c r="P969" s="238">
        <f>O969*H969</f>
        <v>0</v>
      </c>
      <c r="Q969" s="238">
        <v>0</v>
      </c>
      <c r="R969" s="238">
        <f>Q969*H969</f>
        <v>0</v>
      </c>
      <c r="S969" s="238">
        <v>0</v>
      </c>
      <c r="T969" s="239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40" t="s">
        <v>355</v>
      </c>
      <c r="AT969" s="240" t="s">
        <v>258</v>
      </c>
      <c r="AU969" s="240" t="s">
        <v>87</v>
      </c>
      <c r="AY969" s="17" t="s">
        <v>256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7" t="s">
        <v>85</v>
      </c>
      <c r="BK969" s="241">
        <f>ROUND(I969*H969,2)</f>
        <v>0</v>
      </c>
      <c r="BL969" s="17" t="s">
        <v>355</v>
      </c>
      <c r="BM969" s="240" t="s">
        <v>1063</v>
      </c>
    </row>
    <row r="970" s="12" customFormat="1" ht="22.8" customHeight="1">
      <c r="A970" s="12"/>
      <c r="B970" s="212"/>
      <c r="C970" s="213"/>
      <c r="D970" s="214" t="s">
        <v>76</v>
      </c>
      <c r="E970" s="226" t="s">
        <v>1064</v>
      </c>
      <c r="F970" s="226" t="s">
        <v>1065</v>
      </c>
      <c r="G970" s="213"/>
      <c r="H970" s="213"/>
      <c r="I970" s="216"/>
      <c r="J970" s="227">
        <f>BK970</f>
        <v>0</v>
      </c>
      <c r="K970" s="213"/>
      <c r="L970" s="218"/>
      <c r="M970" s="219"/>
      <c r="N970" s="220"/>
      <c r="O970" s="220"/>
      <c r="P970" s="221">
        <f>SUM(P971:P986)</f>
        <v>0</v>
      </c>
      <c r="Q970" s="220"/>
      <c r="R970" s="221">
        <f>SUM(R971:R986)</f>
        <v>1.0364069599999999</v>
      </c>
      <c r="S970" s="220"/>
      <c r="T970" s="222">
        <f>SUM(T971:T986)</f>
        <v>0</v>
      </c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R970" s="223" t="s">
        <v>87</v>
      </c>
      <c r="AT970" s="224" t="s">
        <v>76</v>
      </c>
      <c r="AU970" s="224" t="s">
        <v>85</v>
      </c>
      <c r="AY970" s="223" t="s">
        <v>256</v>
      </c>
      <c r="BK970" s="225">
        <f>SUM(BK971:BK986)</f>
        <v>0</v>
      </c>
    </row>
    <row r="971" s="2" customFormat="1" ht="33" customHeight="1">
      <c r="A971" s="38"/>
      <c r="B971" s="39"/>
      <c r="C971" s="228" t="s">
        <v>1066</v>
      </c>
      <c r="D971" s="228" t="s">
        <v>258</v>
      </c>
      <c r="E971" s="229" t="s">
        <v>1067</v>
      </c>
      <c r="F971" s="230" t="s">
        <v>1068</v>
      </c>
      <c r="G971" s="231" t="s">
        <v>337</v>
      </c>
      <c r="H971" s="232">
        <v>105.864</v>
      </c>
      <c r="I971" s="233"/>
      <c r="J971" s="234">
        <f>ROUND(I971*H971,2)</f>
        <v>0</v>
      </c>
      <c r="K971" s="235"/>
      <c r="L971" s="44"/>
      <c r="M971" s="236" t="s">
        <v>1</v>
      </c>
      <c r="N971" s="237" t="s">
        <v>42</v>
      </c>
      <c r="O971" s="91"/>
      <c r="P971" s="238">
        <f>O971*H971</f>
        <v>0</v>
      </c>
      <c r="Q971" s="238">
        <v>0.00139</v>
      </c>
      <c r="R971" s="238">
        <f>Q971*H971</f>
        <v>0.14715096</v>
      </c>
      <c r="S971" s="238">
        <v>0</v>
      </c>
      <c r="T971" s="239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40" t="s">
        <v>355</v>
      </c>
      <c r="AT971" s="240" t="s">
        <v>258</v>
      </c>
      <c r="AU971" s="240" t="s">
        <v>87</v>
      </c>
      <c r="AY971" s="17" t="s">
        <v>256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7" t="s">
        <v>85</v>
      </c>
      <c r="BK971" s="241">
        <f>ROUND(I971*H971,2)</f>
        <v>0</v>
      </c>
      <c r="BL971" s="17" t="s">
        <v>355</v>
      </c>
      <c r="BM971" s="240" t="s">
        <v>1069</v>
      </c>
    </row>
    <row r="972" s="13" customFormat="1">
      <c r="A972" s="13"/>
      <c r="B972" s="247"/>
      <c r="C972" s="248"/>
      <c r="D972" s="249" t="s">
        <v>266</v>
      </c>
      <c r="E972" s="250" t="s">
        <v>1</v>
      </c>
      <c r="F972" s="251" t="s">
        <v>268</v>
      </c>
      <c r="G972" s="248"/>
      <c r="H972" s="250" t="s">
        <v>1</v>
      </c>
      <c r="I972" s="252"/>
      <c r="J972" s="248"/>
      <c r="K972" s="248"/>
      <c r="L972" s="253"/>
      <c r="M972" s="254"/>
      <c r="N972" s="255"/>
      <c r="O972" s="255"/>
      <c r="P972" s="255"/>
      <c r="Q972" s="255"/>
      <c r="R972" s="255"/>
      <c r="S972" s="255"/>
      <c r="T972" s="256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7" t="s">
        <v>266</v>
      </c>
      <c r="AU972" s="257" t="s">
        <v>87</v>
      </c>
      <c r="AV972" s="13" t="s">
        <v>85</v>
      </c>
      <c r="AW972" s="13" t="s">
        <v>34</v>
      </c>
      <c r="AX972" s="13" t="s">
        <v>77</v>
      </c>
      <c r="AY972" s="257" t="s">
        <v>256</v>
      </c>
    </row>
    <row r="973" s="14" customFormat="1">
      <c r="A973" s="14"/>
      <c r="B973" s="258"/>
      <c r="C973" s="259"/>
      <c r="D973" s="249" t="s">
        <v>266</v>
      </c>
      <c r="E973" s="260" t="s">
        <v>1</v>
      </c>
      <c r="F973" s="261" t="s">
        <v>1070</v>
      </c>
      <c r="G973" s="259"/>
      <c r="H973" s="262">
        <v>18.943999999999999</v>
      </c>
      <c r="I973" s="263"/>
      <c r="J973" s="259"/>
      <c r="K973" s="259"/>
      <c r="L973" s="264"/>
      <c r="M973" s="265"/>
      <c r="N973" s="266"/>
      <c r="O973" s="266"/>
      <c r="P973" s="266"/>
      <c r="Q973" s="266"/>
      <c r="R973" s="266"/>
      <c r="S973" s="266"/>
      <c r="T973" s="267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8" t="s">
        <v>266</v>
      </c>
      <c r="AU973" s="268" t="s">
        <v>87</v>
      </c>
      <c r="AV973" s="14" t="s">
        <v>87</v>
      </c>
      <c r="AW973" s="14" t="s">
        <v>34</v>
      </c>
      <c r="AX973" s="14" t="s">
        <v>77</v>
      </c>
      <c r="AY973" s="268" t="s">
        <v>256</v>
      </c>
    </row>
    <row r="974" s="14" customFormat="1">
      <c r="A974" s="14"/>
      <c r="B974" s="258"/>
      <c r="C974" s="259"/>
      <c r="D974" s="249" t="s">
        <v>266</v>
      </c>
      <c r="E974" s="260" t="s">
        <v>1</v>
      </c>
      <c r="F974" s="261" t="s">
        <v>483</v>
      </c>
      <c r="G974" s="259"/>
      <c r="H974" s="262">
        <v>13.6</v>
      </c>
      <c r="I974" s="263"/>
      <c r="J974" s="259"/>
      <c r="K974" s="259"/>
      <c r="L974" s="264"/>
      <c r="M974" s="265"/>
      <c r="N974" s="266"/>
      <c r="O974" s="266"/>
      <c r="P974" s="266"/>
      <c r="Q974" s="266"/>
      <c r="R974" s="266"/>
      <c r="S974" s="266"/>
      <c r="T974" s="267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8" t="s">
        <v>266</v>
      </c>
      <c r="AU974" s="268" t="s">
        <v>87</v>
      </c>
      <c r="AV974" s="14" t="s">
        <v>87</v>
      </c>
      <c r="AW974" s="14" t="s">
        <v>34</v>
      </c>
      <c r="AX974" s="14" t="s">
        <v>77</v>
      </c>
      <c r="AY974" s="268" t="s">
        <v>256</v>
      </c>
    </row>
    <row r="975" s="14" customFormat="1">
      <c r="A975" s="14"/>
      <c r="B975" s="258"/>
      <c r="C975" s="259"/>
      <c r="D975" s="249" t="s">
        <v>266</v>
      </c>
      <c r="E975" s="260" t="s">
        <v>1</v>
      </c>
      <c r="F975" s="261" t="s">
        <v>484</v>
      </c>
      <c r="G975" s="259"/>
      <c r="H975" s="262">
        <v>4.2400000000000002</v>
      </c>
      <c r="I975" s="263"/>
      <c r="J975" s="259"/>
      <c r="K975" s="259"/>
      <c r="L975" s="264"/>
      <c r="M975" s="265"/>
      <c r="N975" s="266"/>
      <c r="O975" s="266"/>
      <c r="P975" s="266"/>
      <c r="Q975" s="266"/>
      <c r="R975" s="266"/>
      <c r="S975" s="266"/>
      <c r="T975" s="267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8" t="s">
        <v>266</v>
      </c>
      <c r="AU975" s="268" t="s">
        <v>87</v>
      </c>
      <c r="AV975" s="14" t="s">
        <v>87</v>
      </c>
      <c r="AW975" s="14" t="s">
        <v>34</v>
      </c>
      <c r="AX975" s="14" t="s">
        <v>77</v>
      </c>
      <c r="AY975" s="268" t="s">
        <v>256</v>
      </c>
    </row>
    <row r="976" s="13" customFormat="1">
      <c r="A976" s="13"/>
      <c r="B976" s="247"/>
      <c r="C976" s="248"/>
      <c r="D976" s="249" t="s">
        <v>266</v>
      </c>
      <c r="E976" s="250" t="s">
        <v>1</v>
      </c>
      <c r="F976" s="251" t="s">
        <v>376</v>
      </c>
      <c r="G976" s="248"/>
      <c r="H976" s="250" t="s">
        <v>1</v>
      </c>
      <c r="I976" s="252"/>
      <c r="J976" s="248"/>
      <c r="K976" s="248"/>
      <c r="L976" s="253"/>
      <c r="M976" s="254"/>
      <c r="N976" s="255"/>
      <c r="O976" s="255"/>
      <c r="P976" s="255"/>
      <c r="Q976" s="255"/>
      <c r="R976" s="255"/>
      <c r="S976" s="255"/>
      <c r="T976" s="256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7" t="s">
        <v>266</v>
      </c>
      <c r="AU976" s="257" t="s">
        <v>87</v>
      </c>
      <c r="AV976" s="13" t="s">
        <v>85</v>
      </c>
      <c r="AW976" s="13" t="s">
        <v>34</v>
      </c>
      <c r="AX976" s="13" t="s">
        <v>77</v>
      </c>
      <c r="AY976" s="257" t="s">
        <v>256</v>
      </c>
    </row>
    <row r="977" s="14" customFormat="1">
      <c r="A977" s="14"/>
      <c r="B977" s="258"/>
      <c r="C977" s="259"/>
      <c r="D977" s="249" t="s">
        <v>266</v>
      </c>
      <c r="E977" s="260" t="s">
        <v>1</v>
      </c>
      <c r="F977" s="261" t="s">
        <v>528</v>
      </c>
      <c r="G977" s="259"/>
      <c r="H977" s="262">
        <v>16.539999999999999</v>
      </c>
      <c r="I977" s="263"/>
      <c r="J977" s="259"/>
      <c r="K977" s="259"/>
      <c r="L977" s="264"/>
      <c r="M977" s="265"/>
      <c r="N977" s="266"/>
      <c r="O977" s="266"/>
      <c r="P977" s="266"/>
      <c r="Q977" s="266"/>
      <c r="R977" s="266"/>
      <c r="S977" s="266"/>
      <c r="T977" s="267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8" t="s">
        <v>266</v>
      </c>
      <c r="AU977" s="268" t="s">
        <v>87</v>
      </c>
      <c r="AV977" s="14" t="s">
        <v>87</v>
      </c>
      <c r="AW977" s="14" t="s">
        <v>34</v>
      </c>
      <c r="AX977" s="14" t="s">
        <v>77</v>
      </c>
      <c r="AY977" s="268" t="s">
        <v>256</v>
      </c>
    </row>
    <row r="978" s="14" customFormat="1">
      <c r="A978" s="14"/>
      <c r="B978" s="258"/>
      <c r="C978" s="259"/>
      <c r="D978" s="249" t="s">
        <v>266</v>
      </c>
      <c r="E978" s="260" t="s">
        <v>1</v>
      </c>
      <c r="F978" s="261" t="s">
        <v>529</v>
      </c>
      <c r="G978" s="259"/>
      <c r="H978" s="262">
        <v>18</v>
      </c>
      <c r="I978" s="263"/>
      <c r="J978" s="259"/>
      <c r="K978" s="259"/>
      <c r="L978" s="264"/>
      <c r="M978" s="265"/>
      <c r="N978" s="266"/>
      <c r="O978" s="266"/>
      <c r="P978" s="266"/>
      <c r="Q978" s="266"/>
      <c r="R978" s="266"/>
      <c r="S978" s="266"/>
      <c r="T978" s="267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8" t="s">
        <v>266</v>
      </c>
      <c r="AU978" s="268" t="s">
        <v>87</v>
      </c>
      <c r="AV978" s="14" t="s">
        <v>87</v>
      </c>
      <c r="AW978" s="14" t="s">
        <v>34</v>
      </c>
      <c r="AX978" s="14" t="s">
        <v>77</v>
      </c>
      <c r="AY978" s="268" t="s">
        <v>256</v>
      </c>
    </row>
    <row r="979" s="13" customFormat="1">
      <c r="A979" s="13"/>
      <c r="B979" s="247"/>
      <c r="C979" s="248"/>
      <c r="D979" s="249" t="s">
        <v>266</v>
      </c>
      <c r="E979" s="250" t="s">
        <v>1</v>
      </c>
      <c r="F979" s="251" t="s">
        <v>380</v>
      </c>
      <c r="G979" s="248"/>
      <c r="H979" s="250" t="s">
        <v>1</v>
      </c>
      <c r="I979" s="252"/>
      <c r="J979" s="248"/>
      <c r="K979" s="248"/>
      <c r="L979" s="253"/>
      <c r="M979" s="254"/>
      <c r="N979" s="255"/>
      <c r="O979" s="255"/>
      <c r="P979" s="255"/>
      <c r="Q979" s="255"/>
      <c r="R979" s="255"/>
      <c r="S979" s="255"/>
      <c r="T979" s="256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7" t="s">
        <v>266</v>
      </c>
      <c r="AU979" s="257" t="s">
        <v>87</v>
      </c>
      <c r="AV979" s="13" t="s">
        <v>85</v>
      </c>
      <c r="AW979" s="13" t="s">
        <v>34</v>
      </c>
      <c r="AX979" s="13" t="s">
        <v>77</v>
      </c>
      <c r="AY979" s="257" t="s">
        <v>256</v>
      </c>
    </row>
    <row r="980" s="14" customFormat="1">
      <c r="A980" s="14"/>
      <c r="B980" s="258"/>
      <c r="C980" s="259"/>
      <c r="D980" s="249" t="s">
        <v>266</v>
      </c>
      <c r="E980" s="260" t="s">
        <v>1</v>
      </c>
      <c r="F980" s="261" t="s">
        <v>530</v>
      </c>
      <c r="G980" s="259"/>
      <c r="H980" s="262">
        <v>16.539999999999999</v>
      </c>
      <c r="I980" s="263"/>
      <c r="J980" s="259"/>
      <c r="K980" s="259"/>
      <c r="L980" s="264"/>
      <c r="M980" s="265"/>
      <c r="N980" s="266"/>
      <c r="O980" s="266"/>
      <c r="P980" s="266"/>
      <c r="Q980" s="266"/>
      <c r="R980" s="266"/>
      <c r="S980" s="266"/>
      <c r="T980" s="267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8" t="s">
        <v>266</v>
      </c>
      <c r="AU980" s="268" t="s">
        <v>87</v>
      </c>
      <c r="AV980" s="14" t="s">
        <v>87</v>
      </c>
      <c r="AW980" s="14" t="s">
        <v>34</v>
      </c>
      <c r="AX980" s="14" t="s">
        <v>77</v>
      </c>
      <c r="AY980" s="268" t="s">
        <v>256</v>
      </c>
    </row>
    <row r="981" s="14" customFormat="1">
      <c r="A981" s="14"/>
      <c r="B981" s="258"/>
      <c r="C981" s="259"/>
      <c r="D981" s="249" t="s">
        <v>266</v>
      </c>
      <c r="E981" s="260" t="s">
        <v>1</v>
      </c>
      <c r="F981" s="261" t="s">
        <v>531</v>
      </c>
      <c r="G981" s="259"/>
      <c r="H981" s="262">
        <v>18</v>
      </c>
      <c r="I981" s="263"/>
      <c r="J981" s="259"/>
      <c r="K981" s="259"/>
      <c r="L981" s="264"/>
      <c r="M981" s="265"/>
      <c r="N981" s="266"/>
      <c r="O981" s="266"/>
      <c r="P981" s="266"/>
      <c r="Q981" s="266"/>
      <c r="R981" s="266"/>
      <c r="S981" s="266"/>
      <c r="T981" s="267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8" t="s">
        <v>266</v>
      </c>
      <c r="AU981" s="268" t="s">
        <v>87</v>
      </c>
      <c r="AV981" s="14" t="s">
        <v>87</v>
      </c>
      <c r="AW981" s="14" t="s">
        <v>34</v>
      </c>
      <c r="AX981" s="14" t="s">
        <v>77</v>
      </c>
      <c r="AY981" s="268" t="s">
        <v>256</v>
      </c>
    </row>
    <row r="982" s="15" customFormat="1">
      <c r="A982" s="15"/>
      <c r="B982" s="269"/>
      <c r="C982" s="270"/>
      <c r="D982" s="249" t="s">
        <v>266</v>
      </c>
      <c r="E982" s="271" t="s">
        <v>1</v>
      </c>
      <c r="F982" s="272" t="s">
        <v>270</v>
      </c>
      <c r="G982" s="270"/>
      <c r="H982" s="273">
        <v>105.864</v>
      </c>
      <c r="I982" s="274"/>
      <c r="J982" s="270"/>
      <c r="K982" s="270"/>
      <c r="L982" s="275"/>
      <c r="M982" s="276"/>
      <c r="N982" s="277"/>
      <c r="O982" s="277"/>
      <c r="P982" s="277"/>
      <c r="Q982" s="277"/>
      <c r="R982" s="277"/>
      <c r="S982" s="277"/>
      <c r="T982" s="278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79" t="s">
        <v>266</v>
      </c>
      <c r="AU982" s="279" t="s">
        <v>87</v>
      </c>
      <c r="AV982" s="15" t="s">
        <v>262</v>
      </c>
      <c r="AW982" s="15" t="s">
        <v>34</v>
      </c>
      <c r="AX982" s="15" t="s">
        <v>85</v>
      </c>
      <c r="AY982" s="279" t="s">
        <v>256</v>
      </c>
    </row>
    <row r="983" s="2" customFormat="1" ht="24.15" customHeight="1">
      <c r="A983" s="38"/>
      <c r="B983" s="39"/>
      <c r="C983" s="280" t="s">
        <v>1071</v>
      </c>
      <c r="D983" s="280" t="s">
        <v>303</v>
      </c>
      <c r="E983" s="281" t="s">
        <v>1072</v>
      </c>
      <c r="F983" s="282" t="s">
        <v>1073</v>
      </c>
      <c r="G983" s="283" t="s">
        <v>337</v>
      </c>
      <c r="H983" s="284">
        <v>111.157</v>
      </c>
      <c r="I983" s="285"/>
      <c r="J983" s="286">
        <f>ROUND(I983*H983,2)</f>
        <v>0</v>
      </c>
      <c r="K983" s="287"/>
      <c r="L983" s="288"/>
      <c r="M983" s="289" t="s">
        <v>1</v>
      </c>
      <c r="N983" s="290" t="s">
        <v>42</v>
      </c>
      <c r="O983" s="91"/>
      <c r="P983" s="238">
        <f>O983*H983</f>
        <v>0</v>
      </c>
      <c r="Q983" s="238">
        <v>0.0080000000000000002</v>
      </c>
      <c r="R983" s="238">
        <f>Q983*H983</f>
        <v>0.88925599999999994</v>
      </c>
      <c r="S983" s="238">
        <v>0</v>
      </c>
      <c r="T983" s="239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240" t="s">
        <v>513</v>
      </c>
      <c r="AT983" s="240" t="s">
        <v>303</v>
      </c>
      <c r="AU983" s="240" t="s">
        <v>87</v>
      </c>
      <c r="AY983" s="17" t="s">
        <v>256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7" t="s">
        <v>85</v>
      </c>
      <c r="BK983" s="241">
        <f>ROUND(I983*H983,2)</f>
        <v>0</v>
      </c>
      <c r="BL983" s="17" t="s">
        <v>355</v>
      </c>
      <c r="BM983" s="240" t="s">
        <v>1074</v>
      </c>
    </row>
    <row r="984" s="14" customFormat="1">
      <c r="A984" s="14"/>
      <c r="B984" s="258"/>
      <c r="C984" s="259"/>
      <c r="D984" s="249" t="s">
        <v>266</v>
      </c>
      <c r="E984" s="260" t="s">
        <v>1</v>
      </c>
      <c r="F984" s="261" t="s">
        <v>1075</v>
      </c>
      <c r="G984" s="259"/>
      <c r="H984" s="262">
        <v>111.157</v>
      </c>
      <c r="I984" s="263"/>
      <c r="J984" s="259"/>
      <c r="K984" s="259"/>
      <c r="L984" s="264"/>
      <c r="M984" s="265"/>
      <c r="N984" s="266"/>
      <c r="O984" s="266"/>
      <c r="P984" s="266"/>
      <c r="Q984" s="266"/>
      <c r="R984" s="266"/>
      <c r="S984" s="266"/>
      <c r="T984" s="267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8" t="s">
        <v>266</v>
      </c>
      <c r="AU984" s="268" t="s">
        <v>87</v>
      </c>
      <c r="AV984" s="14" t="s">
        <v>87</v>
      </c>
      <c r="AW984" s="14" t="s">
        <v>34</v>
      </c>
      <c r="AX984" s="14" t="s">
        <v>77</v>
      </c>
      <c r="AY984" s="268" t="s">
        <v>256</v>
      </c>
    </row>
    <row r="985" s="15" customFormat="1">
      <c r="A985" s="15"/>
      <c r="B985" s="269"/>
      <c r="C985" s="270"/>
      <c r="D985" s="249" t="s">
        <v>266</v>
      </c>
      <c r="E985" s="271" t="s">
        <v>1</v>
      </c>
      <c r="F985" s="272" t="s">
        <v>270</v>
      </c>
      <c r="G985" s="270"/>
      <c r="H985" s="273">
        <v>111.157</v>
      </c>
      <c r="I985" s="274"/>
      <c r="J985" s="270"/>
      <c r="K985" s="270"/>
      <c r="L985" s="275"/>
      <c r="M985" s="276"/>
      <c r="N985" s="277"/>
      <c r="O985" s="277"/>
      <c r="P985" s="277"/>
      <c r="Q985" s="277"/>
      <c r="R985" s="277"/>
      <c r="S985" s="277"/>
      <c r="T985" s="278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79" t="s">
        <v>266</v>
      </c>
      <c r="AU985" s="279" t="s">
        <v>87</v>
      </c>
      <c r="AV985" s="15" t="s">
        <v>262</v>
      </c>
      <c r="AW985" s="15" t="s">
        <v>34</v>
      </c>
      <c r="AX985" s="15" t="s">
        <v>85</v>
      </c>
      <c r="AY985" s="279" t="s">
        <v>256</v>
      </c>
    </row>
    <row r="986" s="2" customFormat="1" ht="24.15" customHeight="1">
      <c r="A986" s="38"/>
      <c r="B986" s="39"/>
      <c r="C986" s="228" t="s">
        <v>1076</v>
      </c>
      <c r="D986" s="228" t="s">
        <v>258</v>
      </c>
      <c r="E986" s="229" t="s">
        <v>1077</v>
      </c>
      <c r="F986" s="230" t="s">
        <v>1078</v>
      </c>
      <c r="G986" s="231" t="s">
        <v>783</v>
      </c>
      <c r="H986" s="291"/>
      <c r="I986" s="233"/>
      <c r="J986" s="234">
        <f>ROUND(I986*H986,2)</f>
        <v>0</v>
      </c>
      <c r="K986" s="235"/>
      <c r="L986" s="44"/>
      <c r="M986" s="236" t="s">
        <v>1</v>
      </c>
      <c r="N986" s="237" t="s">
        <v>42</v>
      </c>
      <c r="O986" s="91"/>
      <c r="P986" s="238">
        <f>O986*H986</f>
        <v>0</v>
      </c>
      <c r="Q986" s="238">
        <v>0</v>
      </c>
      <c r="R986" s="238">
        <f>Q986*H986</f>
        <v>0</v>
      </c>
      <c r="S986" s="238">
        <v>0</v>
      </c>
      <c r="T986" s="239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40" t="s">
        <v>355</v>
      </c>
      <c r="AT986" s="240" t="s">
        <v>258</v>
      </c>
      <c r="AU986" s="240" t="s">
        <v>87</v>
      </c>
      <c r="AY986" s="17" t="s">
        <v>256</v>
      </c>
      <c r="BE986" s="241">
        <f>IF(N986="základní",J986,0)</f>
        <v>0</v>
      </c>
      <c r="BF986" s="241">
        <f>IF(N986="snížená",J986,0)</f>
        <v>0</v>
      </c>
      <c r="BG986" s="241">
        <f>IF(N986="zákl. přenesená",J986,0)</f>
        <v>0</v>
      </c>
      <c r="BH986" s="241">
        <f>IF(N986="sníž. přenesená",J986,0)</f>
        <v>0</v>
      </c>
      <c r="BI986" s="241">
        <f>IF(N986="nulová",J986,0)</f>
        <v>0</v>
      </c>
      <c r="BJ986" s="17" t="s">
        <v>85</v>
      </c>
      <c r="BK986" s="241">
        <f>ROUND(I986*H986,2)</f>
        <v>0</v>
      </c>
      <c r="BL986" s="17" t="s">
        <v>355</v>
      </c>
      <c r="BM986" s="240" t="s">
        <v>1079</v>
      </c>
    </row>
    <row r="987" s="12" customFormat="1" ht="22.8" customHeight="1">
      <c r="A987" s="12"/>
      <c r="B987" s="212"/>
      <c r="C987" s="213"/>
      <c r="D987" s="214" t="s">
        <v>76</v>
      </c>
      <c r="E987" s="226" t="s">
        <v>1080</v>
      </c>
      <c r="F987" s="226" t="s">
        <v>1081</v>
      </c>
      <c r="G987" s="213"/>
      <c r="H987" s="213"/>
      <c r="I987" s="216"/>
      <c r="J987" s="227">
        <f>BK987</f>
        <v>0</v>
      </c>
      <c r="K987" s="213"/>
      <c r="L987" s="218"/>
      <c r="M987" s="219"/>
      <c r="N987" s="220"/>
      <c r="O987" s="220"/>
      <c r="P987" s="221">
        <f>SUM(P988:P1116)</f>
        <v>0</v>
      </c>
      <c r="Q987" s="220"/>
      <c r="R987" s="221">
        <f>SUM(R988:R1116)</f>
        <v>0.090639999999999998</v>
      </c>
      <c r="S987" s="220"/>
      <c r="T987" s="222">
        <f>SUM(T988:T1116)</f>
        <v>0.47160000000000002</v>
      </c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R987" s="223" t="s">
        <v>87</v>
      </c>
      <c r="AT987" s="224" t="s">
        <v>76</v>
      </c>
      <c r="AU987" s="224" t="s">
        <v>85</v>
      </c>
      <c r="AY987" s="223" t="s">
        <v>256</v>
      </c>
      <c r="BK987" s="225">
        <f>SUM(BK988:BK1116)</f>
        <v>0</v>
      </c>
    </row>
    <row r="988" s="2" customFormat="1" ht="24.15" customHeight="1">
      <c r="A988" s="38"/>
      <c r="B988" s="39"/>
      <c r="C988" s="228" t="s">
        <v>1082</v>
      </c>
      <c r="D988" s="228" t="s">
        <v>258</v>
      </c>
      <c r="E988" s="229" t="s">
        <v>1083</v>
      </c>
      <c r="F988" s="230" t="s">
        <v>1084</v>
      </c>
      <c r="G988" s="231" t="s">
        <v>319</v>
      </c>
      <c r="H988" s="232">
        <v>21</v>
      </c>
      <c r="I988" s="233"/>
      <c r="J988" s="234">
        <f>ROUND(I988*H988,2)</f>
        <v>0</v>
      </c>
      <c r="K988" s="235"/>
      <c r="L988" s="44"/>
      <c r="M988" s="236" t="s">
        <v>1</v>
      </c>
      <c r="N988" s="237" t="s">
        <v>42</v>
      </c>
      <c r="O988" s="91"/>
      <c r="P988" s="238">
        <f>O988*H988</f>
        <v>0</v>
      </c>
      <c r="Q988" s="238">
        <v>0</v>
      </c>
      <c r="R988" s="238">
        <f>Q988*H988</f>
        <v>0</v>
      </c>
      <c r="S988" s="238">
        <v>0</v>
      </c>
      <c r="T988" s="239">
        <f>S988*H988</f>
        <v>0</v>
      </c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R988" s="240" t="s">
        <v>355</v>
      </c>
      <c r="AT988" s="240" t="s">
        <v>258</v>
      </c>
      <c r="AU988" s="240" t="s">
        <v>87</v>
      </c>
      <c r="AY988" s="17" t="s">
        <v>256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7" t="s">
        <v>85</v>
      </c>
      <c r="BK988" s="241">
        <f>ROUND(I988*H988,2)</f>
        <v>0</v>
      </c>
      <c r="BL988" s="17" t="s">
        <v>355</v>
      </c>
      <c r="BM988" s="240" t="s">
        <v>1085</v>
      </c>
    </row>
    <row r="989" s="13" customFormat="1">
      <c r="A989" s="13"/>
      <c r="B989" s="247"/>
      <c r="C989" s="248"/>
      <c r="D989" s="249" t="s">
        <v>266</v>
      </c>
      <c r="E989" s="250" t="s">
        <v>1</v>
      </c>
      <c r="F989" s="251" t="s">
        <v>268</v>
      </c>
      <c r="G989" s="248"/>
      <c r="H989" s="250" t="s">
        <v>1</v>
      </c>
      <c r="I989" s="252"/>
      <c r="J989" s="248"/>
      <c r="K989" s="248"/>
      <c r="L989" s="253"/>
      <c r="M989" s="254"/>
      <c r="N989" s="255"/>
      <c r="O989" s="255"/>
      <c r="P989" s="255"/>
      <c r="Q989" s="255"/>
      <c r="R989" s="255"/>
      <c r="S989" s="255"/>
      <c r="T989" s="256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7" t="s">
        <v>266</v>
      </c>
      <c r="AU989" s="257" t="s">
        <v>87</v>
      </c>
      <c r="AV989" s="13" t="s">
        <v>85</v>
      </c>
      <c r="AW989" s="13" t="s">
        <v>34</v>
      </c>
      <c r="AX989" s="13" t="s">
        <v>77</v>
      </c>
      <c r="AY989" s="257" t="s">
        <v>256</v>
      </c>
    </row>
    <row r="990" s="14" customFormat="1">
      <c r="A990" s="14"/>
      <c r="B990" s="258"/>
      <c r="C990" s="259"/>
      <c r="D990" s="249" t="s">
        <v>266</v>
      </c>
      <c r="E990" s="260" t="s">
        <v>1</v>
      </c>
      <c r="F990" s="261" t="s">
        <v>1086</v>
      </c>
      <c r="G990" s="259"/>
      <c r="H990" s="262">
        <v>1</v>
      </c>
      <c r="I990" s="263"/>
      <c r="J990" s="259"/>
      <c r="K990" s="259"/>
      <c r="L990" s="264"/>
      <c r="M990" s="265"/>
      <c r="N990" s="266"/>
      <c r="O990" s="266"/>
      <c r="P990" s="266"/>
      <c r="Q990" s="266"/>
      <c r="R990" s="266"/>
      <c r="S990" s="266"/>
      <c r="T990" s="267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8" t="s">
        <v>266</v>
      </c>
      <c r="AU990" s="268" t="s">
        <v>87</v>
      </c>
      <c r="AV990" s="14" t="s">
        <v>87</v>
      </c>
      <c r="AW990" s="14" t="s">
        <v>34</v>
      </c>
      <c r="AX990" s="14" t="s">
        <v>77</v>
      </c>
      <c r="AY990" s="268" t="s">
        <v>256</v>
      </c>
    </row>
    <row r="991" s="14" customFormat="1">
      <c r="A991" s="14"/>
      <c r="B991" s="258"/>
      <c r="C991" s="259"/>
      <c r="D991" s="249" t="s">
        <v>266</v>
      </c>
      <c r="E991" s="260" t="s">
        <v>1</v>
      </c>
      <c r="F991" s="261" t="s">
        <v>607</v>
      </c>
      <c r="G991" s="259"/>
      <c r="H991" s="262">
        <v>2</v>
      </c>
      <c r="I991" s="263"/>
      <c r="J991" s="259"/>
      <c r="K991" s="259"/>
      <c r="L991" s="264"/>
      <c r="M991" s="265"/>
      <c r="N991" s="266"/>
      <c r="O991" s="266"/>
      <c r="P991" s="266"/>
      <c r="Q991" s="266"/>
      <c r="R991" s="266"/>
      <c r="S991" s="266"/>
      <c r="T991" s="267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8" t="s">
        <v>266</v>
      </c>
      <c r="AU991" s="268" t="s">
        <v>87</v>
      </c>
      <c r="AV991" s="14" t="s">
        <v>87</v>
      </c>
      <c r="AW991" s="14" t="s">
        <v>34</v>
      </c>
      <c r="AX991" s="14" t="s">
        <v>77</v>
      </c>
      <c r="AY991" s="268" t="s">
        <v>256</v>
      </c>
    </row>
    <row r="992" s="13" customFormat="1">
      <c r="A992" s="13"/>
      <c r="B992" s="247"/>
      <c r="C992" s="248"/>
      <c r="D992" s="249" t="s">
        <v>266</v>
      </c>
      <c r="E992" s="250" t="s">
        <v>1</v>
      </c>
      <c r="F992" s="251" t="s">
        <v>1087</v>
      </c>
      <c r="G992" s="248"/>
      <c r="H992" s="250" t="s">
        <v>1</v>
      </c>
      <c r="I992" s="252"/>
      <c r="J992" s="248"/>
      <c r="K992" s="248"/>
      <c r="L992" s="253"/>
      <c r="M992" s="254"/>
      <c r="N992" s="255"/>
      <c r="O992" s="255"/>
      <c r="P992" s="255"/>
      <c r="Q992" s="255"/>
      <c r="R992" s="255"/>
      <c r="S992" s="255"/>
      <c r="T992" s="256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7" t="s">
        <v>266</v>
      </c>
      <c r="AU992" s="257" t="s">
        <v>87</v>
      </c>
      <c r="AV992" s="13" t="s">
        <v>85</v>
      </c>
      <c r="AW992" s="13" t="s">
        <v>34</v>
      </c>
      <c r="AX992" s="13" t="s">
        <v>77</v>
      </c>
      <c r="AY992" s="257" t="s">
        <v>256</v>
      </c>
    </row>
    <row r="993" s="14" customFormat="1">
      <c r="A993" s="14"/>
      <c r="B993" s="258"/>
      <c r="C993" s="259"/>
      <c r="D993" s="249" t="s">
        <v>266</v>
      </c>
      <c r="E993" s="260" t="s">
        <v>1</v>
      </c>
      <c r="F993" s="261" t="s">
        <v>1088</v>
      </c>
      <c r="G993" s="259"/>
      <c r="H993" s="262">
        <v>7</v>
      </c>
      <c r="I993" s="263"/>
      <c r="J993" s="259"/>
      <c r="K993" s="259"/>
      <c r="L993" s="264"/>
      <c r="M993" s="265"/>
      <c r="N993" s="266"/>
      <c r="O993" s="266"/>
      <c r="P993" s="266"/>
      <c r="Q993" s="266"/>
      <c r="R993" s="266"/>
      <c r="S993" s="266"/>
      <c r="T993" s="267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8" t="s">
        <v>266</v>
      </c>
      <c r="AU993" s="268" t="s">
        <v>87</v>
      </c>
      <c r="AV993" s="14" t="s">
        <v>87</v>
      </c>
      <c r="AW993" s="14" t="s">
        <v>34</v>
      </c>
      <c r="AX993" s="14" t="s">
        <v>77</v>
      </c>
      <c r="AY993" s="268" t="s">
        <v>256</v>
      </c>
    </row>
    <row r="994" s="14" customFormat="1">
      <c r="A994" s="14"/>
      <c r="B994" s="258"/>
      <c r="C994" s="259"/>
      <c r="D994" s="249" t="s">
        <v>266</v>
      </c>
      <c r="E994" s="260" t="s">
        <v>1</v>
      </c>
      <c r="F994" s="261" t="s">
        <v>607</v>
      </c>
      <c r="G994" s="259"/>
      <c r="H994" s="262">
        <v>2</v>
      </c>
      <c r="I994" s="263"/>
      <c r="J994" s="259"/>
      <c r="K994" s="259"/>
      <c r="L994" s="264"/>
      <c r="M994" s="265"/>
      <c r="N994" s="266"/>
      <c r="O994" s="266"/>
      <c r="P994" s="266"/>
      <c r="Q994" s="266"/>
      <c r="R994" s="266"/>
      <c r="S994" s="266"/>
      <c r="T994" s="267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8" t="s">
        <v>266</v>
      </c>
      <c r="AU994" s="268" t="s">
        <v>87</v>
      </c>
      <c r="AV994" s="14" t="s">
        <v>87</v>
      </c>
      <c r="AW994" s="14" t="s">
        <v>34</v>
      </c>
      <c r="AX994" s="14" t="s">
        <v>77</v>
      </c>
      <c r="AY994" s="268" t="s">
        <v>256</v>
      </c>
    </row>
    <row r="995" s="13" customFormat="1">
      <c r="A995" s="13"/>
      <c r="B995" s="247"/>
      <c r="C995" s="248"/>
      <c r="D995" s="249" t="s">
        <v>266</v>
      </c>
      <c r="E995" s="250" t="s">
        <v>1</v>
      </c>
      <c r="F995" s="251" t="s">
        <v>1089</v>
      </c>
      <c r="G995" s="248"/>
      <c r="H995" s="250" t="s">
        <v>1</v>
      </c>
      <c r="I995" s="252"/>
      <c r="J995" s="248"/>
      <c r="K995" s="248"/>
      <c r="L995" s="253"/>
      <c r="M995" s="254"/>
      <c r="N995" s="255"/>
      <c r="O995" s="255"/>
      <c r="P995" s="255"/>
      <c r="Q995" s="255"/>
      <c r="R995" s="255"/>
      <c r="S995" s="255"/>
      <c r="T995" s="256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7" t="s">
        <v>266</v>
      </c>
      <c r="AU995" s="257" t="s">
        <v>87</v>
      </c>
      <c r="AV995" s="13" t="s">
        <v>85</v>
      </c>
      <c r="AW995" s="13" t="s">
        <v>34</v>
      </c>
      <c r="AX995" s="13" t="s">
        <v>77</v>
      </c>
      <c r="AY995" s="257" t="s">
        <v>256</v>
      </c>
    </row>
    <row r="996" s="14" customFormat="1">
      <c r="A996" s="14"/>
      <c r="B996" s="258"/>
      <c r="C996" s="259"/>
      <c r="D996" s="249" t="s">
        <v>266</v>
      </c>
      <c r="E996" s="260" t="s">
        <v>1</v>
      </c>
      <c r="F996" s="261" t="s">
        <v>1088</v>
      </c>
      <c r="G996" s="259"/>
      <c r="H996" s="262">
        <v>7</v>
      </c>
      <c r="I996" s="263"/>
      <c r="J996" s="259"/>
      <c r="K996" s="259"/>
      <c r="L996" s="264"/>
      <c r="M996" s="265"/>
      <c r="N996" s="266"/>
      <c r="O996" s="266"/>
      <c r="P996" s="266"/>
      <c r="Q996" s="266"/>
      <c r="R996" s="266"/>
      <c r="S996" s="266"/>
      <c r="T996" s="267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8" t="s">
        <v>266</v>
      </c>
      <c r="AU996" s="268" t="s">
        <v>87</v>
      </c>
      <c r="AV996" s="14" t="s">
        <v>87</v>
      </c>
      <c r="AW996" s="14" t="s">
        <v>34</v>
      </c>
      <c r="AX996" s="14" t="s">
        <v>77</v>
      </c>
      <c r="AY996" s="268" t="s">
        <v>256</v>
      </c>
    </row>
    <row r="997" s="14" customFormat="1">
      <c r="A997" s="14"/>
      <c r="B997" s="258"/>
      <c r="C997" s="259"/>
      <c r="D997" s="249" t="s">
        <v>266</v>
      </c>
      <c r="E997" s="260" t="s">
        <v>1</v>
      </c>
      <c r="F997" s="261" t="s">
        <v>607</v>
      </c>
      <c r="G997" s="259"/>
      <c r="H997" s="262">
        <v>2</v>
      </c>
      <c r="I997" s="263"/>
      <c r="J997" s="259"/>
      <c r="K997" s="259"/>
      <c r="L997" s="264"/>
      <c r="M997" s="265"/>
      <c r="N997" s="266"/>
      <c r="O997" s="266"/>
      <c r="P997" s="266"/>
      <c r="Q997" s="266"/>
      <c r="R997" s="266"/>
      <c r="S997" s="266"/>
      <c r="T997" s="267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8" t="s">
        <v>266</v>
      </c>
      <c r="AU997" s="268" t="s">
        <v>87</v>
      </c>
      <c r="AV997" s="14" t="s">
        <v>87</v>
      </c>
      <c r="AW997" s="14" t="s">
        <v>34</v>
      </c>
      <c r="AX997" s="14" t="s">
        <v>77</v>
      </c>
      <c r="AY997" s="268" t="s">
        <v>256</v>
      </c>
    </row>
    <row r="998" s="15" customFormat="1">
      <c r="A998" s="15"/>
      <c r="B998" s="269"/>
      <c r="C998" s="270"/>
      <c r="D998" s="249" t="s">
        <v>266</v>
      </c>
      <c r="E998" s="271" t="s">
        <v>1</v>
      </c>
      <c r="F998" s="272" t="s">
        <v>270</v>
      </c>
      <c r="G998" s="270"/>
      <c r="H998" s="273">
        <v>21</v>
      </c>
      <c r="I998" s="274"/>
      <c r="J998" s="270"/>
      <c r="K998" s="270"/>
      <c r="L998" s="275"/>
      <c r="M998" s="276"/>
      <c r="N998" s="277"/>
      <c r="O998" s="277"/>
      <c r="P998" s="277"/>
      <c r="Q998" s="277"/>
      <c r="R998" s="277"/>
      <c r="S998" s="277"/>
      <c r="T998" s="278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79" t="s">
        <v>266</v>
      </c>
      <c r="AU998" s="279" t="s">
        <v>87</v>
      </c>
      <c r="AV998" s="15" t="s">
        <v>262</v>
      </c>
      <c r="AW998" s="15" t="s">
        <v>34</v>
      </c>
      <c r="AX998" s="15" t="s">
        <v>85</v>
      </c>
      <c r="AY998" s="279" t="s">
        <v>256</v>
      </c>
    </row>
    <row r="999" s="2" customFormat="1" ht="24.15" customHeight="1">
      <c r="A999" s="38"/>
      <c r="B999" s="39"/>
      <c r="C999" s="280" t="s">
        <v>1090</v>
      </c>
      <c r="D999" s="280" t="s">
        <v>303</v>
      </c>
      <c r="E999" s="281" t="s">
        <v>1091</v>
      </c>
      <c r="F999" s="282" t="s">
        <v>1092</v>
      </c>
      <c r="G999" s="283" t="s">
        <v>319</v>
      </c>
      <c r="H999" s="284">
        <v>1</v>
      </c>
      <c r="I999" s="285"/>
      <c r="J999" s="286">
        <f>ROUND(I999*H999,2)</f>
        <v>0</v>
      </c>
      <c r="K999" s="287"/>
      <c r="L999" s="288"/>
      <c r="M999" s="289" t="s">
        <v>1</v>
      </c>
      <c r="N999" s="290" t="s">
        <v>42</v>
      </c>
      <c r="O999" s="91"/>
      <c r="P999" s="238">
        <f>O999*H999</f>
        <v>0</v>
      </c>
      <c r="Q999" s="238">
        <v>0.014500000000000001</v>
      </c>
      <c r="R999" s="238">
        <f>Q999*H999</f>
        <v>0.014500000000000001</v>
      </c>
      <c r="S999" s="238">
        <v>0</v>
      </c>
      <c r="T999" s="239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240" t="s">
        <v>513</v>
      </c>
      <c r="AT999" s="240" t="s">
        <v>303</v>
      </c>
      <c r="AU999" s="240" t="s">
        <v>87</v>
      </c>
      <c r="AY999" s="17" t="s">
        <v>256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7" t="s">
        <v>85</v>
      </c>
      <c r="BK999" s="241">
        <f>ROUND(I999*H999,2)</f>
        <v>0</v>
      </c>
      <c r="BL999" s="17" t="s">
        <v>355</v>
      </c>
      <c r="BM999" s="240" t="s">
        <v>1093</v>
      </c>
    </row>
    <row r="1000" s="13" customFormat="1">
      <c r="A1000" s="13"/>
      <c r="B1000" s="247"/>
      <c r="C1000" s="248"/>
      <c r="D1000" s="249" t="s">
        <v>266</v>
      </c>
      <c r="E1000" s="250" t="s">
        <v>1</v>
      </c>
      <c r="F1000" s="251" t="s">
        <v>268</v>
      </c>
      <c r="G1000" s="248"/>
      <c r="H1000" s="250" t="s">
        <v>1</v>
      </c>
      <c r="I1000" s="252"/>
      <c r="J1000" s="248"/>
      <c r="K1000" s="248"/>
      <c r="L1000" s="253"/>
      <c r="M1000" s="254"/>
      <c r="N1000" s="255"/>
      <c r="O1000" s="255"/>
      <c r="P1000" s="255"/>
      <c r="Q1000" s="255"/>
      <c r="R1000" s="255"/>
      <c r="S1000" s="255"/>
      <c r="T1000" s="256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7" t="s">
        <v>266</v>
      </c>
      <c r="AU1000" s="257" t="s">
        <v>87</v>
      </c>
      <c r="AV1000" s="13" t="s">
        <v>85</v>
      </c>
      <c r="AW1000" s="13" t="s">
        <v>34</v>
      </c>
      <c r="AX1000" s="13" t="s">
        <v>77</v>
      </c>
      <c r="AY1000" s="257" t="s">
        <v>256</v>
      </c>
    </row>
    <row r="1001" s="14" customFormat="1">
      <c r="A1001" s="14"/>
      <c r="B1001" s="258"/>
      <c r="C1001" s="259"/>
      <c r="D1001" s="249" t="s">
        <v>266</v>
      </c>
      <c r="E1001" s="260" t="s">
        <v>1</v>
      </c>
      <c r="F1001" s="261" t="s">
        <v>1086</v>
      </c>
      <c r="G1001" s="259"/>
      <c r="H1001" s="262">
        <v>1</v>
      </c>
      <c r="I1001" s="263"/>
      <c r="J1001" s="259"/>
      <c r="K1001" s="259"/>
      <c r="L1001" s="264"/>
      <c r="M1001" s="265"/>
      <c r="N1001" s="266"/>
      <c r="O1001" s="266"/>
      <c r="P1001" s="266"/>
      <c r="Q1001" s="266"/>
      <c r="R1001" s="266"/>
      <c r="S1001" s="266"/>
      <c r="T1001" s="267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8" t="s">
        <v>266</v>
      </c>
      <c r="AU1001" s="268" t="s">
        <v>87</v>
      </c>
      <c r="AV1001" s="14" t="s">
        <v>87</v>
      </c>
      <c r="AW1001" s="14" t="s">
        <v>34</v>
      </c>
      <c r="AX1001" s="14" t="s">
        <v>77</v>
      </c>
      <c r="AY1001" s="268" t="s">
        <v>256</v>
      </c>
    </row>
    <row r="1002" s="15" customFormat="1">
      <c r="A1002" s="15"/>
      <c r="B1002" s="269"/>
      <c r="C1002" s="270"/>
      <c r="D1002" s="249" t="s">
        <v>266</v>
      </c>
      <c r="E1002" s="271" t="s">
        <v>1</v>
      </c>
      <c r="F1002" s="272" t="s">
        <v>270</v>
      </c>
      <c r="G1002" s="270"/>
      <c r="H1002" s="273">
        <v>1</v>
      </c>
      <c r="I1002" s="274"/>
      <c r="J1002" s="270"/>
      <c r="K1002" s="270"/>
      <c r="L1002" s="275"/>
      <c r="M1002" s="276"/>
      <c r="N1002" s="277"/>
      <c r="O1002" s="277"/>
      <c r="P1002" s="277"/>
      <c r="Q1002" s="277"/>
      <c r="R1002" s="277"/>
      <c r="S1002" s="277"/>
      <c r="T1002" s="278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79" t="s">
        <v>266</v>
      </c>
      <c r="AU1002" s="279" t="s">
        <v>87</v>
      </c>
      <c r="AV1002" s="15" t="s">
        <v>262</v>
      </c>
      <c r="AW1002" s="15" t="s">
        <v>34</v>
      </c>
      <c r="AX1002" s="15" t="s">
        <v>85</v>
      </c>
      <c r="AY1002" s="279" t="s">
        <v>256</v>
      </c>
    </row>
    <row r="1003" s="2" customFormat="1" ht="24.15" customHeight="1">
      <c r="A1003" s="38"/>
      <c r="B1003" s="39"/>
      <c r="C1003" s="280" t="s">
        <v>1094</v>
      </c>
      <c r="D1003" s="280" t="s">
        <v>303</v>
      </c>
      <c r="E1003" s="281" t="s">
        <v>1095</v>
      </c>
      <c r="F1003" s="282" t="s">
        <v>1096</v>
      </c>
      <c r="G1003" s="283" t="s">
        <v>319</v>
      </c>
      <c r="H1003" s="284">
        <v>2</v>
      </c>
      <c r="I1003" s="285"/>
      <c r="J1003" s="286">
        <f>ROUND(I1003*H1003,2)</f>
        <v>0</v>
      </c>
      <c r="K1003" s="287"/>
      <c r="L1003" s="288"/>
      <c r="M1003" s="289" t="s">
        <v>1</v>
      </c>
      <c r="N1003" s="290" t="s">
        <v>42</v>
      </c>
      <c r="O1003" s="91"/>
      <c r="P1003" s="238">
        <f>O1003*H1003</f>
        <v>0</v>
      </c>
      <c r="Q1003" s="238">
        <v>0.016</v>
      </c>
      <c r="R1003" s="238">
        <f>Q1003*H1003</f>
        <v>0.032000000000000001</v>
      </c>
      <c r="S1003" s="238">
        <v>0</v>
      </c>
      <c r="T1003" s="239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40" t="s">
        <v>513</v>
      </c>
      <c r="AT1003" s="240" t="s">
        <v>303</v>
      </c>
      <c r="AU1003" s="240" t="s">
        <v>87</v>
      </c>
      <c r="AY1003" s="17" t="s">
        <v>256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7" t="s">
        <v>85</v>
      </c>
      <c r="BK1003" s="241">
        <f>ROUND(I1003*H1003,2)</f>
        <v>0</v>
      </c>
      <c r="BL1003" s="17" t="s">
        <v>355</v>
      </c>
      <c r="BM1003" s="240" t="s">
        <v>1097</v>
      </c>
    </row>
    <row r="1004" s="13" customFormat="1">
      <c r="A1004" s="13"/>
      <c r="B1004" s="247"/>
      <c r="C1004" s="248"/>
      <c r="D1004" s="249" t="s">
        <v>266</v>
      </c>
      <c r="E1004" s="250" t="s">
        <v>1</v>
      </c>
      <c r="F1004" s="251" t="s">
        <v>268</v>
      </c>
      <c r="G1004" s="248"/>
      <c r="H1004" s="250" t="s">
        <v>1</v>
      </c>
      <c r="I1004" s="252"/>
      <c r="J1004" s="248"/>
      <c r="K1004" s="248"/>
      <c r="L1004" s="253"/>
      <c r="M1004" s="254"/>
      <c r="N1004" s="255"/>
      <c r="O1004" s="255"/>
      <c r="P1004" s="255"/>
      <c r="Q1004" s="255"/>
      <c r="R1004" s="255"/>
      <c r="S1004" s="255"/>
      <c r="T1004" s="256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7" t="s">
        <v>266</v>
      </c>
      <c r="AU1004" s="257" t="s">
        <v>87</v>
      </c>
      <c r="AV1004" s="13" t="s">
        <v>85</v>
      </c>
      <c r="AW1004" s="13" t="s">
        <v>34</v>
      </c>
      <c r="AX1004" s="13" t="s">
        <v>77</v>
      </c>
      <c r="AY1004" s="257" t="s">
        <v>256</v>
      </c>
    </row>
    <row r="1005" s="14" customFormat="1">
      <c r="A1005" s="14"/>
      <c r="B1005" s="258"/>
      <c r="C1005" s="259"/>
      <c r="D1005" s="249" t="s">
        <v>266</v>
      </c>
      <c r="E1005" s="260" t="s">
        <v>1</v>
      </c>
      <c r="F1005" s="261" t="s">
        <v>607</v>
      </c>
      <c r="G1005" s="259"/>
      <c r="H1005" s="262">
        <v>2</v>
      </c>
      <c r="I1005" s="263"/>
      <c r="J1005" s="259"/>
      <c r="K1005" s="259"/>
      <c r="L1005" s="264"/>
      <c r="M1005" s="265"/>
      <c r="N1005" s="266"/>
      <c r="O1005" s="266"/>
      <c r="P1005" s="266"/>
      <c r="Q1005" s="266"/>
      <c r="R1005" s="266"/>
      <c r="S1005" s="266"/>
      <c r="T1005" s="267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8" t="s">
        <v>266</v>
      </c>
      <c r="AU1005" s="268" t="s">
        <v>87</v>
      </c>
      <c r="AV1005" s="14" t="s">
        <v>87</v>
      </c>
      <c r="AW1005" s="14" t="s">
        <v>34</v>
      </c>
      <c r="AX1005" s="14" t="s">
        <v>77</v>
      </c>
      <c r="AY1005" s="268" t="s">
        <v>256</v>
      </c>
    </row>
    <row r="1006" s="15" customFormat="1">
      <c r="A1006" s="15"/>
      <c r="B1006" s="269"/>
      <c r="C1006" s="270"/>
      <c r="D1006" s="249" t="s">
        <v>266</v>
      </c>
      <c r="E1006" s="271" t="s">
        <v>1</v>
      </c>
      <c r="F1006" s="272" t="s">
        <v>270</v>
      </c>
      <c r="G1006" s="270"/>
      <c r="H1006" s="273">
        <v>2</v>
      </c>
      <c r="I1006" s="274"/>
      <c r="J1006" s="270"/>
      <c r="K1006" s="270"/>
      <c r="L1006" s="275"/>
      <c r="M1006" s="276"/>
      <c r="N1006" s="277"/>
      <c r="O1006" s="277"/>
      <c r="P1006" s="277"/>
      <c r="Q1006" s="277"/>
      <c r="R1006" s="277"/>
      <c r="S1006" s="277"/>
      <c r="T1006" s="278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79" t="s">
        <v>266</v>
      </c>
      <c r="AU1006" s="279" t="s">
        <v>87</v>
      </c>
      <c r="AV1006" s="15" t="s">
        <v>262</v>
      </c>
      <c r="AW1006" s="15" t="s">
        <v>34</v>
      </c>
      <c r="AX1006" s="15" t="s">
        <v>85</v>
      </c>
      <c r="AY1006" s="279" t="s">
        <v>256</v>
      </c>
    </row>
    <row r="1007" s="2" customFormat="1" ht="24.15" customHeight="1">
      <c r="A1007" s="38"/>
      <c r="B1007" s="39"/>
      <c r="C1007" s="228" t="s">
        <v>1098</v>
      </c>
      <c r="D1007" s="228" t="s">
        <v>258</v>
      </c>
      <c r="E1007" s="229" t="s">
        <v>1099</v>
      </c>
      <c r="F1007" s="230" t="s">
        <v>1100</v>
      </c>
      <c r="G1007" s="231" t="s">
        <v>319</v>
      </c>
      <c r="H1007" s="232">
        <v>1</v>
      </c>
      <c r="I1007" s="233"/>
      <c r="J1007" s="234">
        <f>ROUND(I1007*H1007,2)</f>
        <v>0</v>
      </c>
      <c r="K1007" s="235"/>
      <c r="L1007" s="44"/>
      <c r="M1007" s="236" t="s">
        <v>1</v>
      </c>
      <c r="N1007" s="237" t="s">
        <v>42</v>
      </c>
      <c r="O1007" s="91"/>
      <c r="P1007" s="238">
        <f>O1007*H1007</f>
        <v>0</v>
      </c>
      <c r="Q1007" s="238">
        <v>0</v>
      </c>
      <c r="R1007" s="238">
        <f>Q1007*H1007</f>
        <v>0</v>
      </c>
      <c r="S1007" s="238">
        <v>0</v>
      </c>
      <c r="T1007" s="239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40" t="s">
        <v>355</v>
      </c>
      <c r="AT1007" s="240" t="s">
        <v>258</v>
      </c>
      <c r="AU1007" s="240" t="s">
        <v>87</v>
      </c>
      <c r="AY1007" s="17" t="s">
        <v>256</v>
      </c>
      <c r="BE1007" s="241">
        <f>IF(N1007="základní",J1007,0)</f>
        <v>0</v>
      </c>
      <c r="BF1007" s="241">
        <f>IF(N1007="snížená",J1007,0)</f>
        <v>0</v>
      </c>
      <c r="BG1007" s="241">
        <f>IF(N1007="zákl. přenesená",J1007,0)</f>
        <v>0</v>
      </c>
      <c r="BH1007" s="241">
        <f>IF(N1007="sníž. přenesená",J1007,0)</f>
        <v>0</v>
      </c>
      <c r="BI1007" s="241">
        <f>IF(N1007="nulová",J1007,0)</f>
        <v>0</v>
      </c>
      <c r="BJ1007" s="17" t="s">
        <v>85</v>
      </c>
      <c r="BK1007" s="241">
        <f>ROUND(I1007*H1007,2)</f>
        <v>0</v>
      </c>
      <c r="BL1007" s="17" t="s">
        <v>355</v>
      </c>
      <c r="BM1007" s="240" t="s">
        <v>1101</v>
      </c>
    </row>
    <row r="1008" s="13" customFormat="1">
      <c r="A1008" s="13"/>
      <c r="B1008" s="247"/>
      <c r="C1008" s="248"/>
      <c r="D1008" s="249" t="s">
        <v>266</v>
      </c>
      <c r="E1008" s="250" t="s">
        <v>1</v>
      </c>
      <c r="F1008" s="251" t="s">
        <v>268</v>
      </c>
      <c r="G1008" s="248"/>
      <c r="H1008" s="250" t="s">
        <v>1</v>
      </c>
      <c r="I1008" s="252"/>
      <c r="J1008" s="248"/>
      <c r="K1008" s="248"/>
      <c r="L1008" s="253"/>
      <c r="M1008" s="254"/>
      <c r="N1008" s="255"/>
      <c r="O1008" s="255"/>
      <c r="P1008" s="255"/>
      <c r="Q1008" s="255"/>
      <c r="R1008" s="255"/>
      <c r="S1008" s="255"/>
      <c r="T1008" s="256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7" t="s">
        <v>266</v>
      </c>
      <c r="AU1008" s="257" t="s">
        <v>87</v>
      </c>
      <c r="AV1008" s="13" t="s">
        <v>85</v>
      </c>
      <c r="AW1008" s="13" t="s">
        <v>34</v>
      </c>
      <c r="AX1008" s="13" t="s">
        <v>77</v>
      </c>
      <c r="AY1008" s="257" t="s">
        <v>256</v>
      </c>
    </row>
    <row r="1009" s="14" customFormat="1">
      <c r="A1009" s="14"/>
      <c r="B1009" s="258"/>
      <c r="C1009" s="259"/>
      <c r="D1009" s="249" t="s">
        <v>266</v>
      </c>
      <c r="E1009" s="260" t="s">
        <v>1</v>
      </c>
      <c r="F1009" s="261" t="s">
        <v>1102</v>
      </c>
      <c r="G1009" s="259"/>
      <c r="H1009" s="262">
        <v>1</v>
      </c>
      <c r="I1009" s="263"/>
      <c r="J1009" s="259"/>
      <c r="K1009" s="259"/>
      <c r="L1009" s="264"/>
      <c r="M1009" s="265"/>
      <c r="N1009" s="266"/>
      <c r="O1009" s="266"/>
      <c r="P1009" s="266"/>
      <c r="Q1009" s="266"/>
      <c r="R1009" s="266"/>
      <c r="S1009" s="266"/>
      <c r="T1009" s="267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8" t="s">
        <v>266</v>
      </c>
      <c r="AU1009" s="268" t="s">
        <v>87</v>
      </c>
      <c r="AV1009" s="14" t="s">
        <v>87</v>
      </c>
      <c r="AW1009" s="14" t="s">
        <v>34</v>
      </c>
      <c r="AX1009" s="14" t="s">
        <v>77</v>
      </c>
      <c r="AY1009" s="268" t="s">
        <v>256</v>
      </c>
    </row>
    <row r="1010" s="15" customFormat="1">
      <c r="A1010" s="15"/>
      <c r="B1010" s="269"/>
      <c r="C1010" s="270"/>
      <c r="D1010" s="249" t="s">
        <v>266</v>
      </c>
      <c r="E1010" s="271" t="s">
        <v>1</v>
      </c>
      <c r="F1010" s="272" t="s">
        <v>270</v>
      </c>
      <c r="G1010" s="270"/>
      <c r="H1010" s="273">
        <v>1</v>
      </c>
      <c r="I1010" s="274"/>
      <c r="J1010" s="270"/>
      <c r="K1010" s="270"/>
      <c r="L1010" s="275"/>
      <c r="M1010" s="276"/>
      <c r="N1010" s="277"/>
      <c r="O1010" s="277"/>
      <c r="P1010" s="277"/>
      <c r="Q1010" s="277"/>
      <c r="R1010" s="277"/>
      <c r="S1010" s="277"/>
      <c r="T1010" s="278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9" t="s">
        <v>266</v>
      </c>
      <c r="AU1010" s="279" t="s">
        <v>87</v>
      </c>
      <c r="AV1010" s="15" t="s">
        <v>262</v>
      </c>
      <c r="AW1010" s="15" t="s">
        <v>34</v>
      </c>
      <c r="AX1010" s="15" t="s">
        <v>85</v>
      </c>
      <c r="AY1010" s="279" t="s">
        <v>256</v>
      </c>
    </row>
    <row r="1011" s="2" customFormat="1" ht="24.15" customHeight="1">
      <c r="A1011" s="38"/>
      <c r="B1011" s="39"/>
      <c r="C1011" s="280" t="s">
        <v>1103</v>
      </c>
      <c r="D1011" s="280" t="s">
        <v>303</v>
      </c>
      <c r="E1011" s="281" t="s">
        <v>1104</v>
      </c>
      <c r="F1011" s="282" t="s">
        <v>1105</v>
      </c>
      <c r="G1011" s="283" t="s">
        <v>319</v>
      </c>
      <c r="H1011" s="284">
        <v>1</v>
      </c>
      <c r="I1011" s="285"/>
      <c r="J1011" s="286">
        <f>ROUND(I1011*H1011,2)</f>
        <v>0</v>
      </c>
      <c r="K1011" s="287"/>
      <c r="L1011" s="288"/>
      <c r="M1011" s="289" t="s">
        <v>1</v>
      </c>
      <c r="N1011" s="290" t="s">
        <v>42</v>
      </c>
      <c r="O1011" s="91"/>
      <c r="P1011" s="238">
        <f>O1011*H1011</f>
        <v>0</v>
      </c>
      <c r="Q1011" s="238">
        <v>0.017000000000000001</v>
      </c>
      <c r="R1011" s="238">
        <f>Q1011*H1011</f>
        <v>0.017000000000000001</v>
      </c>
      <c r="S1011" s="238">
        <v>0</v>
      </c>
      <c r="T1011" s="239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40" t="s">
        <v>513</v>
      </c>
      <c r="AT1011" s="240" t="s">
        <v>303</v>
      </c>
      <c r="AU1011" s="240" t="s">
        <v>87</v>
      </c>
      <c r="AY1011" s="17" t="s">
        <v>256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7" t="s">
        <v>85</v>
      </c>
      <c r="BK1011" s="241">
        <f>ROUND(I1011*H1011,2)</f>
        <v>0</v>
      </c>
      <c r="BL1011" s="17" t="s">
        <v>355</v>
      </c>
      <c r="BM1011" s="240" t="s">
        <v>1106</v>
      </c>
    </row>
    <row r="1012" s="13" customFormat="1">
      <c r="A1012" s="13"/>
      <c r="B1012" s="247"/>
      <c r="C1012" s="248"/>
      <c r="D1012" s="249" t="s">
        <v>266</v>
      </c>
      <c r="E1012" s="250" t="s">
        <v>1</v>
      </c>
      <c r="F1012" s="251" t="s">
        <v>268</v>
      </c>
      <c r="G1012" s="248"/>
      <c r="H1012" s="250" t="s">
        <v>1</v>
      </c>
      <c r="I1012" s="252"/>
      <c r="J1012" s="248"/>
      <c r="K1012" s="248"/>
      <c r="L1012" s="253"/>
      <c r="M1012" s="254"/>
      <c r="N1012" s="255"/>
      <c r="O1012" s="255"/>
      <c r="P1012" s="255"/>
      <c r="Q1012" s="255"/>
      <c r="R1012" s="255"/>
      <c r="S1012" s="255"/>
      <c r="T1012" s="256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7" t="s">
        <v>266</v>
      </c>
      <c r="AU1012" s="257" t="s">
        <v>87</v>
      </c>
      <c r="AV1012" s="13" t="s">
        <v>85</v>
      </c>
      <c r="AW1012" s="13" t="s">
        <v>34</v>
      </c>
      <c r="AX1012" s="13" t="s">
        <v>77</v>
      </c>
      <c r="AY1012" s="257" t="s">
        <v>256</v>
      </c>
    </row>
    <row r="1013" s="14" customFormat="1">
      <c r="A1013" s="14"/>
      <c r="B1013" s="258"/>
      <c r="C1013" s="259"/>
      <c r="D1013" s="249" t="s">
        <v>266</v>
      </c>
      <c r="E1013" s="260" t="s">
        <v>1</v>
      </c>
      <c r="F1013" s="261" t="s">
        <v>1102</v>
      </c>
      <c r="G1013" s="259"/>
      <c r="H1013" s="262">
        <v>1</v>
      </c>
      <c r="I1013" s="263"/>
      <c r="J1013" s="259"/>
      <c r="K1013" s="259"/>
      <c r="L1013" s="264"/>
      <c r="M1013" s="265"/>
      <c r="N1013" s="266"/>
      <c r="O1013" s="266"/>
      <c r="P1013" s="266"/>
      <c r="Q1013" s="266"/>
      <c r="R1013" s="266"/>
      <c r="S1013" s="266"/>
      <c r="T1013" s="267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8" t="s">
        <v>266</v>
      </c>
      <c r="AU1013" s="268" t="s">
        <v>87</v>
      </c>
      <c r="AV1013" s="14" t="s">
        <v>87</v>
      </c>
      <c r="AW1013" s="14" t="s">
        <v>34</v>
      </c>
      <c r="AX1013" s="14" t="s">
        <v>77</v>
      </c>
      <c r="AY1013" s="268" t="s">
        <v>256</v>
      </c>
    </row>
    <row r="1014" s="15" customFormat="1">
      <c r="A1014" s="15"/>
      <c r="B1014" s="269"/>
      <c r="C1014" s="270"/>
      <c r="D1014" s="249" t="s">
        <v>266</v>
      </c>
      <c r="E1014" s="271" t="s">
        <v>1</v>
      </c>
      <c r="F1014" s="272" t="s">
        <v>270</v>
      </c>
      <c r="G1014" s="270"/>
      <c r="H1014" s="273">
        <v>1</v>
      </c>
      <c r="I1014" s="274"/>
      <c r="J1014" s="270"/>
      <c r="K1014" s="270"/>
      <c r="L1014" s="275"/>
      <c r="M1014" s="276"/>
      <c r="N1014" s="277"/>
      <c r="O1014" s="277"/>
      <c r="P1014" s="277"/>
      <c r="Q1014" s="277"/>
      <c r="R1014" s="277"/>
      <c r="S1014" s="277"/>
      <c r="T1014" s="278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79" t="s">
        <v>266</v>
      </c>
      <c r="AU1014" s="279" t="s">
        <v>87</v>
      </c>
      <c r="AV1014" s="15" t="s">
        <v>262</v>
      </c>
      <c r="AW1014" s="15" t="s">
        <v>34</v>
      </c>
      <c r="AX1014" s="15" t="s">
        <v>85</v>
      </c>
      <c r="AY1014" s="279" t="s">
        <v>256</v>
      </c>
    </row>
    <row r="1015" s="2" customFormat="1" ht="33" customHeight="1">
      <c r="A1015" s="38"/>
      <c r="B1015" s="39"/>
      <c r="C1015" s="228" t="s">
        <v>1107</v>
      </c>
      <c r="D1015" s="228" t="s">
        <v>258</v>
      </c>
      <c r="E1015" s="229" t="s">
        <v>1108</v>
      </c>
      <c r="F1015" s="230" t="s">
        <v>1109</v>
      </c>
      <c r="G1015" s="231" t="s">
        <v>319</v>
      </c>
      <c r="H1015" s="232">
        <v>1</v>
      </c>
      <c r="I1015" s="233"/>
      <c r="J1015" s="234">
        <f>ROUND(I1015*H1015,2)</f>
        <v>0</v>
      </c>
      <c r="K1015" s="235"/>
      <c r="L1015" s="44"/>
      <c r="M1015" s="236" t="s">
        <v>1</v>
      </c>
      <c r="N1015" s="237" t="s">
        <v>42</v>
      </c>
      <c r="O1015" s="91"/>
      <c r="P1015" s="238">
        <f>O1015*H1015</f>
        <v>0</v>
      </c>
      <c r="Q1015" s="238">
        <v>0</v>
      </c>
      <c r="R1015" s="238">
        <f>Q1015*H1015</f>
        <v>0</v>
      </c>
      <c r="S1015" s="238">
        <v>0</v>
      </c>
      <c r="T1015" s="239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40" t="s">
        <v>355</v>
      </c>
      <c r="AT1015" s="240" t="s">
        <v>258</v>
      </c>
      <c r="AU1015" s="240" t="s">
        <v>87</v>
      </c>
      <c r="AY1015" s="17" t="s">
        <v>256</v>
      </c>
      <c r="BE1015" s="241">
        <f>IF(N1015="základní",J1015,0)</f>
        <v>0</v>
      </c>
      <c r="BF1015" s="241">
        <f>IF(N1015="snížená",J1015,0)</f>
        <v>0</v>
      </c>
      <c r="BG1015" s="241">
        <f>IF(N1015="zákl. přenesená",J1015,0)</f>
        <v>0</v>
      </c>
      <c r="BH1015" s="241">
        <f>IF(N1015="sníž. přenesená",J1015,0)</f>
        <v>0</v>
      </c>
      <c r="BI1015" s="241">
        <f>IF(N1015="nulová",J1015,0)</f>
        <v>0</v>
      </c>
      <c r="BJ1015" s="17" t="s">
        <v>85</v>
      </c>
      <c r="BK1015" s="241">
        <f>ROUND(I1015*H1015,2)</f>
        <v>0</v>
      </c>
      <c r="BL1015" s="17" t="s">
        <v>355</v>
      </c>
      <c r="BM1015" s="240" t="s">
        <v>1110</v>
      </c>
    </row>
    <row r="1016" s="13" customFormat="1">
      <c r="A1016" s="13"/>
      <c r="B1016" s="247"/>
      <c r="C1016" s="248"/>
      <c r="D1016" s="249" t="s">
        <v>266</v>
      </c>
      <c r="E1016" s="250" t="s">
        <v>1</v>
      </c>
      <c r="F1016" s="251" t="s">
        <v>268</v>
      </c>
      <c r="G1016" s="248"/>
      <c r="H1016" s="250" t="s">
        <v>1</v>
      </c>
      <c r="I1016" s="252"/>
      <c r="J1016" s="248"/>
      <c r="K1016" s="248"/>
      <c r="L1016" s="253"/>
      <c r="M1016" s="254"/>
      <c r="N1016" s="255"/>
      <c r="O1016" s="255"/>
      <c r="P1016" s="255"/>
      <c r="Q1016" s="255"/>
      <c r="R1016" s="255"/>
      <c r="S1016" s="255"/>
      <c r="T1016" s="256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7" t="s">
        <v>266</v>
      </c>
      <c r="AU1016" s="257" t="s">
        <v>87</v>
      </c>
      <c r="AV1016" s="13" t="s">
        <v>85</v>
      </c>
      <c r="AW1016" s="13" t="s">
        <v>34</v>
      </c>
      <c r="AX1016" s="13" t="s">
        <v>77</v>
      </c>
      <c r="AY1016" s="257" t="s">
        <v>256</v>
      </c>
    </row>
    <row r="1017" s="14" customFormat="1">
      <c r="A1017" s="14"/>
      <c r="B1017" s="258"/>
      <c r="C1017" s="259"/>
      <c r="D1017" s="249" t="s">
        <v>266</v>
      </c>
      <c r="E1017" s="260" t="s">
        <v>1</v>
      </c>
      <c r="F1017" s="261" t="s">
        <v>1102</v>
      </c>
      <c r="G1017" s="259"/>
      <c r="H1017" s="262">
        <v>1</v>
      </c>
      <c r="I1017" s="263"/>
      <c r="J1017" s="259"/>
      <c r="K1017" s="259"/>
      <c r="L1017" s="264"/>
      <c r="M1017" s="265"/>
      <c r="N1017" s="266"/>
      <c r="O1017" s="266"/>
      <c r="P1017" s="266"/>
      <c r="Q1017" s="266"/>
      <c r="R1017" s="266"/>
      <c r="S1017" s="266"/>
      <c r="T1017" s="267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8" t="s">
        <v>266</v>
      </c>
      <c r="AU1017" s="268" t="s">
        <v>87</v>
      </c>
      <c r="AV1017" s="14" t="s">
        <v>87</v>
      </c>
      <c r="AW1017" s="14" t="s">
        <v>34</v>
      </c>
      <c r="AX1017" s="14" t="s">
        <v>77</v>
      </c>
      <c r="AY1017" s="268" t="s">
        <v>256</v>
      </c>
    </row>
    <row r="1018" s="15" customFormat="1">
      <c r="A1018" s="15"/>
      <c r="B1018" s="269"/>
      <c r="C1018" s="270"/>
      <c r="D1018" s="249" t="s">
        <v>266</v>
      </c>
      <c r="E1018" s="271" t="s">
        <v>1</v>
      </c>
      <c r="F1018" s="272" t="s">
        <v>270</v>
      </c>
      <c r="G1018" s="270"/>
      <c r="H1018" s="273">
        <v>1</v>
      </c>
      <c r="I1018" s="274"/>
      <c r="J1018" s="270"/>
      <c r="K1018" s="270"/>
      <c r="L1018" s="275"/>
      <c r="M1018" s="276"/>
      <c r="N1018" s="277"/>
      <c r="O1018" s="277"/>
      <c r="P1018" s="277"/>
      <c r="Q1018" s="277"/>
      <c r="R1018" s="277"/>
      <c r="S1018" s="277"/>
      <c r="T1018" s="278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9" t="s">
        <v>266</v>
      </c>
      <c r="AU1018" s="279" t="s">
        <v>87</v>
      </c>
      <c r="AV1018" s="15" t="s">
        <v>262</v>
      </c>
      <c r="AW1018" s="15" t="s">
        <v>34</v>
      </c>
      <c r="AX1018" s="15" t="s">
        <v>85</v>
      </c>
      <c r="AY1018" s="279" t="s">
        <v>256</v>
      </c>
    </row>
    <row r="1019" s="2" customFormat="1" ht="21.75" customHeight="1">
      <c r="A1019" s="38"/>
      <c r="B1019" s="39"/>
      <c r="C1019" s="228" t="s">
        <v>1111</v>
      </c>
      <c r="D1019" s="228" t="s">
        <v>258</v>
      </c>
      <c r="E1019" s="229" t="s">
        <v>1112</v>
      </c>
      <c r="F1019" s="230" t="s">
        <v>1113</v>
      </c>
      <c r="G1019" s="231" t="s">
        <v>319</v>
      </c>
      <c r="H1019" s="232">
        <v>4</v>
      </c>
      <c r="I1019" s="233"/>
      <c r="J1019" s="234">
        <f>ROUND(I1019*H1019,2)</f>
        <v>0</v>
      </c>
      <c r="K1019" s="235"/>
      <c r="L1019" s="44"/>
      <c r="M1019" s="236" t="s">
        <v>1</v>
      </c>
      <c r="N1019" s="237" t="s">
        <v>42</v>
      </c>
      <c r="O1019" s="91"/>
      <c r="P1019" s="238">
        <f>O1019*H1019</f>
        <v>0</v>
      </c>
      <c r="Q1019" s="238">
        <v>0</v>
      </c>
      <c r="R1019" s="238">
        <f>Q1019*H1019</f>
        <v>0</v>
      </c>
      <c r="S1019" s="238">
        <v>0</v>
      </c>
      <c r="T1019" s="239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40" t="s">
        <v>355</v>
      </c>
      <c r="AT1019" s="240" t="s">
        <v>258</v>
      </c>
      <c r="AU1019" s="240" t="s">
        <v>87</v>
      </c>
      <c r="AY1019" s="17" t="s">
        <v>256</v>
      </c>
      <c r="BE1019" s="241">
        <f>IF(N1019="základní",J1019,0)</f>
        <v>0</v>
      </c>
      <c r="BF1019" s="241">
        <f>IF(N1019="snížená",J1019,0)</f>
        <v>0</v>
      </c>
      <c r="BG1019" s="241">
        <f>IF(N1019="zákl. přenesená",J1019,0)</f>
        <v>0</v>
      </c>
      <c r="BH1019" s="241">
        <f>IF(N1019="sníž. přenesená",J1019,0)</f>
        <v>0</v>
      </c>
      <c r="BI1019" s="241">
        <f>IF(N1019="nulová",J1019,0)</f>
        <v>0</v>
      </c>
      <c r="BJ1019" s="17" t="s">
        <v>85</v>
      </c>
      <c r="BK1019" s="241">
        <f>ROUND(I1019*H1019,2)</f>
        <v>0</v>
      </c>
      <c r="BL1019" s="17" t="s">
        <v>355</v>
      </c>
      <c r="BM1019" s="240" t="s">
        <v>1114</v>
      </c>
    </row>
    <row r="1020" s="14" customFormat="1">
      <c r="A1020" s="14"/>
      <c r="B1020" s="258"/>
      <c r="C1020" s="259"/>
      <c r="D1020" s="249" t="s">
        <v>266</v>
      </c>
      <c r="E1020" s="260" t="s">
        <v>1</v>
      </c>
      <c r="F1020" s="261" t="s">
        <v>949</v>
      </c>
      <c r="G1020" s="259"/>
      <c r="H1020" s="262">
        <v>4</v>
      </c>
      <c r="I1020" s="263"/>
      <c r="J1020" s="259"/>
      <c r="K1020" s="259"/>
      <c r="L1020" s="264"/>
      <c r="M1020" s="265"/>
      <c r="N1020" s="266"/>
      <c r="O1020" s="266"/>
      <c r="P1020" s="266"/>
      <c r="Q1020" s="266"/>
      <c r="R1020" s="266"/>
      <c r="S1020" s="266"/>
      <c r="T1020" s="267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8" t="s">
        <v>266</v>
      </c>
      <c r="AU1020" s="268" t="s">
        <v>87</v>
      </c>
      <c r="AV1020" s="14" t="s">
        <v>87</v>
      </c>
      <c r="AW1020" s="14" t="s">
        <v>34</v>
      </c>
      <c r="AX1020" s="14" t="s">
        <v>77</v>
      </c>
      <c r="AY1020" s="268" t="s">
        <v>256</v>
      </c>
    </row>
    <row r="1021" s="15" customFormat="1">
      <c r="A1021" s="15"/>
      <c r="B1021" s="269"/>
      <c r="C1021" s="270"/>
      <c r="D1021" s="249" t="s">
        <v>266</v>
      </c>
      <c r="E1021" s="271" t="s">
        <v>1</v>
      </c>
      <c r="F1021" s="272" t="s">
        <v>270</v>
      </c>
      <c r="G1021" s="270"/>
      <c r="H1021" s="273">
        <v>4</v>
      </c>
      <c r="I1021" s="274"/>
      <c r="J1021" s="270"/>
      <c r="K1021" s="270"/>
      <c r="L1021" s="275"/>
      <c r="M1021" s="276"/>
      <c r="N1021" s="277"/>
      <c r="O1021" s="277"/>
      <c r="P1021" s="277"/>
      <c r="Q1021" s="277"/>
      <c r="R1021" s="277"/>
      <c r="S1021" s="277"/>
      <c r="T1021" s="278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79" t="s">
        <v>266</v>
      </c>
      <c r="AU1021" s="279" t="s">
        <v>87</v>
      </c>
      <c r="AV1021" s="15" t="s">
        <v>262</v>
      </c>
      <c r="AW1021" s="15" t="s">
        <v>34</v>
      </c>
      <c r="AX1021" s="15" t="s">
        <v>85</v>
      </c>
      <c r="AY1021" s="279" t="s">
        <v>256</v>
      </c>
    </row>
    <row r="1022" s="2" customFormat="1" ht="16.5" customHeight="1">
      <c r="A1022" s="38"/>
      <c r="B1022" s="39"/>
      <c r="C1022" s="228" t="s">
        <v>1115</v>
      </c>
      <c r="D1022" s="228" t="s">
        <v>258</v>
      </c>
      <c r="E1022" s="229" t="s">
        <v>1116</v>
      </c>
      <c r="F1022" s="230" t="s">
        <v>1117</v>
      </c>
      <c r="G1022" s="231" t="s">
        <v>319</v>
      </c>
      <c r="H1022" s="232">
        <v>22</v>
      </c>
      <c r="I1022" s="233"/>
      <c r="J1022" s="234">
        <f>ROUND(I1022*H1022,2)</f>
        <v>0</v>
      </c>
      <c r="K1022" s="235"/>
      <c r="L1022" s="44"/>
      <c r="M1022" s="236" t="s">
        <v>1</v>
      </c>
      <c r="N1022" s="237" t="s">
        <v>42</v>
      </c>
      <c r="O1022" s="91"/>
      <c r="P1022" s="238">
        <f>O1022*H1022</f>
        <v>0</v>
      </c>
      <c r="Q1022" s="238">
        <v>0</v>
      </c>
      <c r="R1022" s="238">
        <f>Q1022*H1022</f>
        <v>0</v>
      </c>
      <c r="S1022" s="238">
        <v>0.0018</v>
      </c>
      <c r="T1022" s="239">
        <f>S1022*H1022</f>
        <v>0.039599999999999996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40" t="s">
        <v>355</v>
      </c>
      <c r="AT1022" s="240" t="s">
        <v>258</v>
      </c>
      <c r="AU1022" s="240" t="s">
        <v>87</v>
      </c>
      <c r="AY1022" s="17" t="s">
        <v>256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7" t="s">
        <v>85</v>
      </c>
      <c r="BK1022" s="241">
        <f>ROUND(I1022*H1022,2)</f>
        <v>0</v>
      </c>
      <c r="BL1022" s="17" t="s">
        <v>355</v>
      </c>
      <c r="BM1022" s="240" t="s">
        <v>1118</v>
      </c>
    </row>
    <row r="1023" s="13" customFormat="1">
      <c r="A1023" s="13"/>
      <c r="B1023" s="247"/>
      <c r="C1023" s="248"/>
      <c r="D1023" s="249" t="s">
        <v>266</v>
      </c>
      <c r="E1023" s="250" t="s">
        <v>1</v>
      </c>
      <c r="F1023" s="251" t="s">
        <v>268</v>
      </c>
      <c r="G1023" s="248"/>
      <c r="H1023" s="250" t="s">
        <v>1</v>
      </c>
      <c r="I1023" s="252"/>
      <c r="J1023" s="248"/>
      <c r="K1023" s="248"/>
      <c r="L1023" s="253"/>
      <c r="M1023" s="254"/>
      <c r="N1023" s="255"/>
      <c r="O1023" s="255"/>
      <c r="P1023" s="255"/>
      <c r="Q1023" s="255"/>
      <c r="R1023" s="255"/>
      <c r="S1023" s="255"/>
      <c r="T1023" s="256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7" t="s">
        <v>266</v>
      </c>
      <c r="AU1023" s="257" t="s">
        <v>87</v>
      </c>
      <c r="AV1023" s="13" t="s">
        <v>85</v>
      </c>
      <c r="AW1023" s="13" t="s">
        <v>34</v>
      </c>
      <c r="AX1023" s="13" t="s">
        <v>77</v>
      </c>
      <c r="AY1023" s="257" t="s">
        <v>256</v>
      </c>
    </row>
    <row r="1024" s="14" customFormat="1">
      <c r="A1024" s="14"/>
      <c r="B1024" s="258"/>
      <c r="C1024" s="259"/>
      <c r="D1024" s="249" t="s">
        <v>266</v>
      </c>
      <c r="E1024" s="260" t="s">
        <v>1</v>
      </c>
      <c r="F1024" s="261" t="s">
        <v>606</v>
      </c>
      <c r="G1024" s="259"/>
      <c r="H1024" s="262">
        <v>2</v>
      </c>
      <c r="I1024" s="263"/>
      <c r="J1024" s="259"/>
      <c r="K1024" s="259"/>
      <c r="L1024" s="264"/>
      <c r="M1024" s="265"/>
      <c r="N1024" s="266"/>
      <c r="O1024" s="266"/>
      <c r="P1024" s="266"/>
      <c r="Q1024" s="266"/>
      <c r="R1024" s="266"/>
      <c r="S1024" s="266"/>
      <c r="T1024" s="267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8" t="s">
        <v>266</v>
      </c>
      <c r="AU1024" s="268" t="s">
        <v>87</v>
      </c>
      <c r="AV1024" s="14" t="s">
        <v>87</v>
      </c>
      <c r="AW1024" s="14" t="s">
        <v>34</v>
      </c>
      <c r="AX1024" s="14" t="s">
        <v>77</v>
      </c>
      <c r="AY1024" s="268" t="s">
        <v>256</v>
      </c>
    </row>
    <row r="1025" s="14" customFormat="1">
      <c r="A1025" s="14"/>
      <c r="B1025" s="258"/>
      <c r="C1025" s="259"/>
      <c r="D1025" s="249" t="s">
        <v>266</v>
      </c>
      <c r="E1025" s="260" t="s">
        <v>1</v>
      </c>
      <c r="F1025" s="261" t="s">
        <v>607</v>
      </c>
      <c r="G1025" s="259"/>
      <c r="H1025" s="262">
        <v>2</v>
      </c>
      <c r="I1025" s="263"/>
      <c r="J1025" s="259"/>
      <c r="K1025" s="259"/>
      <c r="L1025" s="264"/>
      <c r="M1025" s="265"/>
      <c r="N1025" s="266"/>
      <c r="O1025" s="266"/>
      <c r="P1025" s="266"/>
      <c r="Q1025" s="266"/>
      <c r="R1025" s="266"/>
      <c r="S1025" s="266"/>
      <c r="T1025" s="267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8" t="s">
        <v>266</v>
      </c>
      <c r="AU1025" s="268" t="s">
        <v>87</v>
      </c>
      <c r="AV1025" s="14" t="s">
        <v>87</v>
      </c>
      <c r="AW1025" s="14" t="s">
        <v>34</v>
      </c>
      <c r="AX1025" s="14" t="s">
        <v>77</v>
      </c>
      <c r="AY1025" s="268" t="s">
        <v>256</v>
      </c>
    </row>
    <row r="1026" s="13" customFormat="1">
      <c r="A1026" s="13"/>
      <c r="B1026" s="247"/>
      <c r="C1026" s="248"/>
      <c r="D1026" s="249" t="s">
        <v>266</v>
      </c>
      <c r="E1026" s="250" t="s">
        <v>1</v>
      </c>
      <c r="F1026" s="251" t="s">
        <v>376</v>
      </c>
      <c r="G1026" s="248"/>
      <c r="H1026" s="250" t="s">
        <v>1</v>
      </c>
      <c r="I1026" s="252"/>
      <c r="J1026" s="248"/>
      <c r="K1026" s="248"/>
      <c r="L1026" s="253"/>
      <c r="M1026" s="254"/>
      <c r="N1026" s="255"/>
      <c r="O1026" s="255"/>
      <c r="P1026" s="255"/>
      <c r="Q1026" s="255"/>
      <c r="R1026" s="255"/>
      <c r="S1026" s="255"/>
      <c r="T1026" s="256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7" t="s">
        <v>266</v>
      </c>
      <c r="AU1026" s="257" t="s">
        <v>87</v>
      </c>
      <c r="AV1026" s="13" t="s">
        <v>85</v>
      </c>
      <c r="AW1026" s="13" t="s">
        <v>34</v>
      </c>
      <c r="AX1026" s="13" t="s">
        <v>77</v>
      </c>
      <c r="AY1026" s="257" t="s">
        <v>256</v>
      </c>
    </row>
    <row r="1027" s="14" customFormat="1">
      <c r="A1027" s="14"/>
      <c r="B1027" s="258"/>
      <c r="C1027" s="259"/>
      <c r="D1027" s="249" t="s">
        <v>266</v>
      </c>
      <c r="E1027" s="260" t="s">
        <v>1</v>
      </c>
      <c r="F1027" s="261" t="s">
        <v>1088</v>
      </c>
      <c r="G1027" s="259"/>
      <c r="H1027" s="262">
        <v>7</v>
      </c>
      <c r="I1027" s="263"/>
      <c r="J1027" s="259"/>
      <c r="K1027" s="259"/>
      <c r="L1027" s="264"/>
      <c r="M1027" s="265"/>
      <c r="N1027" s="266"/>
      <c r="O1027" s="266"/>
      <c r="P1027" s="266"/>
      <c r="Q1027" s="266"/>
      <c r="R1027" s="266"/>
      <c r="S1027" s="266"/>
      <c r="T1027" s="267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8" t="s">
        <v>266</v>
      </c>
      <c r="AU1027" s="268" t="s">
        <v>87</v>
      </c>
      <c r="AV1027" s="14" t="s">
        <v>87</v>
      </c>
      <c r="AW1027" s="14" t="s">
        <v>34</v>
      </c>
      <c r="AX1027" s="14" t="s">
        <v>77</v>
      </c>
      <c r="AY1027" s="268" t="s">
        <v>256</v>
      </c>
    </row>
    <row r="1028" s="14" customFormat="1">
      <c r="A1028" s="14"/>
      <c r="B1028" s="258"/>
      <c r="C1028" s="259"/>
      <c r="D1028" s="249" t="s">
        <v>266</v>
      </c>
      <c r="E1028" s="260" t="s">
        <v>1</v>
      </c>
      <c r="F1028" s="261" t="s">
        <v>607</v>
      </c>
      <c r="G1028" s="259"/>
      <c r="H1028" s="262">
        <v>2</v>
      </c>
      <c r="I1028" s="263"/>
      <c r="J1028" s="259"/>
      <c r="K1028" s="259"/>
      <c r="L1028" s="264"/>
      <c r="M1028" s="265"/>
      <c r="N1028" s="266"/>
      <c r="O1028" s="266"/>
      <c r="P1028" s="266"/>
      <c r="Q1028" s="266"/>
      <c r="R1028" s="266"/>
      <c r="S1028" s="266"/>
      <c r="T1028" s="267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8" t="s">
        <v>266</v>
      </c>
      <c r="AU1028" s="268" t="s">
        <v>87</v>
      </c>
      <c r="AV1028" s="14" t="s">
        <v>87</v>
      </c>
      <c r="AW1028" s="14" t="s">
        <v>34</v>
      </c>
      <c r="AX1028" s="14" t="s">
        <v>77</v>
      </c>
      <c r="AY1028" s="268" t="s">
        <v>256</v>
      </c>
    </row>
    <row r="1029" s="13" customFormat="1">
      <c r="A1029" s="13"/>
      <c r="B1029" s="247"/>
      <c r="C1029" s="248"/>
      <c r="D1029" s="249" t="s">
        <v>266</v>
      </c>
      <c r="E1029" s="250" t="s">
        <v>1</v>
      </c>
      <c r="F1029" s="251" t="s">
        <v>380</v>
      </c>
      <c r="G1029" s="248"/>
      <c r="H1029" s="250" t="s">
        <v>1</v>
      </c>
      <c r="I1029" s="252"/>
      <c r="J1029" s="248"/>
      <c r="K1029" s="248"/>
      <c r="L1029" s="253"/>
      <c r="M1029" s="254"/>
      <c r="N1029" s="255"/>
      <c r="O1029" s="255"/>
      <c r="P1029" s="255"/>
      <c r="Q1029" s="255"/>
      <c r="R1029" s="255"/>
      <c r="S1029" s="255"/>
      <c r="T1029" s="256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7" t="s">
        <v>266</v>
      </c>
      <c r="AU1029" s="257" t="s">
        <v>87</v>
      </c>
      <c r="AV1029" s="13" t="s">
        <v>85</v>
      </c>
      <c r="AW1029" s="13" t="s">
        <v>34</v>
      </c>
      <c r="AX1029" s="13" t="s">
        <v>77</v>
      </c>
      <c r="AY1029" s="257" t="s">
        <v>256</v>
      </c>
    </row>
    <row r="1030" s="14" customFormat="1">
      <c r="A1030" s="14"/>
      <c r="B1030" s="258"/>
      <c r="C1030" s="259"/>
      <c r="D1030" s="249" t="s">
        <v>266</v>
      </c>
      <c r="E1030" s="260" t="s">
        <v>1</v>
      </c>
      <c r="F1030" s="261" t="s">
        <v>1088</v>
      </c>
      <c r="G1030" s="259"/>
      <c r="H1030" s="262">
        <v>7</v>
      </c>
      <c r="I1030" s="263"/>
      <c r="J1030" s="259"/>
      <c r="K1030" s="259"/>
      <c r="L1030" s="264"/>
      <c r="M1030" s="265"/>
      <c r="N1030" s="266"/>
      <c r="O1030" s="266"/>
      <c r="P1030" s="266"/>
      <c r="Q1030" s="266"/>
      <c r="R1030" s="266"/>
      <c r="S1030" s="266"/>
      <c r="T1030" s="267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8" t="s">
        <v>266</v>
      </c>
      <c r="AU1030" s="268" t="s">
        <v>87</v>
      </c>
      <c r="AV1030" s="14" t="s">
        <v>87</v>
      </c>
      <c r="AW1030" s="14" t="s">
        <v>34</v>
      </c>
      <c r="AX1030" s="14" t="s">
        <v>77</v>
      </c>
      <c r="AY1030" s="268" t="s">
        <v>256</v>
      </c>
    </row>
    <row r="1031" s="14" customFormat="1">
      <c r="A1031" s="14"/>
      <c r="B1031" s="258"/>
      <c r="C1031" s="259"/>
      <c r="D1031" s="249" t="s">
        <v>266</v>
      </c>
      <c r="E1031" s="260" t="s">
        <v>1</v>
      </c>
      <c r="F1031" s="261" t="s">
        <v>607</v>
      </c>
      <c r="G1031" s="259"/>
      <c r="H1031" s="262">
        <v>2</v>
      </c>
      <c r="I1031" s="263"/>
      <c r="J1031" s="259"/>
      <c r="K1031" s="259"/>
      <c r="L1031" s="264"/>
      <c r="M1031" s="265"/>
      <c r="N1031" s="266"/>
      <c r="O1031" s="266"/>
      <c r="P1031" s="266"/>
      <c r="Q1031" s="266"/>
      <c r="R1031" s="266"/>
      <c r="S1031" s="266"/>
      <c r="T1031" s="267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8" t="s">
        <v>266</v>
      </c>
      <c r="AU1031" s="268" t="s">
        <v>87</v>
      </c>
      <c r="AV1031" s="14" t="s">
        <v>87</v>
      </c>
      <c r="AW1031" s="14" t="s">
        <v>34</v>
      </c>
      <c r="AX1031" s="14" t="s">
        <v>77</v>
      </c>
      <c r="AY1031" s="268" t="s">
        <v>256</v>
      </c>
    </row>
    <row r="1032" s="15" customFormat="1">
      <c r="A1032" s="15"/>
      <c r="B1032" s="269"/>
      <c r="C1032" s="270"/>
      <c r="D1032" s="249" t="s">
        <v>266</v>
      </c>
      <c r="E1032" s="271" t="s">
        <v>1</v>
      </c>
      <c r="F1032" s="272" t="s">
        <v>270</v>
      </c>
      <c r="G1032" s="270"/>
      <c r="H1032" s="273">
        <v>22</v>
      </c>
      <c r="I1032" s="274"/>
      <c r="J1032" s="270"/>
      <c r="K1032" s="270"/>
      <c r="L1032" s="275"/>
      <c r="M1032" s="276"/>
      <c r="N1032" s="277"/>
      <c r="O1032" s="277"/>
      <c r="P1032" s="277"/>
      <c r="Q1032" s="277"/>
      <c r="R1032" s="277"/>
      <c r="S1032" s="277"/>
      <c r="T1032" s="278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79" t="s">
        <v>266</v>
      </c>
      <c r="AU1032" s="279" t="s">
        <v>87</v>
      </c>
      <c r="AV1032" s="15" t="s">
        <v>262</v>
      </c>
      <c r="AW1032" s="15" t="s">
        <v>34</v>
      </c>
      <c r="AX1032" s="15" t="s">
        <v>85</v>
      </c>
      <c r="AY1032" s="279" t="s">
        <v>256</v>
      </c>
    </row>
    <row r="1033" s="2" customFormat="1" ht="24.15" customHeight="1">
      <c r="A1033" s="38"/>
      <c r="B1033" s="39"/>
      <c r="C1033" s="228" t="s">
        <v>1119</v>
      </c>
      <c r="D1033" s="228" t="s">
        <v>258</v>
      </c>
      <c r="E1033" s="229" t="s">
        <v>1120</v>
      </c>
      <c r="F1033" s="230" t="s">
        <v>1121</v>
      </c>
      <c r="G1033" s="231" t="s">
        <v>319</v>
      </c>
      <c r="H1033" s="232">
        <v>18</v>
      </c>
      <c r="I1033" s="233"/>
      <c r="J1033" s="234">
        <f>ROUND(I1033*H1033,2)</f>
        <v>0</v>
      </c>
      <c r="K1033" s="235"/>
      <c r="L1033" s="44"/>
      <c r="M1033" s="236" t="s">
        <v>1</v>
      </c>
      <c r="N1033" s="237" t="s">
        <v>42</v>
      </c>
      <c r="O1033" s="91"/>
      <c r="P1033" s="238">
        <f>O1033*H1033</f>
        <v>0</v>
      </c>
      <c r="Q1033" s="238">
        <v>0</v>
      </c>
      <c r="R1033" s="238">
        <f>Q1033*H1033</f>
        <v>0</v>
      </c>
      <c r="S1033" s="238">
        <v>0.024</v>
      </c>
      <c r="T1033" s="239">
        <f>S1033*H1033</f>
        <v>0.432</v>
      </c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R1033" s="240" t="s">
        <v>355</v>
      </c>
      <c r="AT1033" s="240" t="s">
        <v>258</v>
      </c>
      <c r="AU1033" s="240" t="s">
        <v>87</v>
      </c>
      <c r="AY1033" s="17" t="s">
        <v>256</v>
      </c>
      <c r="BE1033" s="241">
        <f>IF(N1033="základní",J1033,0)</f>
        <v>0</v>
      </c>
      <c r="BF1033" s="241">
        <f>IF(N1033="snížená",J1033,0)</f>
        <v>0</v>
      </c>
      <c r="BG1033" s="241">
        <f>IF(N1033="zákl. přenesená",J1033,0)</f>
        <v>0</v>
      </c>
      <c r="BH1033" s="241">
        <f>IF(N1033="sníž. přenesená",J1033,0)</f>
        <v>0</v>
      </c>
      <c r="BI1033" s="241">
        <f>IF(N1033="nulová",J1033,0)</f>
        <v>0</v>
      </c>
      <c r="BJ1033" s="17" t="s">
        <v>85</v>
      </c>
      <c r="BK1033" s="241">
        <f>ROUND(I1033*H1033,2)</f>
        <v>0</v>
      </c>
      <c r="BL1033" s="17" t="s">
        <v>355</v>
      </c>
      <c r="BM1033" s="240" t="s">
        <v>1122</v>
      </c>
    </row>
    <row r="1034" s="13" customFormat="1">
      <c r="A1034" s="13"/>
      <c r="B1034" s="247"/>
      <c r="C1034" s="248"/>
      <c r="D1034" s="249" t="s">
        <v>266</v>
      </c>
      <c r="E1034" s="250" t="s">
        <v>1</v>
      </c>
      <c r="F1034" s="251" t="s">
        <v>1123</v>
      </c>
      <c r="G1034" s="248"/>
      <c r="H1034" s="250" t="s">
        <v>1</v>
      </c>
      <c r="I1034" s="252"/>
      <c r="J1034" s="248"/>
      <c r="K1034" s="248"/>
      <c r="L1034" s="253"/>
      <c r="M1034" s="254"/>
      <c r="N1034" s="255"/>
      <c r="O1034" s="255"/>
      <c r="P1034" s="255"/>
      <c r="Q1034" s="255"/>
      <c r="R1034" s="255"/>
      <c r="S1034" s="255"/>
      <c r="T1034" s="256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7" t="s">
        <v>266</v>
      </c>
      <c r="AU1034" s="257" t="s">
        <v>87</v>
      </c>
      <c r="AV1034" s="13" t="s">
        <v>85</v>
      </c>
      <c r="AW1034" s="13" t="s">
        <v>34</v>
      </c>
      <c r="AX1034" s="13" t="s">
        <v>77</v>
      </c>
      <c r="AY1034" s="257" t="s">
        <v>256</v>
      </c>
    </row>
    <row r="1035" s="14" customFormat="1">
      <c r="A1035" s="14"/>
      <c r="B1035" s="258"/>
      <c r="C1035" s="259"/>
      <c r="D1035" s="249" t="s">
        <v>266</v>
      </c>
      <c r="E1035" s="260" t="s">
        <v>1</v>
      </c>
      <c r="F1035" s="261" t="s">
        <v>1088</v>
      </c>
      <c r="G1035" s="259"/>
      <c r="H1035" s="262">
        <v>7</v>
      </c>
      <c r="I1035" s="263"/>
      <c r="J1035" s="259"/>
      <c r="K1035" s="259"/>
      <c r="L1035" s="264"/>
      <c r="M1035" s="265"/>
      <c r="N1035" s="266"/>
      <c r="O1035" s="266"/>
      <c r="P1035" s="266"/>
      <c r="Q1035" s="266"/>
      <c r="R1035" s="266"/>
      <c r="S1035" s="266"/>
      <c r="T1035" s="267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8" t="s">
        <v>266</v>
      </c>
      <c r="AU1035" s="268" t="s">
        <v>87</v>
      </c>
      <c r="AV1035" s="14" t="s">
        <v>87</v>
      </c>
      <c r="AW1035" s="14" t="s">
        <v>34</v>
      </c>
      <c r="AX1035" s="14" t="s">
        <v>77</v>
      </c>
      <c r="AY1035" s="268" t="s">
        <v>256</v>
      </c>
    </row>
    <row r="1036" s="14" customFormat="1">
      <c r="A1036" s="14"/>
      <c r="B1036" s="258"/>
      <c r="C1036" s="259"/>
      <c r="D1036" s="249" t="s">
        <v>266</v>
      </c>
      <c r="E1036" s="260" t="s">
        <v>1</v>
      </c>
      <c r="F1036" s="261" t="s">
        <v>607</v>
      </c>
      <c r="G1036" s="259"/>
      <c r="H1036" s="262">
        <v>2</v>
      </c>
      <c r="I1036" s="263"/>
      <c r="J1036" s="259"/>
      <c r="K1036" s="259"/>
      <c r="L1036" s="264"/>
      <c r="M1036" s="265"/>
      <c r="N1036" s="266"/>
      <c r="O1036" s="266"/>
      <c r="P1036" s="266"/>
      <c r="Q1036" s="266"/>
      <c r="R1036" s="266"/>
      <c r="S1036" s="266"/>
      <c r="T1036" s="267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8" t="s">
        <v>266</v>
      </c>
      <c r="AU1036" s="268" t="s">
        <v>87</v>
      </c>
      <c r="AV1036" s="14" t="s">
        <v>87</v>
      </c>
      <c r="AW1036" s="14" t="s">
        <v>34</v>
      </c>
      <c r="AX1036" s="14" t="s">
        <v>77</v>
      </c>
      <c r="AY1036" s="268" t="s">
        <v>256</v>
      </c>
    </row>
    <row r="1037" s="13" customFormat="1">
      <c r="A1037" s="13"/>
      <c r="B1037" s="247"/>
      <c r="C1037" s="248"/>
      <c r="D1037" s="249" t="s">
        <v>266</v>
      </c>
      <c r="E1037" s="250" t="s">
        <v>1</v>
      </c>
      <c r="F1037" s="251" t="s">
        <v>1123</v>
      </c>
      <c r="G1037" s="248"/>
      <c r="H1037" s="250" t="s">
        <v>1</v>
      </c>
      <c r="I1037" s="252"/>
      <c r="J1037" s="248"/>
      <c r="K1037" s="248"/>
      <c r="L1037" s="253"/>
      <c r="M1037" s="254"/>
      <c r="N1037" s="255"/>
      <c r="O1037" s="255"/>
      <c r="P1037" s="255"/>
      <c r="Q1037" s="255"/>
      <c r="R1037" s="255"/>
      <c r="S1037" s="255"/>
      <c r="T1037" s="256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7" t="s">
        <v>266</v>
      </c>
      <c r="AU1037" s="257" t="s">
        <v>87</v>
      </c>
      <c r="AV1037" s="13" t="s">
        <v>85</v>
      </c>
      <c r="AW1037" s="13" t="s">
        <v>34</v>
      </c>
      <c r="AX1037" s="13" t="s">
        <v>77</v>
      </c>
      <c r="AY1037" s="257" t="s">
        <v>256</v>
      </c>
    </row>
    <row r="1038" s="14" customFormat="1">
      <c r="A1038" s="14"/>
      <c r="B1038" s="258"/>
      <c r="C1038" s="259"/>
      <c r="D1038" s="249" t="s">
        <v>266</v>
      </c>
      <c r="E1038" s="260" t="s">
        <v>1</v>
      </c>
      <c r="F1038" s="261" t="s">
        <v>1088</v>
      </c>
      <c r="G1038" s="259"/>
      <c r="H1038" s="262">
        <v>7</v>
      </c>
      <c r="I1038" s="263"/>
      <c r="J1038" s="259"/>
      <c r="K1038" s="259"/>
      <c r="L1038" s="264"/>
      <c r="M1038" s="265"/>
      <c r="N1038" s="266"/>
      <c r="O1038" s="266"/>
      <c r="P1038" s="266"/>
      <c r="Q1038" s="266"/>
      <c r="R1038" s="266"/>
      <c r="S1038" s="266"/>
      <c r="T1038" s="267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8" t="s">
        <v>266</v>
      </c>
      <c r="AU1038" s="268" t="s">
        <v>87</v>
      </c>
      <c r="AV1038" s="14" t="s">
        <v>87</v>
      </c>
      <c r="AW1038" s="14" t="s">
        <v>34</v>
      </c>
      <c r="AX1038" s="14" t="s">
        <v>77</v>
      </c>
      <c r="AY1038" s="268" t="s">
        <v>256</v>
      </c>
    </row>
    <row r="1039" s="14" customFormat="1">
      <c r="A1039" s="14"/>
      <c r="B1039" s="258"/>
      <c r="C1039" s="259"/>
      <c r="D1039" s="249" t="s">
        <v>266</v>
      </c>
      <c r="E1039" s="260" t="s">
        <v>1</v>
      </c>
      <c r="F1039" s="261" t="s">
        <v>607</v>
      </c>
      <c r="G1039" s="259"/>
      <c r="H1039" s="262">
        <v>2</v>
      </c>
      <c r="I1039" s="263"/>
      <c r="J1039" s="259"/>
      <c r="K1039" s="259"/>
      <c r="L1039" s="264"/>
      <c r="M1039" s="265"/>
      <c r="N1039" s="266"/>
      <c r="O1039" s="266"/>
      <c r="P1039" s="266"/>
      <c r="Q1039" s="266"/>
      <c r="R1039" s="266"/>
      <c r="S1039" s="266"/>
      <c r="T1039" s="267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8" t="s">
        <v>266</v>
      </c>
      <c r="AU1039" s="268" t="s">
        <v>87</v>
      </c>
      <c r="AV1039" s="14" t="s">
        <v>87</v>
      </c>
      <c r="AW1039" s="14" t="s">
        <v>34</v>
      </c>
      <c r="AX1039" s="14" t="s">
        <v>77</v>
      </c>
      <c r="AY1039" s="268" t="s">
        <v>256</v>
      </c>
    </row>
    <row r="1040" s="15" customFormat="1">
      <c r="A1040" s="15"/>
      <c r="B1040" s="269"/>
      <c r="C1040" s="270"/>
      <c r="D1040" s="249" t="s">
        <v>266</v>
      </c>
      <c r="E1040" s="271" t="s">
        <v>1</v>
      </c>
      <c r="F1040" s="272" t="s">
        <v>270</v>
      </c>
      <c r="G1040" s="270"/>
      <c r="H1040" s="273">
        <v>18</v>
      </c>
      <c r="I1040" s="274"/>
      <c r="J1040" s="270"/>
      <c r="K1040" s="270"/>
      <c r="L1040" s="275"/>
      <c r="M1040" s="276"/>
      <c r="N1040" s="277"/>
      <c r="O1040" s="277"/>
      <c r="P1040" s="277"/>
      <c r="Q1040" s="277"/>
      <c r="R1040" s="277"/>
      <c r="S1040" s="277"/>
      <c r="T1040" s="278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79" t="s">
        <v>266</v>
      </c>
      <c r="AU1040" s="279" t="s">
        <v>87</v>
      </c>
      <c r="AV1040" s="15" t="s">
        <v>262</v>
      </c>
      <c r="AW1040" s="15" t="s">
        <v>34</v>
      </c>
      <c r="AX1040" s="15" t="s">
        <v>85</v>
      </c>
      <c r="AY1040" s="279" t="s">
        <v>256</v>
      </c>
    </row>
    <row r="1041" s="2" customFormat="1" ht="24.15" customHeight="1">
      <c r="A1041" s="38"/>
      <c r="B1041" s="39"/>
      <c r="C1041" s="228" t="s">
        <v>1124</v>
      </c>
      <c r="D1041" s="228" t="s">
        <v>258</v>
      </c>
      <c r="E1041" s="229" t="s">
        <v>1125</v>
      </c>
      <c r="F1041" s="230" t="s">
        <v>1126</v>
      </c>
      <c r="G1041" s="231" t="s">
        <v>319</v>
      </c>
      <c r="H1041" s="232">
        <v>15</v>
      </c>
      <c r="I1041" s="233"/>
      <c r="J1041" s="234">
        <f>ROUND(I1041*H1041,2)</f>
        <v>0</v>
      </c>
      <c r="K1041" s="235"/>
      <c r="L1041" s="44"/>
      <c r="M1041" s="236" t="s">
        <v>1</v>
      </c>
      <c r="N1041" s="237" t="s">
        <v>42</v>
      </c>
      <c r="O1041" s="91"/>
      <c r="P1041" s="238">
        <f>O1041*H1041</f>
        <v>0</v>
      </c>
      <c r="Q1041" s="238">
        <v>0</v>
      </c>
      <c r="R1041" s="238">
        <f>Q1041*H1041</f>
        <v>0</v>
      </c>
      <c r="S1041" s="238">
        <v>0</v>
      </c>
      <c r="T1041" s="239">
        <f>S1041*H1041</f>
        <v>0</v>
      </c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R1041" s="240" t="s">
        <v>355</v>
      </c>
      <c r="AT1041" s="240" t="s">
        <v>258</v>
      </c>
      <c r="AU1041" s="240" t="s">
        <v>87</v>
      </c>
      <c r="AY1041" s="17" t="s">
        <v>256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7" t="s">
        <v>85</v>
      </c>
      <c r="BK1041" s="241">
        <f>ROUND(I1041*H1041,2)</f>
        <v>0</v>
      </c>
      <c r="BL1041" s="17" t="s">
        <v>355</v>
      </c>
      <c r="BM1041" s="240" t="s">
        <v>1127</v>
      </c>
    </row>
    <row r="1042" s="13" customFormat="1">
      <c r="A1042" s="13"/>
      <c r="B1042" s="247"/>
      <c r="C1042" s="248"/>
      <c r="D1042" s="249" t="s">
        <v>266</v>
      </c>
      <c r="E1042" s="250" t="s">
        <v>1</v>
      </c>
      <c r="F1042" s="251" t="s">
        <v>268</v>
      </c>
      <c r="G1042" s="248"/>
      <c r="H1042" s="250" t="s">
        <v>1</v>
      </c>
      <c r="I1042" s="252"/>
      <c r="J1042" s="248"/>
      <c r="K1042" s="248"/>
      <c r="L1042" s="253"/>
      <c r="M1042" s="254"/>
      <c r="N1042" s="255"/>
      <c r="O1042" s="255"/>
      <c r="P1042" s="255"/>
      <c r="Q1042" s="255"/>
      <c r="R1042" s="255"/>
      <c r="S1042" s="255"/>
      <c r="T1042" s="256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7" t="s">
        <v>266</v>
      </c>
      <c r="AU1042" s="257" t="s">
        <v>87</v>
      </c>
      <c r="AV1042" s="13" t="s">
        <v>85</v>
      </c>
      <c r="AW1042" s="13" t="s">
        <v>34</v>
      </c>
      <c r="AX1042" s="13" t="s">
        <v>77</v>
      </c>
      <c r="AY1042" s="257" t="s">
        <v>256</v>
      </c>
    </row>
    <row r="1043" s="14" customFormat="1">
      <c r="A1043" s="14"/>
      <c r="B1043" s="258"/>
      <c r="C1043" s="259"/>
      <c r="D1043" s="249" t="s">
        <v>266</v>
      </c>
      <c r="E1043" s="260" t="s">
        <v>1</v>
      </c>
      <c r="F1043" s="261" t="s">
        <v>1086</v>
      </c>
      <c r="G1043" s="259"/>
      <c r="H1043" s="262">
        <v>1</v>
      </c>
      <c r="I1043" s="263"/>
      <c r="J1043" s="259"/>
      <c r="K1043" s="259"/>
      <c r="L1043" s="264"/>
      <c r="M1043" s="265"/>
      <c r="N1043" s="266"/>
      <c r="O1043" s="266"/>
      <c r="P1043" s="266"/>
      <c r="Q1043" s="266"/>
      <c r="R1043" s="266"/>
      <c r="S1043" s="266"/>
      <c r="T1043" s="267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8" t="s">
        <v>266</v>
      </c>
      <c r="AU1043" s="268" t="s">
        <v>87</v>
      </c>
      <c r="AV1043" s="14" t="s">
        <v>87</v>
      </c>
      <c r="AW1043" s="14" t="s">
        <v>34</v>
      </c>
      <c r="AX1043" s="14" t="s">
        <v>77</v>
      </c>
      <c r="AY1043" s="268" t="s">
        <v>256</v>
      </c>
    </row>
    <row r="1044" s="13" customFormat="1">
      <c r="A1044" s="13"/>
      <c r="B1044" s="247"/>
      <c r="C1044" s="248"/>
      <c r="D1044" s="249" t="s">
        <v>266</v>
      </c>
      <c r="E1044" s="250" t="s">
        <v>1</v>
      </c>
      <c r="F1044" s="251" t="s">
        <v>1087</v>
      </c>
      <c r="G1044" s="248"/>
      <c r="H1044" s="250" t="s">
        <v>1</v>
      </c>
      <c r="I1044" s="252"/>
      <c r="J1044" s="248"/>
      <c r="K1044" s="248"/>
      <c r="L1044" s="253"/>
      <c r="M1044" s="254"/>
      <c r="N1044" s="255"/>
      <c r="O1044" s="255"/>
      <c r="P1044" s="255"/>
      <c r="Q1044" s="255"/>
      <c r="R1044" s="255"/>
      <c r="S1044" s="255"/>
      <c r="T1044" s="256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7" t="s">
        <v>266</v>
      </c>
      <c r="AU1044" s="257" t="s">
        <v>87</v>
      </c>
      <c r="AV1044" s="13" t="s">
        <v>85</v>
      </c>
      <c r="AW1044" s="13" t="s">
        <v>34</v>
      </c>
      <c r="AX1044" s="13" t="s">
        <v>77</v>
      </c>
      <c r="AY1044" s="257" t="s">
        <v>256</v>
      </c>
    </row>
    <row r="1045" s="14" customFormat="1">
      <c r="A1045" s="14"/>
      <c r="B1045" s="258"/>
      <c r="C1045" s="259"/>
      <c r="D1045" s="249" t="s">
        <v>266</v>
      </c>
      <c r="E1045" s="260" t="s">
        <v>1</v>
      </c>
      <c r="F1045" s="261" t="s">
        <v>1088</v>
      </c>
      <c r="G1045" s="259"/>
      <c r="H1045" s="262">
        <v>7</v>
      </c>
      <c r="I1045" s="263"/>
      <c r="J1045" s="259"/>
      <c r="K1045" s="259"/>
      <c r="L1045" s="264"/>
      <c r="M1045" s="265"/>
      <c r="N1045" s="266"/>
      <c r="O1045" s="266"/>
      <c r="P1045" s="266"/>
      <c r="Q1045" s="266"/>
      <c r="R1045" s="266"/>
      <c r="S1045" s="266"/>
      <c r="T1045" s="267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8" t="s">
        <v>266</v>
      </c>
      <c r="AU1045" s="268" t="s">
        <v>87</v>
      </c>
      <c r="AV1045" s="14" t="s">
        <v>87</v>
      </c>
      <c r="AW1045" s="14" t="s">
        <v>34</v>
      </c>
      <c r="AX1045" s="14" t="s">
        <v>77</v>
      </c>
      <c r="AY1045" s="268" t="s">
        <v>256</v>
      </c>
    </row>
    <row r="1046" s="13" customFormat="1">
      <c r="A1046" s="13"/>
      <c r="B1046" s="247"/>
      <c r="C1046" s="248"/>
      <c r="D1046" s="249" t="s">
        <v>266</v>
      </c>
      <c r="E1046" s="250" t="s">
        <v>1</v>
      </c>
      <c r="F1046" s="251" t="s">
        <v>1089</v>
      </c>
      <c r="G1046" s="248"/>
      <c r="H1046" s="250" t="s">
        <v>1</v>
      </c>
      <c r="I1046" s="252"/>
      <c r="J1046" s="248"/>
      <c r="K1046" s="248"/>
      <c r="L1046" s="253"/>
      <c r="M1046" s="254"/>
      <c r="N1046" s="255"/>
      <c r="O1046" s="255"/>
      <c r="P1046" s="255"/>
      <c r="Q1046" s="255"/>
      <c r="R1046" s="255"/>
      <c r="S1046" s="255"/>
      <c r="T1046" s="256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7" t="s">
        <v>266</v>
      </c>
      <c r="AU1046" s="257" t="s">
        <v>87</v>
      </c>
      <c r="AV1046" s="13" t="s">
        <v>85</v>
      </c>
      <c r="AW1046" s="13" t="s">
        <v>34</v>
      </c>
      <c r="AX1046" s="13" t="s">
        <v>77</v>
      </c>
      <c r="AY1046" s="257" t="s">
        <v>256</v>
      </c>
    </row>
    <row r="1047" s="14" customFormat="1">
      <c r="A1047" s="14"/>
      <c r="B1047" s="258"/>
      <c r="C1047" s="259"/>
      <c r="D1047" s="249" t="s">
        <v>266</v>
      </c>
      <c r="E1047" s="260" t="s">
        <v>1</v>
      </c>
      <c r="F1047" s="261" t="s">
        <v>1088</v>
      </c>
      <c r="G1047" s="259"/>
      <c r="H1047" s="262">
        <v>7</v>
      </c>
      <c r="I1047" s="263"/>
      <c r="J1047" s="259"/>
      <c r="K1047" s="259"/>
      <c r="L1047" s="264"/>
      <c r="M1047" s="265"/>
      <c r="N1047" s="266"/>
      <c r="O1047" s="266"/>
      <c r="P1047" s="266"/>
      <c r="Q1047" s="266"/>
      <c r="R1047" s="266"/>
      <c r="S1047" s="266"/>
      <c r="T1047" s="267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8" t="s">
        <v>266</v>
      </c>
      <c r="AU1047" s="268" t="s">
        <v>87</v>
      </c>
      <c r="AV1047" s="14" t="s">
        <v>87</v>
      </c>
      <c r="AW1047" s="14" t="s">
        <v>34</v>
      </c>
      <c r="AX1047" s="14" t="s">
        <v>77</v>
      </c>
      <c r="AY1047" s="268" t="s">
        <v>256</v>
      </c>
    </row>
    <row r="1048" s="15" customFormat="1">
      <c r="A1048" s="15"/>
      <c r="B1048" s="269"/>
      <c r="C1048" s="270"/>
      <c r="D1048" s="249" t="s">
        <v>266</v>
      </c>
      <c r="E1048" s="271" t="s">
        <v>1</v>
      </c>
      <c r="F1048" s="272" t="s">
        <v>270</v>
      </c>
      <c r="G1048" s="270"/>
      <c r="H1048" s="273">
        <v>15</v>
      </c>
      <c r="I1048" s="274"/>
      <c r="J1048" s="270"/>
      <c r="K1048" s="270"/>
      <c r="L1048" s="275"/>
      <c r="M1048" s="276"/>
      <c r="N1048" s="277"/>
      <c r="O1048" s="277"/>
      <c r="P1048" s="277"/>
      <c r="Q1048" s="277"/>
      <c r="R1048" s="277"/>
      <c r="S1048" s="277"/>
      <c r="T1048" s="278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79" t="s">
        <v>266</v>
      </c>
      <c r="AU1048" s="279" t="s">
        <v>87</v>
      </c>
      <c r="AV1048" s="15" t="s">
        <v>262</v>
      </c>
      <c r="AW1048" s="15" t="s">
        <v>34</v>
      </c>
      <c r="AX1048" s="15" t="s">
        <v>85</v>
      </c>
      <c r="AY1048" s="279" t="s">
        <v>256</v>
      </c>
    </row>
    <row r="1049" s="2" customFormat="1" ht="24.15" customHeight="1">
      <c r="A1049" s="38"/>
      <c r="B1049" s="39"/>
      <c r="C1049" s="280" t="s">
        <v>1128</v>
      </c>
      <c r="D1049" s="280" t="s">
        <v>303</v>
      </c>
      <c r="E1049" s="281" t="s">
        <v>1129</v>
      </c>
      <c r="F1049" s="282" t="s">
        <v>1130</v>
      </c>
      <c r="G1049" s="283" t="s">
        <v>319</v>
      </c>
      <c r="H1049" s="284">
        <v>14</v>
      </c>
      <c r="I1049" s="285"/>
      <c r="J1049" s="286">
        <f>ROUND(I1049*H1049,2)</f>
        <v>0</v>
      </c>
      <c r="K1049" s="287"/>
      <c r="L1049" s="288"/>
      <c r="M1049" s="289" t="s">
        <v>1</v>
      </c>
      <c r="N1049" s="290" t="s">
        <v>42</v>
      </c>
      <c r="O1049" s="91"/>
      <c r="P1049" s="238">
        <f>O1049*H1049</f>
        <v>0</v>
      </c>
      <c r="Q1049" s="238">
        <v>0.00092000000000000003</v>
      </c>
      <c r="R1049" s="238">
        <f>Q1049*H1049</f>
        <v>0.012880000000000001</v>
      </c>
      <c r="S1049" s="238">
        <v>0</v>
      </c>
      <c r="T1049" s="239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40" t="s">
        <v>513</v>
      </c>
      <c r="AT1049" s="240" t="s">
        <v>303</v>
      </c>
      <c r="AU1049" s="240" t="s">
        <v>87</v>
      </c>
      <c r="AY1049" s="17" t="s">
        <v>256</v>
      </c>
      <c r="BE1049" s="241">
        <f>IF(N1049="základní",J1049,0)</f>
        <v>0</v>
      </c>
      <c r="BF1049" s="241">
        <f>IF(N1049="snížená",J1049,0)</f>
        <v>0</v>
      </c>
      <c r="BG1049" s="241">
        <f>IF(N1049="zákl. přenesená",J1049,0)</f>
        <v>0</v>
      </c>
      <c r="BH1049" s="241">
        <f>IF(N1049="sníž. přenesená",J1049,0)</f>
        <v>0</v>
      </c>
      <c r="BI1049" s="241">
        <f>IF(N1049="nulová",J1049,0)</f>
        <v>0</v>
      </c>
      <c r="BJ1049" s="17" t="s">
        <v>85</v>
      </c>
      <c r="BK1049" s="241">
        <f>ROUND(I1049*H1049,2)</f>
        <v>0</v>
      </c>
      <c r="BL1049" s="17" t="s">
        <v>355</v>
      </c>
      <c r="BM1049" s="240" t="s">
        <v>1131</v>
      </c>
    </row>
    <row r="1050" s="13" customFormat="1">
      <c r="A1050" s="13"/>
      <c r="B1050" s="247"/>
      <c r="C1050" s="248"/>
      <c r="D1050" s="249" t="s">
        <v>266</v>
      </c>
      <c r="E1050" s="250" t="s">
        <v>1</v>
      </c>
      <c r="F1050" s="251" t="s">
        <v>1087</v>
      </c>
      <c r="G1050" s="248"/>
      <c r="H1050" s="250" t="s">
        <v>1</v>
      </c>
      <c r="I1050" s="252"/>
      <c r="J1050" s="248"/>
      <c r="K1050" s="248"/>
      <c r="L1050" s="253"/>
      <c r="M1050" s="254"/>
      <c r="N1050" s="255"/>
      <c r="O1050" s="255"/>
      <c r="P1050" s="255"/>
      <c r="Q1050" s="255"/>
      <c r="R1050" s="255"/>
      <c r="S1050" s="255"/>
      <c r="T1050" s="256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7" t="s">
        <v>266</v>
      </c>
      <c r="AU1050" s="257" t="s">
        <v>87</v>
      </c>
      <c r="AV1050" s="13" t="s">
        <v>85</v>
      </c>
      <c r="AW1050" s="13" t="s">
        <v>34</v>
      </c>
      <c r="AX1050" s="13" t="s">
        <v>77</v>
      </c>
      <c r="AY1050" s="257" t="s">
        <v>256</v>
      </c>
    </row>
    <row r="1051" s="14" customFormat="1">
      <c r="A1051" s="14"/>
      <c r="B1051" s="258"/>
      <c r="C1051" s="259"/>
      <c r="D1051" s="249" t="s">
        <v>266</v>
      </c>
      <c r="E1051" s="260" t="s">
        <v>1</v>
      </c>
      <c r="F1051" s="261" t="s">
        <v>1088</v>
      </c>
      <c r="G1051" s="259"/>
      <c r="H1051" s="262">
        <v>7</v>
      </c>
      <c r="I1051" s="263"/>
      <c r="J1051" s="259"/>
      <c r="K1051" s="259"/>
      <c r="L1051" s="264"/>
      <c r="M1051" s="265"/>
      <c r="N1051" s="266"/>
      <c r="O1051" s="266"/>
      <c r="P1051" s="266"/>
      <c r="Q1051" s="266"/>
      <c r="R1051" s="266"/>
      <c r="S1051" s="266"/>
      <c r="T1051" s="267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8" t="s">
        <v>266</v>
      </c>
      <c r="AU1051" s="268" t="s">
        <v>87</v>
      </c>
      <c r="AV1051" s="14" t="s">
        <v>87</v>
      </c>
      <c r="AW1051" s="14" t="s">
        <v>34</v>
      </c>
      <c r="AX1051" s="14" t="s">
        <v>77</v>
      </c>
      <c r="AY1051" s="268" t="s">
        <v>256</v>
      </c>
    </row>
    <row r="1052" s="13" customFormat="1">
      <c r="A1052" s="13"/>
      <c r="B1052" s="247"/>
      <c r="C1052" s="248"/>
      <c r="D1052" s="249" t="s">
        <v>266</v>
      </c>
      <c r="E1052" s="250" t="s">
        <v>1</v>
      </c>
      <c r="F1052" s="251" t="s">
        <v>1089</v>
      </c>
      <c r="G1052" s="248"/>
      <c r="H1052" s="250" t="s">
        <v>1</v>
      </c>
      <c r="I1052" s="252"/>
      <c r="J1052" s="248"/>
      <c r="K1052" s="248"/>
      <c r="L1052" s="253"/>
      <c r="M1052" s="254"/>
      <c r="N1052" s="255"/>
      <c r="O1052" s="255"/>
      <c r="P1052" s="255"/>
      <c r="Q1052" s="255"/>
      <c r="R1052" s="255"/>
      <c r="S1052" s="255"/>
      <c r="T1052" s="256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7" t="s">
        <v>266</v>
      </c>
      <c r="AU1052" s="257" t="s">
        <v>87</v>
      </c>
      <c r="AV1052" s="13" t="s">
        <v>85</v>
      </c>
      <c r="AW1052" s="13" t="s">
        <v>34</v>
      </c>
      <c r="AX1052" s="13" t="s">
        <v>77</v>
      </c>
      <c r="AY1052" s="257" t="s">
        <v>256</v>
      </c>
    </row>
    <row r="1053" s="14" customFormat="1">
      <c r="A1053" s="14"/>
      <c r="B1053" s="258"/>
      <c r="C1053" s="259"/>
      <c r="D1053" s="249" t="s">
        <v>266</v>
      </c>
      <c r="E1053" s="260" t="s">
        <v>1</v>
      </c>
      <c r="F1053" s="261" t="s">
        <v>1088</v>
      </c>
      <c r="G1053" s="259"/>
      <c r="H1053" s="262">
        <v>7</v>
      </c>
      <c r="I1053" s="263"/>
      <c r="J1053" s="259"/>
      <c r="K1053" s="259"/>
      <c r="L1053" s="264"/>
      <c r="M1053" s="265"/>
      <c r="N1053" s="266"/>
      <c r="O1053" s="266"/>
      <c r="P1053" s="266"/>
      <c r="Q1053" s="266"/>
      <c r="R1053" s="266"/>
      <c r="S1053" s="266"/>
      <c r="T1053" s="267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8" t="s">
        <v>266</v>
      </c>
      <c r="AU1053" s="268" t="s">
        <v>87</v>
      </c>
      <c r="AV1053" s="14" t="s">
        <v>87</v>
      </c>
      <c r="AW1053" s="14" t="s">
        <v>34</v>
      </c>
      <c r="AX1053" s="14" t="s">
        <v>77</v>
      </c>
      <c r="AY1053" s="268" t="s">
        <v>256</v>
      </c>
    </row>
    <row r="1054" s="15" customFormat="1">
      <c r="A1054" s="15"/>
      <c r="B1054" s="269"/>
      <c r="C1054" s="270"/>
      <c r="D1054" s="249" t="s">
        <v>266</v>
      </c>
      <c r="E1054" s="271" t="s">
        <v>1</v>
      </c>
      <c r="F1054" s="272" t="s">
        <v>270</v>
      </c>
      <c r="G1054" s="270"/>
      <c r="H1054" s="273">
        <v>14</v>
      </c>
      <c r="I1054" s="274"/>
      <c r="J1054" s="270"/>
      <c r="K1054" s="270"/>
      <c r="L1054" s="275"/>
      <c r="M1054" s="276"/>
      <c r="N1054" s="277"/>
      <c r="O1054" s="277"/>
      <c r="P1054" s="277"/>
      <c r="Q1054" s="277"/>
      <c r="R1054" s="277"/>
      <c r="S1054" s="277"/>
      <c r="T1054" s="278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79" t="s">
        <v>266</v>
      </c>
      <c r="AU1054" s="279" t="s">
        <v>87</v>
      </c>
      <c r="AV1054" s="15" t="s">
        <v>262</v>
      </c>
      <c r="AW1054" s="15" t="s">
        <v>34</v>
      </c>
      <c r="AX1054" s="15" t="s">
        <v>85</v>
      </c>
      <c r="AY1054" s="279" t="s">
        <v>256</v>
      </c>
    </row>
    <row r="1055" s="2" customFormat="1" ht="24.15" customHeight="1">
      <c r="A1055" s="38"/>
      <c r="B1055" s="39"/>
      <c r="C1055" s="280" t="s">
        <v>1132</v>
      </c>
      <c r="D1055" s="280" t="s">
        <v>303</v>
      </c>
      <c r="E1055" s="281" t="s">
        <v>1133</v>
      </c>
      <c r="F1055" s="282" t="s">
        <v>1134</v>
      </c>
      <c r="G1055" s="283" t="s">
        <v>319</v>
      </c>
      <c r="H1055" s="284">
        <v>1</v>
      </c>
      <c r="I1055" s="285"/>
      <c r="J1055" s="286">
        <f>ROUND(I1055*H1055,2)</f>
        <v>0</v>
      </c>
      <c r="K1055" s="287"/>
      <c r="L1055" s="288"/>
      <c r="M1055" s="289" t="s">
        <v>1</v>
      </c>
      <c r="N1055" s="290" t="s">
        <v>42</v>
      </c>
      <c r="O1055" s="91"/>
      <c r="P1055" s="238">
        <f>O1055*H1055</f>
        <v>0</v>
      </c>
      <c r="Q1055" s="238">
        <v>0.00108</v>
      </c>
      <c r="R1055" s="238">
        <f>Q1055*H1055</f>
        <v>0.00108</v>
      </c>
      <c r="S1055" s="238">
        <v>0</v>
      </c>
      <c r="T1055" s="239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240" t="s">
        <v>513</v>
      </c>
      <c r="AT1055" s="240" t="s">
        <v>303</v>
      </c>
      <c r="AU1055" s="240" t="s">
        <v>87</v>
      </c>
      <c r="AY1055" s="17" t="s">
        <v>256</v>
      </c>
      <c r="BE1055" s="241">
        <f>IF(N1055="základní",J1055,0)</f>
        <v>0</v>
      </c>
      <c r="BF1055" s="241">
        <f>IF(N1055="snížená",J1055,0)</f>
        <v>0</v>
      </c>
      <c r="BG1055" s="241">
        <f>IF(N1055="zákl. přenesená",J1055,0)</f>
        <v>0</v>
      </c>
      <c r="BH1055" s="241">
        <f>IF(N1055="sníž. přenesená",J1055,0)</f>
        <v>0</v>
      </c>
      <c r="BI1055" s="241">
        <f>IF(N1055="nulová",J1055,0)</f>
        <v>0</v>
      </c>
      <c r="BJ1055" s="17" t="s">
        <v>85</v>
      </c>
      <c r="BK1055" s="241">
        <f>ROUND(I1055*H1055,2)</f>
        <v>0</v>
      </c>
      <c r="BL1055" s="17" t="s">
        <v>355</v>
      </c>
      <c r="BM1055" s="240" t="s">
        <v>1135</v>
      </c>
    </row>
    <row r="1056" s="13" customFormat="1">
      <c r="A1056" s="13"/>
      <c r="B1056" s="247"/>
      <c r="C1056" s="248"/>
      <c r="D1056" s="249" t="s">
        <v>266</v>
      </c>
      <c r="E1056" s="250" t="s">
        <v>1</v>
      </c>
      <c r="F1056" s="251" t="s">
        <v>268</v>
      </c>
      <c r="G1056" s="248"/>
      <c r="H1056" s="250" t="s">
        <v>1</v>
      </c>
      <c r="I1056" s="252"/>
      <c r="J1056" s="248"/>
      <c r="K1056" s="248"/>
      <c r="L1056" s="253"/>
      <c r="M1056" s="254"/>
      <c r="N1056" s="255"/>
      <c r="O1056" s="255"/>
      <c r="P1056" s="255"/>
      <c r="Q1056" s="255"/>
      <c r="R1056" s="255"/>
      <c r="S1056" s="255"/>
      <c r="T1056" s="256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7" t="s">
        <v>266</v>
      </c>
      <c r="AU1056" s="257" t="s">
        <v>87</v>
      </c>
      <c r="AV1056" s="13" t="s">
        <v>85</v>
      </c>
      <c r="AW1056" s="13" t="s">
        <v>34</v>
      </c>
      <c r="AX1056" s="13" t="s">
        <v>77</v>
      </c>
      <c r="AY1056" s="257" t="s">
        <v>256</v>
      </c>
    </row>
    <row r="1057" s="14" customFormat="1">
      <c r="A1057" s="14"/>
      <c r="B1057" s="258"/>
      <c r="C1057" s="259"/>
      <c r="D1057" s="249" t="s">
        <v>266</v>
      </c>
      <c r="E1057" s="260" t="s">
        <v>1</v>
      </c>
      <c r="F1057" s="261" t="s">
        <v>1086</v>
      </c>
      <c r="G1057" s="259"/>
      <c r="H1057" s="262">
        <v>1</v>
      </c>
      <c r="I1057" s="263"/>
      <c r="J1057" s="259"/>
      <c r="K1057" s="259"/>
      <c r="L1057" s="264"/>
      <c r="M1057" s="265"/>
      <c r="N1057" s="266"/>
      <c r="O1057" s="266"/>
      <c r="P1057" s="266"/>
      <c r="Q1057" s="266"/>
      <c r="R1057" s="266"/>
      <c r="S1057" s="266"/>
      <c r="T1057" s="267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8" t="s">
        <v>266</v>
      </c>
      <c r="AU1057" s="268" t="s">
        <v>87</v>
      </c>
      <c r="AV1057" s="14" t="s">
        <v>87</v>
      </c>
      <c r="AW1057" s="14" t="s">
        <v>34</v>
      </c>
      <c r="AX1057" s="14" t="s">
        <v>77</v>
      </c>
      <c r="AY1057" s="268" t="s">
        <v>256</v>
      </c>
    </row>
    <row r="1058" s="15" customFormat="1">
      <c r="A1058" s="15"/>
      <c r="B1058" s="269"/>
      <c r="C1058" s="270"/>
      <c r="D1058" s="249" t="s">
        <v>266</v>
      </c>
      <c r="E1058" s="271" t="s">
        <v>1</v>
      </c>
      <c r="F1058" s="272" t="s">
        <v>270</v>
      </c>
      <c r="G1058" s="270"/>
      <c r="H1058" s="273">
        <v>1</v>
      </c>
      <c r="I1058" s="274"/>
      <c r="J1058" s="270"/>
      <c r="K1058" s="270"/>
      <c r="L1058" s="275"/>
      <c r="M1058" s="276"/>
      <c r="N1058" s="277"/>
      <c r="O1058" s="277"/>
      <c r="P1058" s="277"/>
      <c r="Q1058" s="277"/>
      <c r="R1058" s="277"/>
      <c r="S1058" s="277"/>
      <c r="T1058" s="278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79" t="s">
        <v>266</v>
      </c>
      <c r="AU1058" s="279" t="s">
        <v>87</v>
      </c>
      <c r="AV1058" s="15" t="s">
        <v>262</v>
      </c>
      <c r="AW1058" s="15" t="s">
        <v>34</v>
      </c>
      <c r="AX1058" s="15" t="s">
        <v>85</v>
      </c>
      <c r="AY1058" s="279" t="s">
        <v>256</v>
      </c>
    </row>
    <row r="1059" s="2" customFormat="1" ht="24.15" customHeight="1">
      <c r="A1059" s="38"/>
      <c r="B1059" s="39"/>
      <c r="C1059" s="228" t="s">
        <v>1136</v>
      </c>
      <c r="D1059" s="228" t="s">
        <v>258</v>
      </c>
      <c r="E1059" s="229" t="s">
        <v>1137</v>
      </c>
      <c r="F1059" s="230" t="s">
        <v>1138</v>
      </c>
      <c r="G1059" s="231" t="s">
        <v>319</v>
      </c>
      <c r="H1059" s="232">
        <v>7</v>
      </c>
      <c r="I1059" s="233"/>
      <c r="J1059" s="234">
        <f>ROUND(I1059*H1059,2)</f>
        <v>0</v>
      </c>
      <c r="K1059" s="235"/>
      <c r="L1059" s="44"/>
      <c r="M1059" s="236" t="s">
        <v>1</v>
      </c>
      <c r="N1059" s="237" t="s">
        <v>42</v>
      </c>
      <c r="O1059" s="91"/>
      <c r="P1059" s="238">
        <f>O1059*H1059</f>
        <v>0</v>
      </c>
      <c r="Q1059" s="238">
        <v>0</v>
      </c>
      <c r="R1059" s="238">
        <f>Q1059*H1059</f>
        <v>0</v>
      </c>
      <c r="S1059" s="238">
        <v>0</v>
      </c>
      <c r="T1059" s="239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240" t="s">
        <v>355</v>
      </c>
      <c r="AT1059" s="240" t="s">
        <v>258</v>
      </c>
      <c r="AU1059" s="240" t="s">
        <v>87</v>
      </c>
      <c r="AY1059" s="17" t="s">
        <v>256</v>
      </c>
      <c r="BE1059" s="241">
        <f>IF(N1059="základní",J1059,0)</f>
        <v>0</v>
      </c>
      <c r="BF1059" s="241">
        <f>IF(N1059="snížená",J1059,0)</f>
        <v>0</v>
      </c>
      <c r="BG1059" s="241">
        <f>IF(N1059="zákl. přenesená",J1059,0)</f>
        <v>0</v>
      </c>
      <c r="BH1059" s="241">
        <f>IF(N1059="sníž. přenesená",J1059,0)</f>
        <v>0</v>
      </c>
      <c r="BI1059" s="241">
        <f>IF(N1059="nulová",J1059,0)</f>
        <v>0</v>
      </c>
      <c r="BJ1059" s="17" t="s">
        <v>85</v>
      </c>
      <c r="BK1059" s="241">
        <f>ROUND(I1059*H1059,2)</f>
        <v>0</v>
      </c>
      <c r="BL1059" s="17" t="s">
        <v>355</v>
      </c>
      <c r="BM1059" s="240" t="s">
        <v>1139</v>
      </c>
    </row>
    <row r="1060" s="13" customFormat="1">
      <c r="A1060" s="13"/>
      <c r="B1060" s="247"/>
      <c r="C1060" s="248"/>
      <c r="D1060" s="249" t="s">
        <v>266</v>
      </c>
      <c r="E1060" s="250" t="s">
        <v>1</v>
      </c>
      <c r="F1060" s="251" t="s">
        <v>268</v>
      </c>
      <c r="G1060" s="248"/>
      <c r="H1060" s="250" t="s">
        <v>1</v>
      </c>
      <c r="I1060" s="252"/>
      <c r="J1060" s="248"/>
      <c r="K1060" s="248"/>
      <c r="L1060" s="253"/>
      <c r="M1060" s="254"/>
      <c r="N1060" s="255"/>
      <c r="O1060" s="255"/>
      <c r="P1060" s="255"/>
      <c r="Q1060" s="255"/>
      <c r="R1060" s="255"/>
      <c r="S1060" s="255"/>
      <c r="T1060" s="256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7" t="s">
        <v>266</v>
      </c>
      <c r="AU1060" s="257" t="s">
        <v>87</v>
      </c>
      <c r="AV1060" s="13" t="s">
        <v>85</v>
      </c>
      <c r="AW1060" s="13" t="s">
        <v>34</v>
      </c>
      <c r="AX1060" s="13" t="s">
        <v>77</v>
      </c>
      <c r="AY1060" s="257" t="s">
        <v>256</v>
      </c>
    </row>
    <row r="1061" s="14" customFormat="1">
      <c r="A1061" s="14"/>
      <c r="B1061" s="258"/>
      <c r="C1061" s="259"/>
      <c r="D1061" s="249" t="s">
        <v>266</v>
      </c>
      <c r="E1061" s="260" t="s">
        <v>1</v>
      </c>
      <c r="F1061" s="261" t="s">
        <v>607</v>
      </c>
      <c r="G1061" s="259"/>
      <c r="H1061" s="262">
        <v>2</v>
      </c>
      <c r="I1061" s="263"/>
      <c r="J1061" s="259"/>
      <c r="K1061" s="259"/>
      <c r="L1061" s="264"/>
      <c r="M1061" s="265"/>
      <c r="N1061" s="266"/>
      <c r="O1061" s="266"/>
      <c r="P1061" s="266"/>
      <c r="Q1061" s="266"/>
      <c r="R1061" s="266"/>
      <c r="S1061" s="266"/>
      <c r="T1061" s="267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8" t="s">
        <v>266</v>
      </c>
      <c r="AU1061" s="268" t="s">
        <v>87</v>
      </c>
      <c r="AV1061" s="14" t="s">
        <v>87</v>
      </c>
      <c r="AW1061" s="14" t="s">
        <v>34</v>
      </c>
      <c r="AX1061" s="14" t="s">
        <v>77</v>
      </c>
      <c r="AY1061" s="268" t="s">
        <v>256</v>
      </c>
    </row>
    <row r="1062" s="14" customFormat="1">
      <c r="A1062" s="14"/>
      <c r="B1062" s="258"/>
      <c r="C1062" s="259"/>
      <c r="D1062" s="249" t="s">
        <v>266</v>
      </c>
      <c r="E1062" s="260" t="s">
        <v>1</v>
      </c>
      <c r="F1062" s="261" t="s">
        <v>1102</v>
      </c>
      <c r="G1062" s="259"/>
      <c r="H1062" s="262">
        <v>1</v>
      </c>
      <c r="I1062" s="263"/>
      <c r="J1062" s="259"/>
      <c r="K1062" s="259"/>
      <c r="L1062" s="264"/>
      <c r="M1062" s="265"/>
      <c r="N1062" s="266"/>
      <c r="O1062" s="266"/>
      <c r="P1062" s="266"/>
      <c r="Q1062" s="266"/>
      <c r="R1062" s="266"/>
      <c r="S1062" s="266"/>
      <c r="T1062" s="267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8" t="s">
        <v>266</v>
      </c>
      <c r="AU1062" s="268" t="s">
        <v>87</v>
      </c>
      <c r="AV1062" s="14" t="s">
        <v>87</v>
      </c>
      <c r="AW1062" s="14" t="s">
        <v>34</v>
      </c>
      <c r="AX1062" s="14" t="s">
        <v>77</v>
      </c>
      <c r="AY1062" s="268" t="s">
        <v>256</v>
      </c>
    </row>
    <row r="1063" s="13" customFormat="1">
      <c r="A1063" s="13"/>
      <c r="B1063" s="247"/>
      <c r="C1063" s="248"/>
      <c r="D1063" s="249" t="s">
        <v>266</v>
      </c>
      <c r="E1063" s="250" t="s">
        <v>1</v>
      </c>
      <c r="F1063" s="251" t="s">
        <v>1087</v>
      </c>
      <c r="G1063" s="248"/>
      <c r="H1063" s="250" t="s">
        <v>1</v>
      </c>
      <c r="I1063" s="252"/>
      <c r="J1063" s="248"/>
      <c r="K1063" s="248"/>
      <c r="L1063" s="253"/>
      <c r="M1063" s="254"/>
      <c r="N1063" s="255"/>
      <c r="O1063" s="255"/>
      <c r="P1063" s="255"/>
      <c r="Q1063" s="255"/>
      <c r="R1063" s="255"/>
      <c r="S1063" s="255"/>
      <c r="T1063" s="256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7" t="s">
        <v>266</v>
      </c>
      <c r="AU1063" s="257" t="s">
        <v>87</v>
      </c>
      <c r="AV1063" s="13" t="s">
        <v>85</v>
      </c>
      <c r="AW1063" s="13" t="s">
        <v>34</v>
      </c>
      <c r="AX1063" s="13" t="s">
        <v>77</v>
      </c>
      <c r="AY1063" s="257" t="s">
        <v>256</v>
      </c>
    </row>
    <row r="1064" s="14" customFormat="1">
      <c r="A1064" s="14"/>
      <c r="B1064" s="258"/>
      <c r="C1064" s="259"/>
      <c r="D1064" s="249" t="s">
        <v>266</v>
      </c>
      <c r="E1064" s="260" t="s">
        <v>1</v>
      </c>
      <c r="F1064" s="261" t="s">
        <v>607</v>
      </c>
      <c r="G1064" s="259"/>
      <c r="H1064" s="262">
        <v>2</v>
      </c>
      <c r="I1064" s="263"/>
      <c r="J1064" s="259"/>
      <c r="K1064" s="259"/>
      <c r="L1064" s="264"/>
      <c r="M1064" s="265"/>
      <c r="N1064" s="266"/>
      <c r="O1064" s="266"/>
      <c r="P1064" s="266"/>
      <c r="Q1064" s="266"/>
      <c r="R1064" s="266"/>
      <c r="S1064" s="266"/>
      <c r="T1064" s="267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8" t="s">
        <v>266</v>
      </c>
      <c r="AU1064" s="268" t="s">
        <v>87</v>
      </c>
      <c r="AV1064" s="14" t="s">
        <v>87</v>
      </c>
      <c r="AW1064" s="14" t="s">
        <v>34</v>
      </c>
      <c r="AX1064" s="14" t="s">
        <v>77</v>
      </c>
      <c r="AY1064" s="268" t="s">
        <v>256</v>
      </c>
    </row>
    <row r="1065" s="13" customFormat="1">
      <c r="A1065" s="13"/>
      <c r="B1065" s="247"/>
      <c r="C1065" s="248"/>
      <c r="D1065" s="249" t="s">
        <v>266</v>
      </c>
      <c r="E1065" s="250" t="s">
        <v>1</v>
      </c>
      <c r="F1065" s="251" t="s">
        <v>1089</v>
      </c>
      <c r="G1065" s="248"/>
      <c r="H1065" s="250" t="s">
        <v>1</v>
      </c>
      <c r="I1065" s="252"/>
      <c r="J1065" s="248"/>
      <c r="K1065" s="248"/>
      <c r="L1065" s="253"/>
      <c r="M1065" s="254"/>
      <c r="N1065" s="255"/>
      <c r="O1065" s="255"/>
      <c r="P1065" s="255"/>
      <c r="Q1065" s="255"/>
      <c r="R1065" s="255"/>
      <c r="S1065" s="255"/>
      <c r="T1065" s="256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7" t="s">
        <v>266</v>
      </c>
      <c r="AU1065" s="257" t="s">
        <v>87</v>
      </c>
      <c r="AV1065" s="13" t="s">
        <v>85</v>
      </c>
      <c r="AW1065" s="13" t="s">
        <v>34</v>
      </c>
      <c r="AX1065" s="13" t="s">
        <v>77</v>
      </c>
      <c r="AY1065" s="257" t="s">
        <v>256</v>
      </c>
    </row>
    <row r="1066" s="14" customFormat="1">
      <c r="A1066" s="14"/>
      <c r="B1066" s="258"/>
      <c r="C1066" s="259"/>
      <c r="D1066" s="249" t="s">
        <v>266</v>
      </c>
      <c r="E1066" s="260" t="s">
        <v>1</v>
      </c>
      <c r="F1066" s="261" t="s">
        <v>607</v>
      </c>
      <c r="G1066" s="259"/>
      <c r="H1066" s="262">
        <v>2</v>
      </c>
      <c r="I1066" s="263"/>
      <c r="J1066" s="259"/>
      <c r="K1066" s="259"/>
      <c r="L1066" s="264"/>
      <c r="M1066" s="265"/>
      <c r="N1066" s="266"/>
      <c r="O1066" s="266"/>
      <c r="P1066" s="266"/>
      <c r="Q1066" s="266"/>
      <c r="R1066" s="266"/>
      <c r="S1066" s="266"/>
      <c r="T1066" s="267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8" t="s">
        <v>266</v>
      </c>
      <c r="AU1066" s="268" t="s">
        <v>87</v>
      </c>
      <c r="AV1066" s="14" t="s">
        <v>87</v>
      </c>
      <c r="AW1066" s="14" t="s">
        <v>34</v>
      </c>
      <c r="AX1066" s="14" t="s">
        <v>77</v>
      </c>
      <c r="AY1066" s="268" t="s">
        <v>256</v>
      </c>
    </row>
    <row r="1067" s="15" customFormat="1">
      <c r="A1067" s="15"/>
      <c r="B1067" s="269"/>
      <c r="C1067" s="270"/>
      <c r="D1067" s="249" t="s">
        <v>266</v>
      </c>
      <c r="E1067" s="271" t="s">
        <v>1</v>
      </c>
      <c r="F1067" s="272" t="s">
        <v>270</v>
      </c>
      <c r="G1067" s="270"/>
      <c r="H1067" s="273">
        <v>7</v>
      </c>
      <c r="I1067" s="274"/>
      <c r="J1067" s="270"/>
      <c r="K1067" s="270"/>
      <c r="L1067" s="275"/>
      <c r="M1067" s="276"/>
      <c r="N1067" s="277"/>
      <c r="O1067" s="277"/>
      <c r="P1067" s="277"/>
      <c r="Q1067" s="277"/>
      <c r="R1067" s="277"/>
      <c r="S1067" s="277"/>
      <c r="T1067" s="278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79" t="s">
        <v>266</v>
      </c>
      <c r="AU1067" s="279" t="s">
        <v>87</v>
      </c>
      <c r="AV1067" s="15" t="s">
        <v>262</v>
      </c>
      <c r="AW1067" s="15" t="s">
        <v>34</v>
      </c>
      <c r="AX1067" s="15" t="s">
        <v>85</v>
      </c>
      <c r="AY1067" s="279" t="s">
        <v>256</v>
      </c>
    </row>
    <row r="1068" s="2" customFormat="1" ht="24.15" customHeight="1">
      <c r="A1068" s="38"/>
      <c r="B1068" s="39"/>
      <c r="C1068" s="280" t="s">
        <v>1140</v>
      </c>
      <c r="D1068" s="280" t="s">
        <v>303</v>
      </c>
      <c r="E1068" s="281" t="s">
        <v>1141</v>
      </c>
      <c r="F1068" s="282" t="s">
        <v>1142</v>
      </c>
      <c r="G1068" s="283" t="s">
        <v>319</v>
      </c>
      <c r="H1068" s="284">
        <v>6</v>
      </c>
      <c r="I1068" s="285"/>
      <c r="J1068" s="286">
        <f>ROUND(I1068*H1068,2)</f>
        <v>0</v>
      </c>
      <c r="K1068" s="287"/>
      <c r="L1068" s="288"/>
      <c r="M1068" s="289" t="s">
        <v>1</v>
      </c>
      <c r="N1068" s="290" t="s">
        <v>42</v>
      </c>
      <c r="O1068" s="91"/>
      <c r="P1068" s="238">
        <f>O1068*H1068</f>
        <v>0</v>
      </c>
      <c r="Q1068" s="238">
        <v>0.0018500000000000001</v>
      </c>
      <c r="R1068" s="238">
        <f>Q1068*H1068</f>
        <v>0.011100000000000001</v>
      </c>
      <c r="S1068" s="238">
        <v>0</v>
      </c>
      <c r="T1068" s="239">
        <f>S1068*H1068</f>
        <v>0</v>
      </c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R1068" s="240" t="s">
        <v>513</v>
      </c>
      <c r="AT1068" s="240" t="s">
        <v>303</v>
      </c>
      <c r="AU1068" s="240" t="s">
        <v>87</v>
      </c>
      <c r="AY1068" s="17" t="s">
        <v>256</v>
      </c>
      <c r="BE1068" s="241">
        <f>IF(N1068="základní",J1068,0)</f>
        <v>0</v>
      </c>
      <c r="BF1068" s="241">
        <f>IF(N1068="snížená",J1068,0)</f>
        <v>0</v>
      </c>
      <c r="BG1068" s="241">
        <f>IF(N1068="zákl. přenesená",J1068,0)</f>
        <v>0</v>
      </c>
      <c r="BH1068" s="241">
        <f>IF(N1068="sníž. přenesená",J1068,0)</f>
        <v>0</v>
      </c>
      <c r="BI1068" s="241">
        <f>IF(N1068="nulová",J1068,0)</f>
        <v>0</v>
      </c>
      <c r="BJ1068" s="17" t="s">
        <v>85</v>
      </c>
      <c r="BK1068" s="241">
        <f>ROUND(I1068*H1068,2)</f>
        <v>0</v>
      </c>
      <c r="BL1068" s="17" t="s">
        <v>355</v>
      </c>
      <c r="BM1068" s="240" t="s">
        <v>1143</v>
      </c>
    </row>
    <row r="1069" s="13" customFormat="1">
      <c r="A1069" s="13"/>
      <c r="B1069" s="247"/>
      <c r="C1069" s="248"/>
      <c r="D1069" s="249" t="s">
        <v>266</v>
      </c>
      <c r="E1069" s="250" t="s">
        <v>1</v>
      </c>
      <c r="F1069" s="251" t="s">
        <v>268</v>
      </c>
      <c r="G1069" s="248"/>
      <c r="H1069" s="250" t="s">
        <v>1</v>
      </c>
      <c r="I1069" s="252"/>
      <c r="J1069" s="248"/>
      <c r="K1069" s="248"/>
      <c r="L1069" s="253"/>
      <c r="M1069" s="254"/>
      <c r="N1069" s="255"/>
      <c r="O1069" s="255"/>
      <c r="P1069" s="255"/>
      <c r="Q1069" s="255"/>
      <c r="R1069" s="255"/>
      <c r="S1069" s="255"/>
      <c r="T1069" s="256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7" t="s">
        <v>266</v>
      </c>
      <c r="AU1069" s="257" t="s">
        <v>87</v>
      </c>
      <c r="AV1069" s="13" t="s">
        <v>85</v>
      </c>
      <c r="AW1069" s="13" t="s">
        <v>34</v>
      </c>
      <c r="AX1069" s="13" t="s">
        <v>77</v>
      </c>
      <c r="AY1069" s="257" t="s">
        <v>256</v>
      </c>
    </row>
    <row r="1070" s="14" customFormat="1">
      <c r="A1070" s="14"/>
      <c r="B1070" s="258"/>
      <c r="C1070" s="259"/>
      <c r="D1070" s="249" t="s">
        <v>266</v>
      </c>
      <c r="E1070" s="260" t="s">
        <v>1</v>
      </c>
      <c r="F1070" s="261" t="s">
        <v>607</v>
      </c>
      <c r="G1070" s="259"/>
      <c r="H1070" s="262">
        <v>2</v>
      </c>
      <c r="I1070" s="263"/>
      <c r="J1070" s="259"/>
      <c r="K1070" s="259"/>
      <c r="L1070" s="264"/>
      <c r="M1070" s="265"/>
      <c r="N1070" s="266"/>
      <c r="O1070" s="266"/>
      <c r="P1070" s="266"/>
      <c r="Q1070" s="266"/>
      <c r="R1070" s="266"/>
      <c r="S1070" s="266"/>
      <c r="T1070" s="267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8" t="s">
        <v>266</v>
      </c>
      <c r="AU1070" s="268" t="s">
        <v>87</v>
      </c>
      <c r="AV1070" s="14" t="s">
        <v>87</v>
      </c>
      <c r="AW1070" s="14" t="s">
        <v>34</v>
      </c>
      <c r="AX1070" s="14" t="s">
        <v>77</v>
      </c>
      <c r="AY1070" s="268" t="s">
        <v>256</v>
      </c>
    </row>
    <row r="1071" s="13" customFormat="1">
      <c r="A1071" s="13"/>
      <c r="B1071" s="247"/>
      <c r="C1071" s="248"/>
      <c r="D1071" s="249" t="s">
        <v>266</v>
      </c>
      <c r="E1071" s="250" t="s">
        <v>1</v>
      </c>
      <c r="F1071" s="251" t="s">
        <v>1087</v>
      </c>
      <c r="G1071" s="248"/>
      <c r="H1071" s="250" t="s">
        <v>1</v>
      </c>
      <c r="I1071" s="252"/>
      <c r="J1071" s="248"/>
      <c r="K1071" s="248"/>
      <c r="L1071" s="253"/>
      <c r="M1071" s="254"/>
      <c r="N1071" s="255"/>
      <c r="O1071" s="255"/>
      <c r="P1071" s="255"/>
      <c r="Q1071" s="255"/>
      <c r="R1071" s="255"/>
      <c r="S1071" s="255"/>
      <c r="T1071" s="256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7" t="s">
        <v>266</v>
      </c>
      <c r="AU1071" s="257" t="s">
        <v>87</v>
      </c>
      <c r="AV1071" s="13" t="s">
        <v>85</v>
      </c>
      <c r="AW1071" s="13" t="s">
        <v>34</v>
      </c>
      <c r="AX1071" s="13" t="s">
        <v>77</v>
      </c>
      <c r="AY1071" s="257" t="s">
        <v>256</v>
      </c>
    </row>
    <row r="1072" s="14" customFormat="1">
      <c r="A1072" s="14"/>
      <c r="B1072" s="258"/>
      <c r="C1072" s="259"/>
      <c r="D1072" s="249" t="s">
        <v>266</v>
      </c>
      <c r="E1072" s="260" t="s">
        <v>1</v>
      </c>
      <c r="F1072" s="261" t="s">
        <v>607</v>
      </c>
      <c r="G1072" s="259"/>
      <c r="H1072" s="262">
        <v>2</v>
      </c>
      <c r="I1072" s="263"/>
      <c r="J1072" s="259"/>
      <c r="K1072" s="259"/>
      <c r="L1072" s="264"/>
      <c r="M1072" s="265"/>
      <c r="N1072" s="266"/>
      <c r="O1072" s="266"/>
      <c r="P1072" s="266"/>
      <c r="Q1072" s="266"/>
      <c r="R1072" s="266"/>
      <c r="S1072" s="266"/>
      <c r="T1072" s="267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8" t="s">
        <v>266</v>
      </c>
      <c r="AU1072" s="268" t="s">
        <v>87</v>
      </c>
      <c r="AV1072" s="14" t="s">
        <v>87</v>
      </c>
      <c r="AW1072" s="14" t="s">
        <v>34</v>
      </c>
      <c r="AX1072" s="14" t="s">
        <v>77</v>
      </c>
      <c r="AY1072" s="268" t="s">
        <v>256</v>
      </c>
    </row>
    <row r="1073" s="13" customFormat="1">
      <c r="A1073" s="13"/>
      <c r="B1073" s="247"/>
      <c r="C1073" s="248"/>
      <c r="D1073" s="249" t="s">
        <v>266</v>
      </c>
      <c r="E1073" s="250" t="s">
        <v>1</v>
      </c>
      <c r="F1073" s="251" t="s">
        <v>1089</v>
      </c>
      <c r="G1073" s="248"/>
      <c r="H1073" s="250" t="s">
        <v>1</v>
      </c>
      <c r="I1073" s="252"/>
      <c r="J1073" s="248"/>
      <c r="K1073" s="248"/>
      <c r="L1073" s="253"/>
      <c r="M1073" s="254"/>
      <c r="N1073" s="255"/>
      <c r="O1073" s="255"/>
      <c r="P1073" s="255"/>
      <c r="Q1073" s="255"/>
      <c r="R1073" s="255"/>
      <c r="S1073" s="255"/>
      <c r="T1073" s="256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7" t="s">
        <v>266</v>
      </c>
      <c r="AU1073" s="257" t="s">
        <v>87</v>
      </c>
      <c r="AV1073" s="13" t="s">
        <v>85</v>
      </c>
      <c r="AW1073" s="13" t="s">
        <v>34</v>
      </c>
      <c r="AX1073" s="13" t="s">
        <v>77</v>
      </c>
      <c r="AY1073" s="257" t="s">
        <v>256</v>
      </c>
    </row>
    <row r="1074" s="14" customFormat="1">
      <c r="A1074" s="14"/>
      <c r="B1074" s="258"/>
      <c r="C1074" s="259"/>
      <c r="D1074" s="249" t="s">
        <v>266</v>
      </c>
      <c r="E1074" s="260" t="s">
        <v>1</v>
      </c>
      <c r="F1074" s="261" t="s">
        <v>607</v>
      </c>
      <c r="G1074" s="259"/>
      <c r="H1074" s="262">
        <v>2</v>
      </c>
      <c r="I1074" s="263"/>
      <c r="J1074" s="259"/>
      <c r="K1074" s="259"/>
      <c r="L1074" s="264"/>
      <c r="M1074" s="265"/>
      <c r="N1074" s="266"/>
      <c r="O1074" s="266"/>
      <c r="P1074" s="266"/>
      <c r="Q1074" s="266"/>
      <c r="R1074" s="266"/>
      <c r="S1074" s="266"/>
      <c r="T1074" s="267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8" t="s">
        <v>266</v>
      </c>
      <c r="AU1074" s="268" t="s">
        <v>87</v>
      </c>
      <c r="AV1074" s="14" t="s">
        <v>87</v>
      </c>
      <c r="AW1074" s="14" t="s">
        <v>34</v>
      </c>
      <c r="AX1074" s="14" t="s">
        <v>77</v>
      </c>
      <c r="AY1074" s="268" t="s">
        <v>256</v>
      </c>
    </row>
    <row r="1075" s="15" customFormat="1">
      <c r="A1075" s="15"/>
      <c r="B1075" s="269"/>
      <c r="C1075" s="270"/>
      <c r="D1075" s="249" t="s">
        <v>266</v>
      </c>
      <c r="E1075" s="271" t="s">
        <v>1</v>
      </c>
      <c r="F1075" s="272" t="s">
        <v>270</v>
      </c>
      <c r="G1075" s="270"/>
      <c r="H1075" s="273">
        <v>6</v>
      </c>
      <c r="I1075" s="274"/>
      <c r="J1075" s="270"/>
      <c r="K1075" s="270"/>
      <c r="L1075" s="275"/>
      <c r="M1075" s="276"/>
      <c r="N1075" s="277"/>
      <c r="O1075" s="277"/>
      <c r="P1075" s="277"/>
      <c r="Q1075" s="277"/>
      <c r="R1075" s="277"/>
      <c r="S1075" s="277"/>
      <c r="T1075" s="278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79" t="s">
        <v>266</v>
      </c>
      <c r="AU1075" s="279" t="s">
        <v>87</v>
      </c>
      <c r="AV1075" s="15" t="s">
        <v>262</v>
      </c>
      <c r="AW1075" s="15" t="s">
        <v>34</v>
      </c>
      <c r="AX1075" s="15" t="s">
        <v>85</v>
      </c>
      <c r="AY1075" s="279" t="s">
        <v>256</v>
      </c>
    </row>
    <row r="1076" s="2" customFormat="1" ht="24.15" customHeight="1">
      <c r="A1076" s="38"/>
      <c r="B1076" s="39"/>
      <c r="C1076" s="280" t="s">
        <v>1144</v>
      </c>
      <c r="D1076" s="280" t="s">
        <v>303</v>
      </c>
      <c r="E1076" s="281" t="s">
        <v>1145</v>
      </c>
      <c r="F1076" s="282" t="s">
        <v>1146</v>
      </c>
      <c r="G1076" s="283" t="s">
        <v>319</v>
      </c>
      <c r="H1076" s="284">
        <v>1</v>
      </c>
      <c r="I1076" s="285"/>
      <c r="J1076" s="286">
        <f>ROUND(I1076*H1076,2)</f>
        <v>0</v>
      </c>
      <c r="K1076" s="287"/>
      <c r="L1076" s="288"/>
      <c r="M1076" s="289" t="s">
        <v>1</v>
      </c>
      <c r="N1076" s="290" t="s">
        <v>42</v>
      </c>
      <c r="O1076" s="91"/>
      <c r="P1076" s="238">
        <f>O1076*H1076</f>
        <v>0</v>
      </c>
      <c r="Q1076" s="238">
        <v>0.0020799999999999998</v>
      </c>
      <c r="R1076" s="238">
        <f>Q1076*H1076</f>
        <v>0.0020799999999999998</v>
      </c>
      <c r="S1076" s="238">
        <v>0</v>
      </c>
      <c r="T1076" s="239">
        <f>S1076*H1076</f>
        <v>0</v>
      </c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R1076" s="240" t="s">
        <v>513</v>
      </c>
      <c r="AT1076" s="240" t="s">
        <v>303</v>
      </c>
      <c r="AU1076" s="240" t="s">
        <v>87</v>
      </c>
      <c r="AY1076" s="17" t="s">
        <v>256</v>
      </c>
      <c r="BE1076" s="241">
        <f>IF(N1076="základní",J1076,0)</f>
        <v>0</v>
      </c>
      <c r="BF1076" s="241">
        <f>IF(N1076="snížená",J1076,0)</f>
        <v>0</v>
      </c>
      <c r="BG1076" s="241">
        <f>IF(N1076="zákl. přenesená",J1076,0)</f>
        <v>0</v>
      </c>
      <c r="BH1076" s="241">
        <f>IF(N1076="sníž. přenesená",J1076,0)</f>
        <v>0</v>
      </c>
      <c r="BI1076" s="241">
        <f>IF(N1076="nulová",J1076,0)</f>
        <v>0</v>
      </c>
      <c r="BJ1076" s="17" t="s">
        <v>85</v>
      </c>
      <c r="BK1076" s="241">
        <f>ROUND(I1076*H1076,2)</f>
        <v>0</v>
      </c>
      <c r="BL1076" s="17" t="s">
        <v>355</v>
      </c>
      <c r="BM1076" s="240" t="s">
        <v>1147</v>
      </c>
    </row>
    <row r="1077" s="13" customFormat="1">
      <c r="A1077" s="13"/>
      <c r="B1077" s="247"/>
      <c r="C1077" s="248"/>
      <c r="D1077" s="249" t="s">
        <v>266</v>
      </c>
      <c r="E1077" s="250" t="s">
        <v>1</v>
      </c>
      <c r="F1077" s="251" t="s">
        <v>268</v>
      </c>
      <c r="G1077" s="248"/>
      <c r="H1077" s="250" t="s">
        <v>1</v>
      </c>
      <c r="I1077" s="252"/>
      <c r="J1077" s="248"/>
      <c r="K1077" s="248"/>
      <c r="L1077" s="253"/>
      <c r="M1077" s="254"/>
      <c r="N1077" s="255"/>
      <c r="O1077" s="255"/>
      <c r="P1077" s="255"/>
      <c r="Q1077" s="255"/>
      <c r="R1077" s="255"/>
      <c r="S1077" s="255"/>
      <c r="T1077" s="256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7" t="s">
        <v>266</v>
      </c>
      <c r="AU1077" s="257" t="s">
        <v>87</v>
      </c>
      <c r="AV1077" s="13" t="s">
        <v>85</v>
      </c>
      <c r="AW1077" s="13" t="s">
        <v>34</v>
      </c>
      <c r="AX1077" s="13" t="s">
        <v>77</v>
      </c>
      <c r="AY1077" s="257" t="s">
        <v>256</v>
      </c>
    </row>
    <row r="1078" s="14" customFormat="1">
      <c r="A1078" s="14"/>
      <c r="B1078" s="258"/>
      <c r="C1078" s="259"/>
      <c r="D1078" s="249" t="s">
        <v>266</v>
      </c>
      <c r="E1078" s="260" t="s">
        <v>1</v>
      </c>
      <c r="F1078" s="261" t="s">
        <v>1102</v>
      </c>
      <c r="G1078" s="259"/>
      <c r="H1078" s="262">
        <v>1</v>
      </c>
      <c r="I1078" s="263"/>
      <c r="J1078" s="259"/>
      <c r="K1078" s="259"/>
      <c r="L1078" s="264"/>
      <c r="M1078" s="265"/>
      <c r="N1078" s="266"/>
      <c r="O1078" s="266"/>
      <c r="P1078" s="266"/>
      <c r="Q1078" s="266"/>
      <c r="R1078" s="266"/>
      <c r="S1078" s="266"/>
      <c r="T1078" s="267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8" t="s">
        <v>266</v>
      </c>
      <c r="AU1078" s="268" t="s">
        <v>87</v>
      </c>
      <c r="AV1078" s="14" t="s">
        <v>87</v>
      </c>
      <c r="AW1078" s="14" t="s">
        <v>34</v>
      </c>
      <c r="AX1078" s="14" t="s">
        <v>77</v>
      </c>
      <c r="AY1078" s="268" t="s">
        <v>256</v>
      </c>
    </row>
    <row r="1079" s="15" customFormat="1">
      <c r="A1079" s="15"/>
      <c r="B1079" s="269"/>
      <c r="C1079" s="270"/>
      <c r="D1079" s="249" t="s">
        <v>266</v>
      </c>
      <c r="E1079" s="271" t="s">
        <v>1</v>
      </c>
      <c r="F1079" s="272" t="s">
        <v>270</v>
      </c>
      <c r="G1079" s="270"/>
      <c r="H1079" s="273">
        <v>1</v>
      </c>
      <c r="I1079" s="274"/>
      <c r="J1079" s="270"/>
      <c r="K1079" s="270"/>
      <c r="L1079" s="275"/>
      <c r="M1079" s="276"/>
      <c r="N1079" s="277"/>
      <c r="O1079" s="277"/>
      <c r="P1079" s="277"/>
      <c r="Q1079" s="277"/>
      <c r="R1079" s="277"/>
      <c r="S1079" s="277"/>
      <c r="T1079" s="278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79" t="s">
        <v>266</v>
      </c>
      <c r="AU1079" s="279" t="s">
        <v>87</v>
      </c>
      <c r="AV1079" s="15" t="s">
        <v>262</v>
      </c>
      <c r="AW1079" s="15" t="s">
        <v>34</v>
      </c>
      <c r="AX1079" s="15" t="s">
        <v>85</v>
      </c>
      <c r="AY1079" s="279" t="s">
        <v>256</v>
      </c>
    </row>
    <row r="1080" s="2" customFormat="1" ht="16.5" customHeight="1">
      <c r="A1080" s="38"/>
      <c r="B1080" s="39"/>
      <c r="C1080" s="228" t="s">
        <v>1148</v>
      </c>
      <c r="D1080" s="228" t="s">
        <v>258</v>
      </c>
      <c r="E1080" s="229" t="s">
        <v>1149</v>
      </c>
      <c r="F1080" s="230" t="s">
        <v>1150</v>
      </c>
      <c r="G1080" s="231" t="s">
        <v>1151</v>
      </c>
      <c r="H1080" s="232">
        <v>4</v>
      </c>
      <c r="I1080" s="233"/>
      <c r="J1080" s="234">
        <f>ROUND(I1080*H1080,2)</f>
        <v>0</v>
      </c>
      <c r="K1080" s="235"/>
      <c r="L1080" s="44"/>
      <c r="M1080" s="236" t="s">
        <v>1</v>
      </c>
      <c r="N1080" s="237" t="s">
        <v>42</v>
      </c>
      <c r="O1080" s="91"/>
      <c r="P1080" s="238">
        <f>O1080*H1080</f>
        <v>0</v>
      </c>
      <c r="Q1080" s="238">
        <v>0</v>
      </c>
      <c r="R1080" s="238">
        <f>Q1080*H1080</f>
        <v>0</v>
      </c>
      <c r="S1080" s="238">
        <v>0</v>
      </c>
      <c r="T1080" s="239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240" t="s">
        <v>355</v>
      </c>
      <c r="AT1080" s="240" t="s">
        <v>258</v>
      </c>
      <c r="AU1080" s="240" t="s">
        <v>87</v>
      </c>
      <c r="AY1080" s="17" t="s">
        <v>256</v>
      </c>
      <c r="BE1080" s="241">
        <f>IF(N1080="základní",J1080,0)</f>
        <v>0</v>
      </c>
      <c r="BF1080" s="241">
        <f>IF(N1080="snížená",J1080,0)</f>
        <v>0</v>
      </c>
      <c r="BG1080" s="241">
        <f>IF(N1080="zákl. přenesená",J1080,0)</f>
        <v>0</v>
      </c>
      <c r="BH1080" s="241">
        <f>IF(N1080="sníž. přenesená",J1080,0)</f>
        <v>0</v>
      </c>
      <c r="BI1080" s="241">
        <f>IF(N1080="nulová",J1080,0)</f>
        <v>0</v>
      </c>
      <c r="BJ1080" s="17" t="s">
        <v>85</v>
      </c>
      <c r="BK1080" s="241">
        <f>ROUND(I1080*H1080,2)</f>
        <v>0</v>
      </c>
      <c r="BL1080" s="17" t="s">
        <v>355</v>
      </c>
      <c r="BM1080" s="240" t="s">
        <v>1152</v>
      </c>
    </row>
    <row r="1081" s="14" customFormat="1">
      <c r="A1081" s="14"/>
      <c r="B1081" s="258"/>
      <c r="C1081" s="259"/>
      <c r="D1081" s="249" t="s">
        <v>266</v>
      </c>
      <c r="E1081" s="260" t="s">
        <v>1</v>
      </c>
      <c r="F1081" s="261" t="s">
        <v>949</v>
      </c>
      <c r="G1081" s="259"/>
      <c r="H1081" s="262">
        <v>4</v>
      </c>
      <c r="I1081" s="263"/>
      <c r="J1081" s="259"/>
      <c r="K1081" s="259"/>
      <c r="L1081" s="264"/>
      <c r="M1081" s="265"/>
      <c r="N1081" s="266"/>
      <c r="O1081" s="266"/>
      <c r="P1081" s="266"/>
      <c r="Q1081" s="266"/>
      <c r="R1081" s="266"/>
      <c r="S1081" s="266"/>
      <c r="T1081" s="267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8" t="s">
        <v>266</v>
      </c>
      <c r="AU1081" s="268" t="s">
        <v>87</v>
      </c>
      <c r="AV1081" s="14" t="s">
        <v>87</v>
      </c>
      <c r="AW1081" s="14" t="s">
        <v>34</v>
      </c>
      <c r="AX1081" s="14" t="s">
        <v>77</v>
      </c>
      <c r="AY1081" s="268" t="s">
        <v>256</v>
      </c>
    </row>
    <row r="1082" s="15" customFormat="1">
      <c r="A1082" s="15"/>
      <c r="B1082" s="269"/>
      <c r="C1082" s="270"/>
      <c r="D1082" s="249" t="s">
        <v>266</v>
      </c>
      <c r="E1082" s="271" t="s">
        <v>1</v>
      </c>
      <c r="F1082" s="272" t="s">
        <v>270</v>
      </c>
      <c r="G1082" s="270"/>
      <c r="H1082" s="273">
        <v>4</v>
      </c>
      <c r="I1082" s="274"/>
      <c r="J1082" s="270"/>
      <c r="K1082" s="270"/>
      <c r="L1082" s="275"/>
      <c r="M1082" s="276"/>
      <c r="N1082" s="277"/>
      <c r="O1082" s="277"/>
      <c r="P1082" s="277"/>
      <c r="Q1082" s="277"/>
      <c r="R1082" s="277"/>
      <c r="S1082" s="277"/>
      <c r="T1082" s="278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79" t="s">
        <v>266</v>
      </c>
      <c r="AU1082" s="279" t="s">
        <v>87</v>
      </c>
      <c r="AV1082" s="15" t="s">
        <v>262</v>
      </c>
      <c r="AW1082" s="15" t="s">
        <v>34</v>
      </c>
      <c r="AX1082" s="15" t="s">
        <v>85</v>
      </c>
      <c r="AY1082" s="279" t="s">
        <v>256</v>
      </c>
    </row>
    <row r="1083" s="2" customFormat="1" ht="16.5" customHeight="1">
      <c r="A1083" s="38"/>
      <c r="B1083" s="39"/>
      <c r="C1083" s="228" t="s">
        <v>1153</v>
      </c>
      <c r="D1083" s="228" t="s">
        <v>258</v>
      </c>
      <c r="E1083" s="229" t="s">
        <v>1154</v>
      </c>
      <c r="F1083" s="230" t="s">
        <v>1155</v>
      </c>
      <c r="G1083" s="231" t="s">
        <v>319</v>
      </c>
      <c r="H1083" s="232">
        <v>1</v>
      </c>
      <c r="I1083" s="233"/>
      <c r="J1083" s="234">
        <f>ROUND(I1083*H1083,2)</f>
        <v>0</v>
      </c>
      <c r="K1083" s="235"/>
      <c r="L1083" s="44"/>
      <c r="M1083" s="236" t="s">
        <v>1</v>
      </c>
      <c r="N1083" s="237" t="s">
        <v>42</v>
      </c>
      <c r="O1083" s="91"/>
      <c r="P1083" s="238">
        <f>O1083*H1083</f>
        <v>0</v>
      </c>
      <c r="Q1083" s="238">
        <v>0</v>
      </c>
      <c r="R1083" s="238">
        <f>Q1083*H1083</f>
        <v>0</v>
      </c>
      <c r="S1083" s="238">
        <v>0</v>
      </c>
      <c r="T1083" s="239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40" t="s">
        <v>355</v>
      </c>
      <c r="AT1083" s="240" t="s">
        <v>258</v>
      </c>
      <c r="AU1083" s="240" t="s">
        <v>87</v>
      </c>
      <c r="AY1083" s="17" t="s">
        <v>256</v>
      </c>
      <c r="BE1083" s="241">
        <f>IF(N1083="základní",J1083,0)</f>
        <v>0</v>
      </c>
      <c r="BF1083" s="241">
        <f>IF(N1083="snížená",J1083,0)</f>
        <v>0</v>
      </c>
      <c r="BG1083" s="241">
        <f>IF(N1083="zákl. přenesená",J1083,0)</f>
        <v>0</v>
      </c>
      <c r="BH1083" s="241">
        <f>IF(N1083="sníž. přenesená",J1083,0)</f>
        <v>0</v>
      </c>
      <c r="BI1083" s="241">
        <f>IF(N1083="nulová",J1083,0)</f>
        <v>0</v>
      </c>
      <c r="BJ1083" s="17" t="s">
        <v>85</v>
      </c>
      <c r="BK1083" s="241">
        <f>ROUND(I1083*H1083,2)</f>
        <v>0</v>
      </c>
      <c r="BL1083" s="17" t="s">
        <v>355</v>
      </c>
      <c r="BM1083" s="240" t="s">
        <v>1156</v>
      </c>
    </row>
    <row r="1084" s="13" customFormat="1">
      <c r="A1084" s="13"/>
      <c r="B1084" s="247"/>
      <c r="C1084" s="248"/>
      <c r="D1084" s="249" t="s">
        <v>266</v>
      </c>
      <c r="E1084" s="250" t="s">
        <v>1</v>
      </c>
      <c r="F1084" s="251" t="s">
        <v>268</v>
      </c>
      <c r="G1084" s="248"/>
      <c r="H1084" s="250" t="s">
        <v>1</v>
      </c>
      <c r="I1084" s="252"/>
      <c r="J1084" s="248"/>
      <c r="K1084" s="248"/>
      <c r="L1084" s="253"/>
      <c r="M1084" s="254"/>
      <c r="N1084" s="255"/>
      <c r="O1084" s="255"/>
      <c r="P1084" s="255"/>
      <c r="Q1084" s="255"/>
      <c r="R1084" s="255"/>
      <c r="S1084" s="255"/>
      <c r="T1084" s="256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7" t="s">
        <v>266</v>
      </c>
      <c r="AU1084" s="257" t="s">
        <v>87</v>
      </c>
      <c r="AV1084" s="13" t="s">
        <v>85</v>
      </c>
      <c r="AW1084" s="13" t="s">
        <v>34</v>
      </c>
      <c r="AX1084" s="13" t="s">
        <v>77</v>
      </c>
      <c r="AY1084" s="257" t="s">
        <v>256</v>
      </c>
    </row>
    <row r="1085" s="14" customFormat="1">
      <c r="A1085" s="14"/>
      <c r="B1085" s="258"/>
      <c r="C1085" s="259"/>
      <c r="D1085" s="249" t="s">
        <v>266</v>
      </c>
      <c r="E1085" s="260" t="s">
        <v>1</v>
      </c>
      <c r="F1085" s="261" t="s">
        <v>1157</v>
      </c>
      <c r="G1085" s="259"/>
      <c r="H1085" s="262">
        <v>1</v>
      </c>
      <c r="I1085" s="263"/>
      <c r="J1085" s="259"/>
      <c r="K1085" s="259"/>
      <c r="L1085" s="264"/>
      <c r="M1085" s="265"/>
      <c r="N1085" s="266"/>
      <c r="O1085" s="266"/>
      <c r="P1085" s="266"/>
      <c r="Q1085" s="266"/>
      <c r="R1085" s="266"/>
      <c r="S1085" s="266"/>
      <c r="T1085" s="267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8" t="s">
        <v>266</v>
      </c>
      <c r="AU1085" s="268" t="s">
        <v>87</v>
      </c>
      <c r="AV1085" s="14" t="s">
        <v>87</v>
      </c>
      <c r="AW1085" s="14" t="s">
        <v>34</v>
      </c>
      <c r="AX1085" s="14" t="s">
        <v>77</v>
      </c>
      <c r="AY1085" s="268" t="s">
        <v>256</v>
      </c>
    </row>
    <row r="1086" s="15" customFormat="1">
      <c r="A1086" s="15"/>
      <c r="B1086" s="269"/>
      <c r="C1086" s="270"/>
      <c r="D1086" s="249" t="s">
        <v>266</v>
      </c>
      <c r="E1086" s="271" t="s">
        <v>1</v>
      </c>
      <c r="F1086" s="272" t="s">
        <v>270</v>
      </c>
      <c r="G1086" s="270"/>
      <c r="H1086" s="273">
        <v>1</v>
      </c>
      <c r="I1086" s="274"/>
      <c r="J1086" s="270"/>
      <c r="K1086" s="270"/>
      <c r="L1086" s="275"/>
      <c r="M1086" s="276"/>
      <c r="N1086" s="277"/>
      <c r="O1086" s="277"/>
      <c r="P1086" s="277"/>
      <c r="Q1086" s="277"/>
      <c r="R1086" s="277"/>
      <c r="S1086" s="277"/>
      <c r="T1086" s="278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79" t="s">
        <v>266</v>
      </c>
      <c r="AU1086" s="279" t="s">
        <v>87</v>
      </c>
      <c r="AV1086" s="15" t="s">
        <v>262</v>
      </c>
      <c r="AW1086" s="15" t="s">
        <v>34</v>
      </c>
      <c r="AX1086" s="15" t="s">
        <v>85</v>
      </c>
      <c r="AY1086" s="279" t="s">
        <v>256</v>
      </c>
    </row>
    <row r="1087" s="2" customFormat="1" ht="24.15" customHeight="1">
      <c r="A1087" s="38"/>
      <c r="B1087" s="39"/>
      <c r="C1087" s="228" t="s">
        <v>1158</v>
      </c>
      <c r="D1087" s="228" t="s">
        <v>258</v>
      </c>
      <c r="E1087" s="229" t="s">
        <v>1159</v>
      </c>
      <c r="F1087" s="230" t="s">
        <v>1160</v>
      </c>
      <c r="G1087" s="231" t="s">
        <v>319</v>
      </c>
      <c r="H1087" s="232">
        <v>1</v>
      </c>
      <c r="I1087" s="233"/>
      <c r="J1087" s="234">
        <f>ROUND(I1087*H1087,2)</f>
        <v>0</v>
      </c>
      <c r="K1087" s="235"/>
      <c r="L1087" s="44"/>
      <c r="M1087" s="236" t="s">
        <v>1</v>
      </c>
      <c r="N1087" s="237" t="s">
        <v>42</v>
      </c>
      <c r="O1087" s="91"/>
      <c r="P1087" s="238">
        <f>O1087*H1087</f>
        <v>0</v>
      </c>
      <c r="Q1087" s="238">
        <v>0</v>
      </c>
      <c r="R1087" s="238">
        <f>Q1087*H1087</f>
        <v>0</v>
      </c>
      <c r="S1087" s="238">
        <v>0</v>
      </c>
      <c r="T1087" s="239">
        <f>S1087*H1087</f>
        <v>0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240" t="s">
        <v>355</v>
      </c>
      <c r="AT1087" s="240" t="s">
        <v>258</v>
      </c>
      <c r="AU1087" s="240" t="s">
        <v>87</v>
      </c>
      <c r="AY1087" s="17" t="s">
        <v>256</v>
      </c>
      <c r="BE1087" s="241">
        <f>IF(N1087="základní",J1087,0)</f>
        <v>0</v>
      </c>
      <c r="BF1087" s="241">
        <f>IF(N1087="snížená",J1087,0)</f>
        <v>0</v>
      </c>
      <c r="BG1087" s="241">
        <f>IF(N1087="zákl. přenesená",J1087,0)</f>
        <v>0</v>
      </c>
      <c r="BH1087" s="241">
        <f>IF(N1087="sníž. přenesená",J1087,0)</f>
        <v>0</v>
      </c>
      <c r="BI1087" s="241">
        <f>IF(N1087="nulová",J1087,0)</f>
        <v>0</v>
      </c>
      <c r="BJ1087" s="17" t="s">
        <v>85</v>
      </c>
      <c r="BK1087" s="241">
        <f>ROUND(I1087*H1087,2)</f>
        <v>0</v>
      </c>
      <c r="BL1087" s="17" t="s">
        <v>355</v>
      </c>
      <c r="BM1087" s="240" t="s">
        <v>1161</v>
      </c>
    </row>
    <row r="1088" s="14" customFormat="1">
      <c r="A1088" s="14"/>
      <c r="B1088" s="258"/>
      <c r="C1088" s="259"/>
      <c r="D1088" s="249" t="s">
        <v>266</v>
      </c>
      <c r="E1088" s="260" t="s">
        <v>1</v>
      </c>
      <c r="F1088" s="261" t="s">
        <v>954</v>
      </c>
      <c r="G1088" s="259"/>
      <c r="H1088" s="262">
        <v>1</v>
      </c>
      <c r="I1088" s="263"/>
      <c r="J1088" s="259"/>
      <c r="K1088" s="259"/>
      <c r="L1088" s="264"/>
      <c r="M1088" s="265"/>
      <c r="N1088" s="266"/>
      <c r="O1088" s="266"/>
      <c r="P1088" s="266"/>
      <c r="Q1088" s="266"/>
      <c r="R1088" s="266"/>
      <c r="S1088" s="266"/>
      <c r="T1088" s="267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8" t="s">
        <v>266</v>
      </c>
      <c r="AU1088" s="268" t="s">
        <v>87</v>
      </c>
      <c r="AV1088" s="14" t="s">
        <v>87</v>
      </c>
      <c r="AW1088" s="14" t="s">
        <v>34</v>
      </c>
      <c r="AX1088" s="14" t="s">
        <v>77</v>
      </c>
      <c r="AY1088" s="268" t="s">
        <v>256</v>
      </c>
    </row>
    <row r="1089" s="15" customFormat="1">
      <c r="A1089" s="15"/>
      <c r="B1089" s="269"/>
      <c r="C1089" s="270"/>
      <c r="D1089" s="249" t="s">
        <v>266</v>
      </c>
      <c r="E1089" s="271" t="s">
        <v>1</v>
      </c>
      <c r="F1089" s="272" t="s">
        <v>270</v>
      </c>
      <c r="G1089" s="270"/>
      <c r="H1089" s="273">
        <v>1</v>
      </c>
      <c r="I1089" s="274"/>
      <c r="J1089" s="270"/>
      <c r="K1089" s="270"/>
      <c r="L1089" s="275"/>
      <c r="M1089" s="276"/>
      <c r="N1089" s="277"/>
      <c r="O1089" s="277"/>
      <c r="P1089" s="277"/>
      <c r="Q1089" s="277"/>
      <c r="R1089" s="277"/>
      <c r="S1089" s="277"/>
      <c r="T1089" s="278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79" t="s">
        <v>266</v>
      </c>
      <c r="AU1089" s="279" t="s">
        <v>87</v>
      </c>
      <c r="AV1089" s="15" t="s">
        <v>262</v>
      </c>
      <c r="AW1089" s="15" t="s">
        <v>34</v>
      </c>
      <c r="AX1089" s="15" t="s">
        <v>85</v>
      </c>
      <c r="AY1089" s="279" t="s">
        <v>256</v>
      </c>
    </row>
    <row r="1090" s="2" customFormat="1" ht="24.15" customHeight="1">
      <c r="A1090" s="38"/>
      <c r="B1090" s="39"/>
      <c r="C1090" s="228" t="s">
        <v>1162</v>
      </c>
      <c r="D1090" s="228" t="s">
        <v>258</v>
      </c>
      <c r="E1090" s="229" t="s">
        <v>1163</v>
      </c>
      <c r="F1090" s="230" t="s">
        <v>1164</v>
      </c>
      <c r="G1090" s="231" t="s">
        <v>319</v>
      </c>
      <c r="H1090" s="232">
        <v>1</v>
      </c>
      <c r="I1090" s="233"/>
      <c r="J1090" s="234">
        <f>ROUND(I1090*H1090,2)</f>
        <v>0</v>
      </c>
      <c r="K1090" s="235"/>
      <c r="L1090" s="44"/>
      <c r="M1090" s="236" t="s">
        <v>1</v>
      </c>
      <c r="N1090" s="237" t="s">
        <v>42</v>
      </c>
      <c r="O1090" s="91"/>
      <c r="P1090" s="238">
        <f>O1090*H1090</f>
        <v>0</v>
      </c>
      <c r="Q1090" s="238">
        <v>0</v>
      </c>
      <c r="R1090" s="238">
        <f>Q1090*H1090</f>
        <v>0</v>
      </c>
      <c r="S1090" s="238">
        <v>0</v>
      </c>
      <c r="T1090" s="239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240" t="s">
        <v>355</v>
      </c>
      <c r="AT1090" s="240" t="s">
        <v>258</v>
      </c>
      <c r="AU1090" s="240" t="s">
        <v>87</v>
      </c>
      <c r="AY1090" s="17" t="s">
        <v>256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7" t="s">
        <v>85</v>
      </c>
      <c r="BK1090" s="241">
        <f>ROUND(I1090*H1090,2)</f>
        <v>0</v>
      </c>
      <c r="BL1090" s="17" t="s">
        <v>355</v>
      </c>
      <c r="BM1090" s="240" t="s">
        <v>1165</v>
      </c>
    </row>
    <row r="1091" s="14" customFormat="1">
      <c r="A1091" s="14"/>
      <c r="B1091" s="258"/>
      <c r="C1091" s="259"/>
      <c r="D1091" s="249" t="s">
        <v>266</v>
      </c>
      <c r="E1091" s="260" t="s">
        <v>1</v>
      </c>
      <c r="F1091" s="261" t="s">
        <v>954</v>
      </c>
      <c r="G1091" s="259"/>
      <c r="H1091" s="262">
        <v>1</v>
      </c>
      <c r="I1091" s="263"/>
      <c r="J1091" s="259"/>
      <c r="K1091" s="259"/>
      <c r="L1091" s="264"/>
      <c r="M1091" s="265"/>
      <c r="N1091" s="266"/>
      <c r="O1091" s="266"/>
      <c r="P1091" s="266"/>
      <c r="Q1091" s="266"/>
      <c r="R1091" s="266"/>
      <c r="S1091" s="266"/>
      <c r="T1091" s="267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8" t="s">
        <v>266</v>
      </c>
      <c r="AU1091" s="268" t="s">
        <v>87</v>
      </c>
      <c r="AV1091" s="14" t="s">
        <v>87</v>
      </c>
      <c r="AW1091" s="14" t="s">
        <v>34</v>
      </c>
      <c r="AX1091" s="14" t="s">
        <v>77</v>
      </c>
      <c r="AY1091" s="268" t="s">
        <v>256</v>
      </c>
    </row>
    <row r="1092" s="15" customFormat="1">
      <c r="A1092" s="15"/>
      <c r="B1092" s="269"/>
      <c r="C1092" s="270"/>
      <c r="D1092" s="249" t="s">
        <v>266</v>
      </c>
      <c r="E1092" s="271" t="s">
        <v>1</v>
      </c>
      <c r="F1092" s="272" t="s">
        <v>270</v>
      </c>
      <c r="G1092" s="270"/>
      <c r="H1092" s="273">
        <v>1</v>
      </c>
      <c r="I1092" s="274"/>
      <c r="J1092" s="270"/>
      <c r="K1092" s="270"/>
      <c r="L1092" s="275"/>
      <c r="M1092" s="276"/>
      <c r="N1092" s="277"/>
      <c r="O1092" s="277"/>
      <c r="P1092" s="277"/>
      <c r="Q1092" s="277"/>
      <c r="R1092" s="277"/>
      <c r="S1092" s="277"/>
      <c r="T1092" s="278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79" t="s">
        <v>266</v>
      </c>
      <c r="AU1092" s="279" t="s">
        <v>87</v>
      </c>
      <c r="AV1092" s="15" t="s">
        <v>262</v>
      </c>
      <c r="AW1092" s="15" t="s">
        <v>34</v>
      </c>
      <c r="AX1092" s="15" t="s">
        <v>85</v>
      </c>
      <c r="AY1092" s="279" t="s">
        <v>256</v>
      </c>
    </row>
    <row r="1093" s="2" customFormat="1" ht="16.5" customHeight="1">
      <c r="A1093" s="38"/>
      <c r="B1093" s="39"/>
      <c r="C1093" s="228" t="s">
        <v>1166</v>
      </c>
      <c r="D1093" s="228" t="s">
        <v>258</v>
      </c>
      <c r="E1093" s="229" t="s">
        <v>1167</v>
      </c>
      <c r="F1093" s="230" t="s">
        <v>1168</v>
      </c>
      <c r="G1093" s="231" t="s">
        <v>319</v>
      </c>
      <c r="H1093" s="232">
        <v>1</v>
      </c>
      <c r="I1093" s="233"/>
      <c r="J1093" s="234">
        <f>ROUND(I1093*H1093,2)</f>
        <v>0</v>
      </c>
      <c r="K1093" s="235"/>
      <c r="L1093" s="44"/>
      <c r="M1093" s="236" t="s">
        <v>1</v>
      </c>
      <c r="N1093" s="237" t="s">
        <v>42</v>
      </c>
      <c r="O1093" s="91"/>
      <c r="P1093" s="238">
        <f>O1093*H1093</f>
        <v>0</v>
      </c>
      <c r="Q1093" s="238">
        <v>0</v>
      </c>
      <c r="R1093" s="238">
        <f>Q1093*H1093</f>
        <v>0</v>
      </c>
      <c r="S1093" s="238">
        <v>0</v>
      </c>
      <c r="T1093" s="239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40" t="s">
        <v>355</v>
      </c>
      <c r="AT1093" s="240" t="s">
        <v>258</v>
      </c>
      <c r="AU1093" s="240" t="s">
        <v>87</v>
      </c>
      <c r="AY1093" s="17" t="s">
        <v>256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7" t="s">
        <v>85</v>
      </c>
      <c r="BK1093" s="241">
        <f>ROUND(I1093*H1093,2)</f>
        <v>0</v>
      </c>
      <c r="BL1093" s="17" t="s">
        <v>355</v>
      </c>
      <c r="BM1093" s="240" t="s">
        <v>1169</v>
      </c>
    </row>
    <row r="1094" s="14" customFormat="1">
      <c r="A1094" s="14"/>
      <c r="B1094" s="258"/>
      <c r="C1094" s="259"/>
      <c r="D1094" s="249" t="s">
        <v>266</v>
      </c>
      <c r="E1094" s="260" t="s">
        <v>1</v>
      </c>
      <c r="F1094" s="261" t="s">
        <v>954</v>
      </c>
      <c r="G1094" s="259"/>
      <c r="H1094" s="262">
        <v>1</v>
      </c>
      <c r="I1094" s="263"/>
      <c r="J1094" s="259"/>
      <c r="K1094" s="259"/>
      <c r="L1094" s="264"/>
      <c r="M1094" s="265"/>
      <c r="N1094" s="266"/>
      <c r="O1094" s="266"/>
      <c r="P1094" s="266"/>
      <c r="Q1094" s="266"/>
      <c r="R1094" s="266"/>
      <c r="S1094" s="266"/>
      <c r="T1094" s="267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8" t="s">
        <v>266</v>
      </c>
      <c r="AU1094" s="268" t="s">
        <v>87</v>
      </c>
      <c r="AV1094" s="14" t="s">
        <v>87</v>
      </c>
      <c r="AW1094" s="14" t="s">
        <v>34</v>
      </c>
      <c r="AX1094" s="14" t="s">
        <v>77</v>
      </c>
      <c r="AY1094" s="268" t="s">
        <v>256</v>
      </c>
    </row>
    <row r="1095" s="15" customFormat="1">
      <c r="A1095" s="15"/>
      <c r="B1095" s="269"/>
      <c r="C1095" s="270"/>
      <c r="D1095" s="249" t="s">
        <v>266</v>
      </c>
      <c r="E1095" s="271" t="s">
        <v>1</v>
      </c>
      <c r="F1095" s="272" t="s">
        <v>270</v>
      </c>
      <c r="G1095" s="270"/>
      <c r="H1095" s="273">
        <v>1</v>
      </c>
      <c r="I1095" s="274"/>
      <c r="J1095" s="270"/>
      <c r="K1095" s="270"/>
      <c r="L1095" s="275"/>
      <c r="M1095" s="276"/>
      <c r="N1095" s="277"/>
      <c r="O1095" s="277"/>
      <c r="P1095" s="277"/>
      <c r="Q1095" s="277"/>
      <c r="R1095" s="277"/>
      <c r="S1095" s="277"/>
      <c r="T1095" s="278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79" t="s">
        <v>266</v>
      </c>
      <c r="AU1095" s="279" t="s">
        <v>87</v>
      </c>
      <c r="AV1095" s="15" t="s">
        <v>262</v>
      </c>
      <c r="AW1095" s="15" t="s">
        <v>34</v>
      </c>
      <c r="AX1095" s="15" t="s">
        <v>85</v>
      </c>
      <c r="AY1095" s="279" t="s">
        <v>256</v>
      </c>
    </row>
    <row r="1096" s="2" customFormat="1" ht="24.15" customHeight="1">
      <c r="A1096" s="38"/>
      <c r="B1096" s="39"/>
      <c r="C1096" s="228" t="s">
        <v>1170</v>
      </c>
      <c r="D1096" s="228" t="s">
        <v>258</v>
      </c>
      <c r="E1096" s="229" t="s">
        <v>1171</v>
      </c>
      <c r="F1096" s="230" t="s">
        <v>1172</v>
      </c>
      <c r="G1096" s="231" t="s">
        <v>319</v>
      </c>
      <c r="H1096" s="232">
        <v>5</v>
      </c>
      <c r="I1096" s="233"/>
      <c r="J1096" s="234">
        <f>ROUND(I1096*H1096,2)</f>
        <v>0</v>
      </c>
      <c r="K1096" s="235"/>
      <c r="L1096" s="44"/>
      <c r="M1096" s="236" t="s">
        <v>1</v>
      </c>
      <c r="N1096" s="237" t="s">
        <v>42</v>
      </c>
      <c r="O1096" s="91"/>
      <c r="P1096" s="238">
        <f>O1096*H1096</f>
        <v>0</v>
      </c>
      <c r="Q1096" s="238">
        <v>0</v>
      </c>
      <c r="R1096" s="238">
        <f>Q1096*H1096</f>
        <v>0</v>
      </c>
      <c r="S1096" s="238">
        <v>0</v>
      </c>
      <c r="T1096" s="239">
        <f>S1096*H1096</f>
        <v>0</v>
      </c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R1096" s="240" t="s">
        <v>355</v>
      </c>
      <c r="AT1096" s="240" t="s">
        <v>258</v>
      </c>
      <c r="AU1096" s="240" t="s">
        <v>87</v>
      </c>
      <c r="AY1096" s="17" t="s">
        <v>256</v>
      </c>
      <c r="BE1096" s="241">
        <f>IF(N1096="základní",J1096,0)</f>
        <v>0</v>
      </c>
      <c r="BF1096" s="241">
        <f>IF(N1096="snížená",J1096,0)</f>
        <v>0</v>
      </c>
      <c r="BG1096" s="241">
        <f>IF(N1096="zákl. přenesená",J1096,0)</f>
        <v>0</v>
      </c>
      <c r="BH1096" s="241">
        <f>IF(N1096="sníž. přenesená",J1096,0)</f>
        <v>0</v>
      </c>
      <c r="BI1096" s="241">
        <f>IF(N1096="nulová",J1096,0)</f>
        <v>0</v>
      </c>
      <c r="BJ1096" s="17" t="s">
        <v>85</v>
      </c>
      <c r="BK1096" s="241">
        <f>ROUND(I1096*H1096,2)</f>
        <v>0</v>
      </c>
      <c r="BL1096" s="17" t="s">
        <v>355</v>
      </c>
      <c r="BM1096" s="240" t="s">
        <v>1173</v>
      </c>
    </row>
    <row r="1097" s="14" customFormat="1">
      <c r="A1097" s="14"/>
      <c r="B1097" s="258"/>
      <c r="C1097" s="259"/>
      <c r="D1097" s="249" t="s">
        <v>266</v>
      </c>
      <c r="E1097" s="260" t="s">
        <v>1</v>
      </c>
      <c r="F1097" s="261" t="s">
        <v>1174</v>
      </c>
      <c r="G1097" s="259"/>
      <c r="H1097" s="262">
        <v>5</v>
      </c>
      <c r="I1097" s="263"/>
      <c r="J1097" s="259"/>
      <c r="K1097" s="259"/>
      <c r="L1097" s="264"/>
      <c r="M1097" s="265"/>
      <c r="N1097" s="266"/>
      <c r="O1097" s="266"/>
      <c r="P1097" s="266"/>
      <c r="Q1097" s="266"/>
      <c r="R1097" s="266"/>
      <c r="S1097" s="266"/>
      <c r="T1097" s="267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8" t="s">
        <v>266</v>
      </c>
      <c r="AU1097" s="268" t="s">
        <v>87</v>
      </c>
      <c r="AV1097" s="14" t="s">
        <v>87</v>
      </c>
      <c r="AW1097" s="14" t="s">
        <v>34</v>
      </c>
      <c r="AX1097" s="14" t="s">
        <v>77</v>
      </c>
      <c r="AY1097" s="268" t="s">
        <v>256</v>
      </c>
    </row>
    <row r="1098" s="15" customFormat="1">
      <c r="A1098" s="15"/>
      <c r="B1098" s="269"/>
      <c r="C1098" s="270"/>
      <c r="D1098" s="249" t="s">
        <v>266</v>
      </c>
      <c r="E1098" s="271" t="s">
        <v>1</v>
      </c>
      <c r="F1098" s="272" t="s">
        <v>270</v>
      </c>
      <c r="G1098" s="270"/>
      <c r="H1098" s="273">
        <v>5</v>
      </c>
      <c r="I1098" s="274"/>
      <c r="J1098" s="270"/>
      <c r="K1098" s="270"/>
      <c r="L1098" s="275"/>
      <c r="M1098" s="276"/>
      <c r="N1098" s="277"/>
      <c r="O1098" s="277"/>
      <c r="P1098" s="277"/>
      <c r="Q1098" s="277"/>
      <c r="R1098" s="277"/>
      <c r="S1098" s="277"/>
      <c r="T1098" s="278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79" t="s">
        <v>266</v>
      </c>
      <c r="AU1098" s="279" t="s">
        <v>87</v>
      </c>
      <c r="AV1098" s="15" t="s">
        <v>262</v>
      </c>
      <c r="AW1098" s="15" t="s">
        <v>34</v>
      </c>
      <c r="AX1098" s="15" t="s">
        <v>85</v>
      </c>
      <c r="AY1098" s="279" t="s">
        <v>256</v>
      </c>
    </row>
    <row r="1099" s="2" customFormat="1" ht="24.15" customHeight="1">
      <c r="A1099" s="38"/>
      <c r="B1099" s="39"/>
      <c r="C1099" s="228" t="s">
        <v>1175</v>
      </c>
      <c r="D1099" s="228" t="s">
        <v>258</v>
      </c>
      <c r="E1099" s="229" t="s">
        <v>1176</v>
      </c>
      <c r="F1099" s="230" t="s">
        <v>1177</v>
      </c>
      <c r="G1099" s="231" t="s">
        <v>319</v>
      </c>
      <c r="H1099" s="232">
        <v>5</v>
      </c>
      <c r="I1099" s="233"/>
      <c r="J1099" s="234">
        <f>ROUND(I1099*H1099,2)</f>
        <v>0</v>
      </c>
      <c r="K1099" s="235"/>
      <c r="L1099" s="44"/>
      <c r="M1099" s="236" t="s">
        <v>1</v>
      </c>
      <c r="N1099" s="237" t="s">
        <v>42</v>
      </c>
      <c r="O1099" s="91"/>
      <c r="P1099" s="238">
        <f>O1099*H1099</f>
        <v>0</v>
      </c>
      <c r="Q1099" s="238">
        <v>0</v>
      </c>
      <c r="R1099" s="238">
        <f>Q1099*H1099</f>
        <v>0</v>
      </c>
      <c r="S1099" s="238">
        <v>0</v>
      </c>
      <c r="T1099" s="239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240" t="s">
        <v>355</v>
      </c>
      <c r="AT1099" s="240" t="s">
        <v>258</v>
      </c>
      <c r="AU1099" s="240" t="s">
        <v>87</v>
      </c>
      <c r="AY1099" s="17" t="s">
        <v>256</v>
      </c>
      <c r="BE1099" s="241">
        <f>IF(N1099="základní",J1099,0)</f>
        <v>0</v>
      </c>
      <c r="BF1099" s="241">
        <f>IF(N1099="snížená",J1099,0)</f>
        <v>0</v>
      </c>
      <c r="BG1099" s="241">
        <f>IF(N1099="zákl. přenesená",J1099,0)</f>
        <v>0</v>
      </c>
      <c r="BH1099" s="241">
        <f>IF(N1099="sníž. přenesená",J1099,0)</f>
        <v>0</v>
      </c>
      <c r="BI1099" s="241">
        <f>IF(N1099="nulová",J1099,0)</f>
        <v>0</v>
      </c>
      <c r="BJ1099" s="17" t="s">
        <v>85</v>
      </c>
      <c r="BK1099" s="241">
        <f>ROUND(I1099*H1099,2)</f>
        <v>0</v>
      </c>
      <c r="BL1099" s="17" t="s">
        <v>355</v>
      </c>
      <c r="BM1099" s="240" t="s">
        <v>1178</v>
      </c>
    </row>
    <row r="1100" s="14" customFormat="1">
      <c r="A1100" s="14"/>
      <c r="B1100" s="258"/>
      <c r="C1100" s="259"/>
      <c r="D1100" s="249" t="s">
        <v>266</v>
      </c>
      <c r="E1100" s="260" t="s">
        <v>1</v>
      </c>
      <c r="F1100" s="261" t="s">
        <v>1174</v>
      </c>
      <c r="G1100" s="259"/>
      <c r="H1100" s="262">
        <v>5</v>
      </c>
      <c r="I1100" s="263"/>
      <c r="J1100" s="259"/>
      <c r="K1100" s="259"/>
      <c r="L1100" s="264"/>
      <c r="M1100" s="265"/>
      <c r="N1100" s="266"/>
      <c r="O1100" s="266"/>
      <c r="P1100" s="266"/>
      <c r="Q1100" s="266"/>
      <c r="R1100" s="266"/>
      <c r="S1100" s="266"/>
      <c r="T1100" s="267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8" t="s">
        <v>266</v>
      </c>
      <c r="AU1100" s="268" t="s">
        <v>87</v>
      </c>
      <c r="AV1100" s="14" t="s">
        <v>87</v>
      </c>
      <c r="AW1100" s="14" t="s">
        <v>34</v>
      </c>
      <c r="AX1100" s="14" t="s">
        <v>77</v>
      </c>
      <c r="AY1100" s="268" t="s">
        <v>256</v>
      </c>
    </row>
    <row r="1101" s="15" customFormat="1">
      <c r="A1101" s="15"/>
      <c r="B1101" s="269"/>
      <c r="C1101" s="270"/>
      <c r="D1101" s="249" t="s">
        <v>266</v>
      </c>
      <c r="E1101" s="271" t="s">
        <v>1</v>
      </c>
      <c r="F1101" s="272" t="s">
        <v>270</v>
      </c>
      <c r="G1101" s="270"/>
      <c r="H1101" s="273">
        <v>5</v>
      </c>
      <c r="I1101" s="274"/>
      <c r="J1101" s="270"/>
      <c r="K1101" s="270"/>
      <c r="L1101" s="275"/>
      <c r="M1101" s="276"/>
      <c r="N1101" s="277"/>
      <c r="O1101" s="277"/>
      <c r="P1101" s="277"/>
      <c r="Q1101" s="277"/>
      <c r="R1101" s="277"/>
      <c r="S1101" s="277"/>
      <c r="T1101" s="278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79" t="s">
        <v>266</v>
      </c>
      <c r="AU1101" s="279" t="s">
        <v>87</v>
      </c>
      <c r="AV1101" s="15" t="s">
        <v>262</v>
      </c>
      <c r="AW1101" s="15" t="s">
        <v>34</v>
      </c>
      <c r="AX1101" s="15" t="s">
        <v>85</v>
      </c>
      <c r="AY1101" s="279" t="s">
        <v>256</v>
      </c>
    </row>
    <row r="1102" s="2" customFormat="1" ht="16.5" customHeight="1">
      <c r="A1102" s="38"/>
      <c r="B1102" s="39"/>
      <c r="C1102" s="228" t="s">
        <v>1179</v>
      </c>
      <c r="D1102" s="228" t="s">
        <v>258</v>
      </c>
      <c r="E1102" s="229" t="s">
        <v>1180</v>
      </c>
      <c r="F1102" s="230" t="s">
        <v>1181</v>
      </c>
      <c r="G1102" s="231" t="s">
        <v>319</v>
      </c>
      <c r="H1102" s="232">
        <v>1</v>
      </c>
      <c r="I1102" s="233"/>
      <c r="J1102" s="234">
        <f>ROUND(I1102*H1102,2)</f>
        <v>0</v>
      </c>
      <c r="K1102" s="235"/>
      <c r="L1102" s="44"/>
      <c r="M1102" s="236" t="s">
        <v>1</v>
      </c>
      <c r="N1102" s="237" t="s">
        <v>42</v>
      </c>
      <c r="O1102" s="91"/>
      <c r="P1102" s="238">
        <f>O1102*H1102</f>
        <v>0</v>
      </c>
      <c r="Q1102" s="238">
        <v>0</v>
      </c>
      <c r="R1102" s="238">
        <f>Q1102*H1102</f>
        <v>0</v>
      </c>
      <c r="S1102" s="238">
        <v>0</v>
      </c>
      <c r="T1102" s="239">
        <f>S1102*H1102</f>
        <v>0</v>
      </c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R1102" s="240" t="s">
        <v>355</v>
      </c>
      <c r="AT1102" s="240" t="s">
        <v>258</v>
      </c>
      <c r="AU1102" s="240" t="s">
        <v>87</v>
      </c>
      <c r="AY1102" s="17" t="s">
        <v>256</v>
      </c>
      <c r="BE1102" s="241">
        <f>IF(N1102="základní",J1102,0)</f>
        <v>0</v>
      </c>
      <c r="BF1102" s="241">
        <f>IF(N1102="snížená",J1102,0)</f>
        <v>0</v>
      </c>
      <c r="BG1102" s="241">
        <f>IF(N1102="zákl. přenesená",J1102,0)</f>
        <v>0</v>
      </c>
      <c r="BH1102" s="241">
        <f>IF(N1102="sníž. přenesená",J1102,0)</f>
        <v>0</v>
      </c>
      <c r="BI1102" s="241">
        <f>IF(N1102="nulová",J1102,0)</f>
        <v>0</v>
      </c>
      <c r="BJ1102" s="17" t="s">
        <v>85</v>
      </c>
      <c r="BK1102" s="241">
        <f>ROUND(I1102*H1102,2)</f>
        <v>0</v>
      </c>
      <c r="BL1102" s="17" t="s">
        <v>355</v>
      </c>
      <c r="BM1102" s="240" t="s">
        <v>1182</v>
      </c>
    </row>
    <row r="1103" s="14" customFormat="1">
      <c r="A1103" s="14"/>
      <c r="B1103" s="258"/>
      <c r="C1103" s="259"/>
      <c r="D1103" s="249" t="s">
        <v>266</v>
      </c>
      <c r="E1103" s="260" t="s">
        <v>1</v>
      </c>
      <c r="F1103" s="261" t="s">
        <v>954</v>
      </c>
      <c r="G1103" s="259"/>
      <c r="H1103" s="262">
        <v>1</v>
      </c>
      <c r="I1103" s="263"/>
      <c r="J1103" s="259"/>
      <c r="K1103" s="259"/>
      <c r="L1103" s="264"/>
      <c r="M1103" s="265"/>
      <c r="N1103" s="266"/>
      <c r="O1103" s="266"/>
      <c r="P1103" s="266"/>
      <c r="Q1103" s="266"/>
      <c r="R1103" s="266"/>
      <c r="S1103" s="266"/>
      <c r="T1103" s="267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8" t="s">
        <v>266</v>
      </c>
      <c r="AU1103" s="268" t="s">
        <v>87</v>
      </c>
      <c r="AV1103" s="14" t="s">
        <v>87</v>
      </c>
      <c r="AW1103" s="14" t="s">
        <v>34</v>
      </c>
      <c r="AX1103" s="14" t="s">
        <v>77</v>
      </c>
      <c r="AY1103" s="268" t="s">
        <v>256</v>
      </c>
    </row>
    <row r="1104" s="15" customFormat="1">
      <c r="A1104" s="15"/>
      <c r="B1104" s="269"/>
      <c r="C1104" s="270"/>
      <c r="D1104" s="249" t="s">
        <v>266</v>
      </c>
      <c r="E1104" s="271" t="s">
        <v>1</v>
      </c>
      <c r="F1104" s="272" t="s">
        <v>270</v>
      </c>
      <c r="G1104" s="270"/>
      <c r="H1104" s="273">
        <v>1</v>
      </c>
      <c r="I1104" s="274"/>
      <c r="J1104" s="270"/>
      <c r="K1104" s="270"/>
      <c r="L1104" s="275"/>
      <c r="M1104" s="276"/>
      <c r="N1104" s="277"/>
      <c r="O1104" s="277"/>
      <c r="P1104" s="277"/>
      <c r="Q1104" s="277"/>
      <c r="R1104" s="277"/>
      <c r="S1104" s="277"/>
      <c r="T1104" s="278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9" t="s">
        <v>266</v>
      </c>
      <c r="AU1104" s="279" t="s">
        <v>87</v>
      </c>
      <c r="AV1104" s="15" t="s">
        <v>262</v>
      </c>
      <c r="AW1104" s="15" t="s">
        <v>34</v>
      </c>
      <c r="AX1104" s="15" t="s">
        <v>85</v>
      </c>
      <c r="AY1104" s="279" t="s">
        <v>256</v>
      </c>
    </row>
    <row r="1105" s="2" customFormat="1" ht="24.15" customHeight="1">
      <c r="A1105" s="38"/>
      <c r="B1105" s="39"/>
      <c r="C1105" s="228" t="s">
        <v>1183</v>
      </c>
      <c r="D1105" s="228" t="s">
        <v>258</v>
      </c>
      <c r="E1105" s="229" t="s">
        <v>1184</v>
      </c>
      <c r="F1105" s="230" t="s">
        <v>1185</v>
      </c>
      <c r="G1105" s="231" t="s">
        <v>319</v>
      </c>
      <c r="H1105" s="232">
        <v>1</v>
      </c>
      <c r="I1105" s="233"/>
      <c r="J1105" s="234">
        <f>ROUND(I1105*H1105,2)</f>
        <v>0</v>
      </c>
      <c r="K1105" s="235"/>
      <c r="L1105" s="44"/>
      <c r="M1105" s="236" t="s">
        <v>1</v>
      </c>
      <c r="N1105" s="237" t="s">
        <v>42</v>
      </c>
      <c r="O1105" s="91"/>
      <c r="P1105" s="238">
        <f>O1105*H1105</f>
        <v>0</v>
      </c>
      <c r="Q1105" s="238">
        <v>0</v>
      </c>
      <c r="R1105" s="238">
        <f>Q1105*H1105</f>
        <v>0</v>
      </c>
      <c r="S1105" s="238">
        <v>0</v>
      </c>
      <c r="T1105" s="239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240" t="s">
        <v>355</v>
      </c>
      <c r="AT1105" s="240" t="s">
        <v>258</v>
      </c>
      <c r="AU1105" s="240" t="s">
        <v>87</v>
      </c>
      <c r="AY1105" s="17" t="s">
        <v>256</v>
      </c>
      <c r="BE1105" s="241">
        <f>IF(N1105="základní",J1105,0)</f>
        <v>0</v>
      </c>
      <c r="BF1105" s="241">
        <f>IF(N1105="snížená",J1105,0)</f>
        <v>0</v>
      </c>
      <c r="BG1105" s="241">
        <f>IF(N1105="zákl. přenesená",J1105,0)</f>
        <v>0</v>
      </c>
      <c r="BH1105" s="241">
        <f>IF(N1105="sníž. přenesená",J1105,0)</f>
        <v>0</v>
      </c>
      <c r="BI1105" s="241">
        <f>IF(N1105="nulová",J1105,0)</f>
        <v>0</v>
      </c>
      <c r="BJ1105" s="17" t="s">
        <v>85</v>
      </c>
      <c r="BK1105" s="241">
        <f>ROUND(I1105*H1105,2)</f>
        <v>0</v>
      </c>
      <c r="BL1105" s="17" t="s">
        <v>355</v>
      </c>
      <c r="BM1105" s="240" t="s">
        <v>1186</v>
      </c>
    </row>
    <row r="1106" s="14" customFormat="1">
      <c r="A1106" s="14"/>
      <c r="B1106" s="258"/>
      <c r="C1106" s="259"/>
      <c r="D1106" s="249" t="s">
        <v>266</v>
      </c>
      <c r="E1106" s="260" t="s">
        <v>1</v>
      </c>
      <c r="F1106" s="261" t="s">
        <v>954</v>
      </c>
      <c r="G1106" s="259"/>
      <c r="H1106" s="262">
        <v>1</v>
      </c>
      <c r="I1106" s="263"/>
      <c r="J1106" s="259"/>
      <c r="K1106" s="259"/>
      <c r="L1106" s="264"/>
      <c r="M1106" s="265"/>
      <c r="N1106" s="266"/>
      <c r="O1106" s="266"/>
      <c r="P1106" s="266"/>
      <c r="Q1106" s="266"/>
      <c r="R1106" s="266"/>
      <c r="S1106" s="266"/>
      <c r="T1106" s="267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8" t="s">
        <v>266</v>
      </c>
      <c r="AU1106" s="268" t="s">
        <v>87</v>
      </c>
      <c r="AV1106" s="14" t="s">
        <v>87</v>
      </c>
      <c r="AW1106" s="14" t="s">
        <v>34</v>
      </c>
      <c r="AX1106" s="14" t="s">
        <v>77</v>
      </c>
      <c r="AY1106" s="268" t="s">
        <v>256</v>
      </c>
    </row>
    <row r="1107" s="15" customFormat="1">
      <c r="A1107" s="15"/>
      <c r="B1107" s="269"/>
      <c r="C1107" s="270"/>
      <c r="D1107" s="249" t="s">
        <v>266</v>
      </c>
      <c r="E1107" s="271" t="s">
        <v>1</v>
      </c>
      <c r="F1107" s="272" t="s">
        <v>270</v>
      </c>
      <c r="G1107" s="270"/>
      <c r="H1107" s="273">
        <v>1</v>
      </c>
      <c r="I1107" s="274"/>
      <c r="J1107" s="270"/>
      <c r="K1107" s="270"/>
      <c r="L1107" s="275"/>
      <c r="M1107" s="276"/>
      <c r="N1107" s="277"/>
      <c r="O1107" s="277"/>
      <c r="P1107" s="277"/>
      <c r="Q1107" s="277"/>
      <c r="R1107" s="277"/>
      <c r="S1107" s="277"/>
      <c r="T1107" s="278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79" t="s">
        <v>266</v>
      </c>
      <c r="AU1107" s="279" t="s">
        <v>87</v>
      </c>
      <c r="AV1107" s="15" t="s">
        <v>262</v>
      </c>
      <c r="AW1107" s="15" t="s">
        <v>34</v>
      </c>
      <c r="AX1107" s="15" t="s">
        <v>85</v>
      </c>
      <c r="AY1107" s="279" t="s">
        <v>256</v>
      </c>
    </row>
    <row r="1108" s="2" customFormat="1" ht="16.5" customHeight="1">
      <c r="A1108" s="38"/>
      <c r="B1108" s="39"/>
      <c r="C1108" s="228" t="s">
        <v>1187</v>
      </c>
      <c r="D1108" s="228" t="s">
        <v>258</v>
      </c>
      <c r="E1108" s="229" t="s">
        <v>1188</v>
      </c>
      <c r="F1108" s="230" t="s">
        <v>1189</v>
      </c>
      <c r="G1108" s="231" t="s">
        <v>319</v>
      </c>
      <c r="H1108" s="232">
        <v>1</v>
      </c>
      <c r="I1108" s="233"/>
      <c r="J1108" s="234">
        <f>ROUND(I1108*H1108,2)</f>
        <v>0</v>
      </c>
      <c r="K1108" s="235"/>
      <c r="L1108" s="44"/>
      <c r="M1108" s="236" t="s">
        <v>1</v>
      </c>
      <c r="N1108" s="237" t="s">
        <v>42</v>
      </c>
      <c r="O1108" s="91"/>
      <c r="P1108" s="238">
        <f>O1108*H1108</f>
        <v>0</v>
      </c>
      <c r="Q1108" s="238">
        <v>0</v>
      </c>
      <c r="R1108" s="238">
        <f>Q1108*H1108</f>
        <v>0</v>
      </c>
      <c r="S1108" s="238">
        <v>0</v>
      </c>
      <c r="T1108" s="239">
        <f>S1108*H1108</f>
        <v>0</v>
      </c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R1108" s="240" t="s">
        <v>355</v>
      </c>
      <c r="AT1108" s="240" t="s">
        <v>258</v>
      </c>
      <c r="AU1108" s="240" t="s">
        <v>87</v>
      </c>
      <c r="AY1108" s="17" t="s">
        <v>256</v>
      </c>
      <c r="BE1108" s="241">
        <f>IF(N1108="základní",J1108,0)</f>
        <v>0</v>
      </c>
      <c r="BF1108" s="241">
        <f>IF(N1108="snížená",J1108,0)</f>
        <v>0</v>
      </c>
      <c r="BG1108" s="241">
        <f>IF(N1108="zákl. přenesená",J1108,0)</f>
        <v>0</v>
      </c>
      <c r="BH1108" s="241">
        <f>IF(N1108="sníž. přenesená",J1108,0)</f>
        <v>0</v>
      </c>
      <c r="BI1108" s="241">
        <f>IF(N1108="nulová",J1108,0)</f>
        <v>0</v>
      </c>
      <c r="BJ1108" s="17" t="s">
        <v>85</v>
      </c>
      <c r="BK1108" s="241">
        <f>ROUND(I1108*H1108,2)</f>
        <v>0</v>
      </c>
      <c r="BL1108" s="17" t="s">
        <v>355</v>
      </c>
      <c r="BM1108" s="240" t="s">
        <v>1190</v>
      </c>
    </row>
    <row r="1109" s="14" customFormat="1">
      <c r="A1109" s="14"/>
      <c r="B1109" s="258"/>
      <c r="C1109" s="259"/>
      <c r="D1109" s="249" t="s">
        <v>266</v>
      </c>
      <c r="E1109" s="260" t="s">
        <v>1</v>
      </c>
      <c r="F1109" s="261" t="s">
        <v>954</v>
      </c>
      <c r="G1109" s="259"/>
      <c r="H1109" s="262">
        <v>1</v>
      </c>
      <c r="I1109" s="263"/>
      <c r="J1109" s="259"/>
      <c r="K1109" s="259"/>
      <c r="L1109" s="264"/>
      <c r="M1109" s="265"/>
      <c r="N1109" s="266"/>
      <c r="O1109" s="266"/>
      <c r="P1109" s="266"/>
      <c r="Q1109" s="266"/>
      <c r="R1109" s="266"/>
      <c r="S1109" s="266"/>
      <c r="T1109" s="267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8" t="s">
        <v>266</v>
      </c>
      <c r="AU1109" s="268" t="s">
        <v>87</v>
      </c>
      <c r="AV1109" s="14" t="s">
        <v>87</v>
      </c>
      <c r="AW1109" s="14" t="s">
        <v>34</v>
      </c>
      <c r="AX1109" s="14" t="s">
        <v>77</v>
      </c>
      <c r="AY1109" s="268" t="s">
        <v>256</v>
      </c>
    </row>
    <row r="1110" s="15" customFormat="1">
      <c r="A1110" s="15"/>
      <c r="B1110" s="269"/>
      <c r="C1110" s="270"/>
      <c r="D1110" s="249" t="s">
        <v>266</v>
      </c>
      <c r="E1110" s="271" t="s">
        <v>1</v>
      </c>
      <c r="F1110" s="272" t="s">
        <v>270</v>
      </c>
      <c r="G1110" s="270"/>
      <c r="H1110" s="273">
        <v>1</v>
      </c>
      <c r="I1110" s="274"/>
      <c r="J1110" s="270"/>
      <c r="K1110" s="270"/>
      <c r="L1110" s="275"/>
      <c r="M1110" s="276"/>
      <c r="N1110" s="277"/>
      <c r="O1110" s="277"/>
      <c r="P1110" s="277"/>
      <c r="Q1110" s="277"/>
      <c r="R1110" s="277"/>
      <c r="S1110" s="277"/>
      <c r="T1110" s="278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79" t="s">
        <v>266</v>
      </c>
      <c r="AU1110" s="279" t="s">
        <v>87</v>
      </c>
      <c r="AV1110" s="15" t="s">
        <v>262</v>
      </c>
      <c r="AW1110" s="15" t="s">
        <v>34</v>
      </c>
      <c r="AX1110" s="15" t="s">
        <v>85</v>
      </c>
      <c r="AY1110" s="279" t="s">
        <v>256</v>
      </c>
    </row>
    <row r="1111" s="2" customFormat="1" ht="33" customHeight="1">
      <c r="A1111" s="38"/>
      <c r="B1111" s="39"/>
      <c r="C1111" s="228" t="s">
        <v>1191</v>
      </c>
      <c r="D1111" s="228" t="s">
        <v>258</v>
      </c>
      <c r="E1111" s="229" t="s">
        <v>1192</v>
      </c>
      <c r="F1111" s="230" t="s">
        <v>1193</v>
      </c>
      <c r="G1111" s="231" t="s">
        <v>337</v>
      </c>
      <c r="H1111" s="232">
        <v>14.635</v>
      </c>
      <c r="I1111" s="233"/>
      <c r="J1111" s="234">
        <f>ROUND(I1111*H1111,2)</f>
        <v>0</v>
      </c>
      <c r="K1111" s="235"/>
      <c r="L1111" s="44"/>
      <c r="M1111" s="236" t="s">
        <v>1</v>
      </c>
      <c r="N1111" s="237" t="s">
        <v>42</v>
      </c>
      <c r="O1111" s="91"/>
      <c r="P1111" s="238">
        <f>O1111*H1111</f>
        <v>0</v>
      </c>
      <c r="Q1111" s="238">
        <v>0</v>
      </c>
      <c r="R1111" s="238">
        <f>Q1111*H1111</f>
        <v>0</v>
      </c>
      <c r="S1111" s="238">
        <v>0</v>
      </c>
      <c r="T1111" s="239">
        <f>S1111*H1111</f>
        <v>0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240" t="s">
        <v>355</v>
      </c>
      <c r="AT1111" s="240" t="s">
        <v>258</v>
      </c>
      <c r="AU1111" s="240" t="s">
        <v>87</v>
      </c>
      <c r="AY1111" s="17" t="s">
        <v>256</v>
      </c>
      <c r="BE1111" s="241">
        <f>IF(N1111="základní",J1111,0)</f>
        <v>0</v>
      </c>
      <c r="BF1111" s="241">
        <f>IF(N1111="snížená",J1111,0)</f>
        <v>0</v>
      </c>
      <c r="BG1111" s="241">
        <f>IF(N1111="zákl. přenesená",J1111,0)</f>
        <v>0</v>
      </c>
      <c r="BH1111" s="241">
        <f>IF(N1111="sníž. přenesená",J1111,0)</f>
        <v>0</v>
      </c>
      <c r="BI1111" s="241">
        <f>IF(N1111="nulová",J1111,0)</f>
        <v>0</v>
      </c>
      <c r="BJ1111" s="17" t="s">
        <v>85</v>
      </c>
      <c r="BK1111" s="241">
        <f>ROUND(I1111*H1111,2)</f>
        <v>0</v>
      </c>
      <c r="BL1111" s="17" t="s">
        <v>355</v>
      </c>
      <c r="BM1111" s="240" t="s">
        <v>1194</v>
      </c>
    </row>
    <row r="1112" s="13" customFormat="1">
      <c r="A1112" s="13"/>
      <c r="B1112" s="247"/>
      <c r="C1112" s="248"/>
      <c r="D1112" s="249" t="s">
        <v>266</v>
      </c>
      <c r="E1112" s="250" t="s">
        <v>1</v>
      </c>
      <c r="F1112" s="251" t="s">
        <v>361</v>
      </c>
      <c r="G1112" s="248"/>
      <c r="H1112" s="250" t="s">
        <v>1</v>
      </c>
      <c r="I1112" s="252"/>
      <c r="J1112" s="248"/>
      <c r="K1112" s="248"/>
      <c r="L1112" s="253"/>
      <c r="M1112" s="254"/>
      <c r="N1112" s="255"/>
      <c r="O1112" s="255"/>
      <c r="P1112" s="255"/>
      <c r="Q1112" s="255"/>
      <c r="R1112" s="255"/>
      <c r="S1112" s="255"/>
      <c r="T1112" s="256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7" t="s">
        <v>266</v>
      </c>
      <c r="AU1112" s="257" t="s">
        <v>87</v>
      </c>
      <c r="AV1112" s="13" t="s">
        <v>85</v>
      </c>
      <c r="AW1112" s="13" t="s">
        <v>34</v>
      </c>
      <c r="AX1112" s="13" t="s">
        <v>77</v>
      </c>
      <c r="AY1112" s="257" t="s">
        <v>256</v>
      </c>
    </row>
    <row r="1113" s="14" customFormat="1">
      <c r="A1113" s="14"/>
      <c r="B1113" s="258"/>
      <c r="C1113" s="259"/>
      <c r="D1113" s="249" t="s">
        <v>266</v>
      </c>
      <c r="E1113" s="260" t="s">
        <v>1</v>
      </c>
      <c r="F1113" s="261" t="s">
        <v>1195</v>
      </c>
      <c r="G1113" s="259"/>
      <c r="H1113" s="262">
        <v>6.742</v>
      </c>
      <c r="I1113" s="263"/>
      <c r="J1113" s="259"/>
      <c r="K1113" s="259"/>
      <c r="L1113" s="264"/>
      <c r="M1113" s="265"/>
      <c r="N1113" s="266"/>
      <c r="O1113" s="266"/>
      <c r="P1113" s="266"/>
      <c r="Q1113" s="266"/>
      <c r="R1113" s="266"/>
      <c r="S1113" s="266"/>
      <c r="T1113" s="267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8" t="s">
        <v>266</v>
      </c>
      <c r="AU1113" s="268" t="s">
        <v>87</v>
      </c>
      <c r="AV1113" s="14" t="s">
        <v>87</v>
      </c>
      <c r="AW1113" s="14" t="s">
        <v>34</v>
      </c>
      <c r="AX1113" s="14" t="s">
        <v>77</v>
      </c>
      <c r="AY1113" s="268" t="s">
        <v>256</v>
      </c>
    </row>
    <row r="1114" s="14" customFormat="1">
      <c r="A1114" s="14"/>
      <c r="B1114" s="258"/>
      <c r="C1114" s="259"/>
      <c r="D1114" s="249" t="s">
        <v>266</v>
      </c>
      <c r="E1114" s="260" t="s">
        <v>1</v>
      </c>
      <c r="F1114" s="261" t="s">
        <v>1196</v>
      </c>
      <c r="G1114" s="259"/>
      <c r="H1114" s="262">
        <v>7.8929999999999998</v>
      </c>
      <c r="I1114" s="263"/>
      <c r="J1114" s="259"/>
      <c r="K1114" s="259"/>
      <c r="L1114" s="264"/>
      <c r="M1114" s="265"/>
      <c r="N1114" s="266"/>
      <c r="O1114" s="266"/>
      <c r="P1114" s="266"/>
      <c r="Q1114" s="266"/>
      <c r="R1114" s="266"/>
      <c r="S1114" s="266"/>
      <c r="T1114" s="267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8" t="s">
        <v>266</v>
      </c>
      <c r="AU1114" s="268" t="s">
        <v>87</v>
      </c>
      <c r="AV1114" s="14" t="s">
        <v>87</v>
      </c>
      <c r="AW1114" s="14" t="s">
        <v>34</v>
      </c>
      <c r="AX1114" s="14" t="s">
        <v>77</v>
      </c>
      <c r="AY1114" s="268" t="s">
        <v>256</v>
      </c>
    </row>
    <row r="1115" s="15" customFormat="1">
      <c r="A1115" s="15"/>
      <c r="B1115" s="269"/>
      <c r="C1115" s="270"/>
      <c r="D1115" s="249" t="s">
        <v>266</v>
      </c>
      <c r="E1115" s="271" t="s">
        <v>1</v>
      </c>
      <c r="F1115" s="272" t="s">
        <v>270</v>
      </c>
      <c r="G1115" s="270"/>
      <c r="H1115" s="273">
        <v>14.635</v>
      </c>
      <c r="I1115" s="274"/>
      <c r="J1115" s="270"/>
      <c r="K1115" s="270"/>
      <c r="L1115" s="275"/>
      <c r="M1115" s="276"/>
      <c r="N1115" s="277"/>
      <c r="O1115" s="277"/>
      <c r="P1115" s="277"/>
      <c r="Q1115" s="277"/>
      <c r="R1115" s="277"/>
      <c r="S1115" s="277"/>
      <c r="T1115" s="278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79" t="s">
        <v>266</v>
      </c>
      <c r="AU1115" s="279" t="s">
        <v>87</v>
      </c>
      <c r="AV1115" s="15" t="s">
        <v>262</v>
      </c>
      <c r="AW1115" s="15" t="s">
        <v>34</v>
      </c>
      <c r="AX1115" s="15" t="s">
        <v>85</v>
      </c>
      <c r="AY1115" s="279" t="s">
        <v>256</v>
      </c>
    </row>
    <row r="1116" s="2" customFormat="1" ht="24.15" customHeight="1">
      <c r="A1116" s="38"/>
      <c r="B1116" s="39"/>
      <c r="C1116" s="228" t="s">
        <v>1197</v>
      </c>
      <c r="D1116" s="228" t="s">
        <v>258</v>
      </c>
      <c r="E1116" s="229" t="s">
        <v>1198</v>
      </c>
      <c r="F1116" s="230" t="s">
        <v>1199</v>
      </c>
      <c r="G1116" s="231" t="s">
        <v>783</v>
      </c>
      <c r="H1116" s="291"/>
      <c r="I1116" s="233"/>
      <c r="J1116" s="234">
        <f>ROUND(I1116*H1116,2)</f>
        <v>0</v>
      </c>
      <c r="K1116" s="235"/>
      <c r="L1116" s="44"/>
      <c r="M1116" s="236" t="s">
        <v>1</v>
      </c>
      <c r="N1116" s="237" t="s">
        <v>42</v>
      </c>
      <c r="O1116" s="91"/>
      <c r="P1116" s="238">
        <f>O1116*H1116</f>
        <v>0</v>
      </c>
      <c r="Q1116" s="238">
        <v>0</v>
      </c>
      <c r="R1116" s="238">
        <f>Q1116*H1116</f>
        <v>0</v>
      </c>
      <c r="S1116" s="238">
        <v>0</v>
      </c>
      <c r="T1116" s="239">
        <f>S1116*H1116</f>
        <v>0</v>
      </c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R1116" s="240" t="s">
        <v>355</v>
      </c>
      <c r="AT1116" s="240" t="s">
        <v>258</v>
      </c>
      <c r="AU1116" s="240" t="s">
        <v>87</v>
      </c>
      <c r="AY1116" s="17" t="s">
        <v>256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7" t="s">
        <v>85</v>
      </c>
      <c r="BK1116" s="241">
        <f>ROUND(I1116*H1116,2)</f>
        <v>0</v>
      </c>
      <c r="BL1116" s="17" t="s">
        <v>355</v>
      </c>
      <c r="BM1116" s="240" t="s">
        <v>1200</v>
      </c>
    </row>
    <row r="1117" s="12" customFormat="1" ht="22.8" customHeight="1">
      <c r="A1117" s="12"/>
      <c r="B1117" s="212"/>
      <c r="C1117" s="213"/>
      <c r="D1117" s="214" t="s">
        <v>76</v>
      </c>
      <c r="E1117" s="226" t="s">
        <v>1201</v>
      </c>
      <c r="F1117" s="226" t="s">
        <v>1202</v>
      </c>
      <c r="G1117" s="213"/>
      <c r="H1117" s="213"/>
      <c r="I1117" s="216"/>
      <c r="J1117" s="227">
        <f>BK1117</f>
        <v>0</v>
      </c>
      <c r="K1117" s="213"/>
      <c r="L1117" s="218"/>
      <c r="M1117" s="219"/>
      <c r="N1117" s="220"/>
      <c r="O1117" s="220"/>
      <c r="P1117" s="221">
        <f>SUM(P1118:P1215)</f>
        <v>0</v>
      </c>
      <c r="Q1117" s="220"/>
      <c r="R1117" s="221">
        <f>SUM(R1118:R1215)</f>
        <v>6.7864386799999998</v>
      </c>
      <c r="S1117" s="220"/>
      <c r="T1117" s="222">
        <f>SUM(T1118:T1215)</f>
        <v>0</v>
      </c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R1117" s="223" t="s">
        <v>87</v>
      </c>
      <c r="AT1117" s="224" t="s">
        <v>76</v>
      </c>
      <c r="AU1117" s="224" t="s">
        <v>85</v>
      </c>
      <c r="AY1117" s="223" t="s">
        <v>256</v>
      </c>
      <c r="BK1117" s="225">
        <f>SUM(BK1118:BK1215)</f>
        <v>0</v>
      </c>
    </row>
    <row r="1118" s="2" customFormat="1" ht="16.5" customHeight="1">
      <c r="A1118" s="38"/>
      <c r="B1118" s="39"/>
      <c r="C1118" s="228" t="s">
        <v>1203</v>
      </c>
      <c r="D1118" s="228" t="s">
        <v>258</v>
      </c>
      <c r="E1118" s="229" t="s">
        <v>1204</v>
      </c>
      <c r="F1118" s="230" t="s">
        <v>1205</v>
      </c>
      <c r="G1118" s="231" t="s">
        <v>337</v>
      </c>
      <c r="H1118" s="232">
        <v>211.77000000000001</v>
      </c>
      <c r="I1118" s="233"/>
      <c r="J1118" s="234">
        <f>ROUND(I1118*H1118,2)</f>
        <v>0</v>
      </c>
      <c r="K1118" s="235"/>
      <c r="L1118" s="44"/>
      <c r="M1118" s="236" t="s">
        <v>1</v>
      </c>
      <c r="N1118" s="237" t="s">
        <v>42</v>
      </c>
      <c r="O1118" s="91"/>
      <c r="P1118" s="238">
        <f>O1118*H1118</f>
        <v>0</v>
      </c>
      <c r="Q1118" s="238">
        <v>0</v>
      </c>
      <c r="R1118" s="238">
        <f>Q1118*H1118</f>
        <v>0</v>
      </c>
      <c r="S1118" s="238">
        <v>0</v>
      </c>
      <c r="T1118" s="239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240" t="s">
        <v>355</v>
      </c>
      <c r="AT1118" s="240" t="s">
        <v>258</v>
      </c>
      <c r="AU1118" s="240" t="s">
        <v>87</v>
      </c>
      <c r="AY1118" s="17" t="s">
        <v>256</v>
      </c>
      <c r="BE1118" s="241">
        <f>IF(N1118="základní",J1118,0)</f>
        <v>0</v>
      </c>
      <c r="BF1118" s="241">
        <f>IF(N1118="snížená",J1118,0)</f>
        <v>0</v>
      </c>
      <c r="BG1118" s="241">
        <f>IF(N1118="zákl. přenesená",J1118,0)</f>
        <v>0</v>
      </c>
      <c r="BH1118" s="241">
        <f>IF(N1118="sníž. přenesená",J1118,0)</f>
        <v>0</v>
      </c>
      <c r="BI1118" s="241">
        <f>IF(N1118="nulová",J1118,0)</f>
        <v>0</v>
      </c>
      <c r="BJ1118" s="17" t="s">
        <v>85</v>
      </c>
      <c r="BK1118" s="241">
        <f>ROUND(I1118*H1118,2)</f>
        <v>0</v>
      </c>
      <c r="BL1118" s="17" t="s">
        <v>355</v>
      </c>
      <c r="BM1118" s="240" t="s">
        <v>1206</v>
      </c>
    </row>
    <row r="1119" s="13" customFormat="1">
      <c r="A1119" s="13"/>
      <c r="B1119" s="247"/>
      <c r="C1119" s="248"/>
      <c r="D1119" s="249" t="s">
        <v>266</v>
      </c>
      <c r="E1119" s="250" t="s">
        <v>1</v>
      </c>
      <c r="F1119" s="251" t="s">
        <v>268</v>
      </c>
      <c r="G1119" s="248"/>
      <c r="H1119" s="250" t="s">
        <v>1</v>
      </c>
      <c r="I1119" s="252"/>
      <c r="J1119" s="248"/>
      <c r="K1119" s="248"/>
      <c r="L1119" s="253"/>
      <c r="M1119" s="254"/>
      <c r="N1119" s="255"/>
      <c r="O1119" s="255"/>
      <c r="P1119" s="255"/>
      <c r="Q1119" s="255"/>
      <c r="R1119" s="255"/>
      <c r="S1119" s="255"/>
      <c r="T1119" s="256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7" t="s">
        <v>266</v>
      </c>
      <c r="AU1119" s="257" t="s">
        <v>87</v>
      </c>
      <c r="AV1119" s="13" t="s">
        <v>85</v>
      </c>
      <c r="AW1119" s="13" t="s">
        <v>34</v>
      </c>
      <c r="AX1119" s="13" t="s">
        <v>77</v>
      </c>
      <c r="AY1119" s="257" t="s">
        <v>256</v>
      </c>
    </row>
    <row r="1120" s="14" customFormat="1">
      <c r="A1120" s="14"/>
      <c r="B1120" s="258"/>
      <c r="C1120" s="259"/>
      <c r="D1120" s="249" t="s">
        <v>266</v>
      </c>
      <c r="E1120" s="260" t="s">
        <v>1</v>
      </c>
      <c r="F1120" s="261" t="s">
        <v>481</v>
      </c>
      <c r="G1120" s="259"/>
      <c r="H1120" s="262">
        <v>15.199999999999999</v>
      </c>
      <c r="I1120" s="263"/>
      <c r="J1120" s="259"/>
      <c r="K1120" s="259"/>
      <c r="L1120" s="264"/>
      <c r="M1120" s="265"/>
      <c r="N1120" s="266"/>
      <c r="O1120" s="266"/>
      <c r="P1120" s="266"/>
      <c r="Q1120" s="266"/>
      <c r="R1120" s="266"/>
      <c r="S1120" s="266"/>
      <c r="T1120" s="267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8" t="s">
        <v>266</v>
      </c>
      <c r="AU1120" s="268" t="s">
        <v>87</v>
      </c>
      <c r="AV1120" s="14" t="s">
        <v>87</v>
      </c>
      <c r="AW1120" s="14" t="s">
        <v>34</v>
      </c>
      <c r="AX1120" s="14" t="s">
        <v>77</v>
      </c>
      <c r="AY1120" s="268" t="s">
        <v>256</v>
      </c>
    </row>
    <row r="1121" s="14" customFormat="1">
      <c r="A1121" s="14"/>
      <c r="B1121" s="258"/>
      <c r="C1121" s="259"/>
      <c r="D1121" s="249" t="s">
        <v>266</v>
      </c>
      <c r="E1121" s="260" t="s">
        <v>1</v>
      </c>
      <c r="F1121" s="261" t="s">
        <v>482</v>
      </c>
      <c r="G1121" s="259"/>
      <c r="H1121" s="262">
        <v>3.2999999999999998</v>
      </c>
      <c r="I1121" s="263"/>
      <c r="J1121" s="259"/>
      <c r="K1121" s="259"/>
      <c r="L1121" s="264"/>
      <c r="M1121" s="265"/>
      <c r="N1121" s="266"/>
      <c r="O1121" s="266"/>
      <c r="P1121" s="266"/>
      <c r="Q1121" s="266"/>
      <c r="R1121" s="266"/>
      <c r="S1121" s="266"/>
      <c r="T1121" s="267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8" t="s">
        <v>266</v>
      </c>
      <c r="AU1121" s="268" t="s">
        <v>87</v>
      </c>
      <c r="AV1121" s="14" t="s">
        <v>87</v>
      </c>
      <c r="AW1121" s="14" t="s">
        <v>34</v>
      </c>
      <c r="AX1121" s="14" t="s">
        <v>77</v>
      </c>
      <c r="AY1121" s="268" t="s">
        <v>256</v>
      </c>
    </row>
    <row r="1122" s="14" customFormat="1">
      <c r="A1122" s="14"/>
      <c r="B1122" s="258"/>
      <c r="C1122" s="259"/>
      <c r="D1122" s="249" t="s">
        <v>266</v>
      </c>
      <c r="E1122" s="260" t="s">
        <v>1</v>
      </c>
      <c r="F1122" s="261" t="s">
        <v>483</v>
      </c>
      <c r="G1122" s="259"/>
      <c r="H1122" s="262">
        <v>13.6</v>
      </c>
      <c r="I1122" s="263"/>
      <c r="J1122" s="259"/>
      <c r="K1122" s="259"/>
      <c r="L1122" s="264"/>
      <c r="M1122" s="265"/>
      <c r="N1122" s="266"/>
      <c r="O1122" s="266"/>
      <c r="P1122" s="266"/>
      <c r="Q1122" s="266"/>
      <c r="R1122" s="266"/>
      <c r="S1122" s="266"/>
      <c r="T1122" s="267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8" t="s">
        <v>266</v>
      </c>
      <c r="AU1122" s="268" t="s">
        <v>87</v>
      </c>
      <c r="AV1122" s="14" t="s">
        <v>87</v>
      </c>
      <c r="AW1122" s="14" t="s">
        <v>34</v>
      </c>
      <c r="AX1122" s="14" t="s">
        <v>77</v>
      </c>
      <c r="AY1122" s="268" t="s">
        <v>256</v>
      </c>
    </row>
    <row r="1123" s="14" customFormat="1">
      <c r="A1123" s="14"/>
      <c r="B1123" s="258"/>
      <c r="C1123" s="259"/>
      <c r="D1123" s="249" t="s">
        <v>266</v>
      </c>
      <c r="E1123" s="260" t="s">
        <v>1</v>
      </c>
      <c r="F1123" s="261" t="s">
        <v>484</v>
      </c>
      <c r="G1123" s="259"/>
      <c r="H1123" s="262">
        <v>4.2400000000000002</v>
      </c>
      <c r="I1123" s="263"/>
      <c r="J1123" s="259"/>
      <c r="K1123" s="259"/>
      <c r="L1123" s="264"/>
      <c r="M1123" s="265"/>
      <c r="N1123" s="266"/>
      <c r="O1123" s="266"/>
      <c r="P1123" s="266"/>
      <c r="Q1123" s="266"/>
      <c r="R1123" s="266"/>
      <c r="S1123" s="266"/>
      <c r="T1123" s="267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8" t="s">
        <v>266</v>
      </c>
      <c r="AU1123" s="268" t="s">
        <v>87</v>
      </c>
      <c r="AV1123" s="14" t="s">
        <v>87</v>
      </c>
      <c r="AW1123" s="14" t="s">
        <v>34</v>
      </c>
      <c r="AX1123" s="14" t="s">
        <v>77</v>
      </c>
      <c r="AY1123" s="268" t="s">
        <v>256</v>
      </c>
    </row>
    <row r="1124" s="14" customFormat="1">
      <c r="A1124" s="14"/>
      <c r="B1124" s="258"/>
      <c r="C1124" s="259"/>
      <c r="D1124" s="249" t="s">
        <v>266</v>
      </c>
      <c r="E1124" s="260" t="s">
        <v>1</v>
      </c>
      <c r="F1124" s="261" t="s">
        <v>1207</v>
      </c>
      <c r="G1124" s="259"/>
      <c r="H1124" s="262">
        <v>34.829999999999998</v>
      </c>
      <c r="I1124" s="263"/>
      <c r="J1124" s="259"/>
      <c r="K1124" s="259"/>
      <c r="L1124" s="264"/>
      <c r="M1124" s="265"/>
      <c r="N1124" s="266"/>
      <c r="O1124" s="266"/>
      <c r="P1124" s="266"/>
      <c r="Q1124" s="266"/>
      <c r="R1124" s="266"/>
      <c r="S1124" s="266"/>
      <c r="T1124" s="267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8" t="s">
        <v>266</v>
      </c>
      <c r="AU1124" s="268" t="s">
        <v>87</v>
      </c>
      <c r="AV1124" s="14" t="s">
        <v>87</v>
      </c>
      <c r="AW1124" s="14" t="s">
        <v>34</v>
      </c>
      <c r="AX1124" s="14" t="s">
        <v>77</v>
      </c>
      <c r="AY1124" s="268" t="s">
        <v>256</v>
      </c>
    </row>
    <row r="1125" s="13" customFormat="1">
      <c r="A1125" s="13"/>
      <c r="B1125" s="247"/>
      <c r="C1125" s="248"/>
      <c r="D1125" s="249" t="s">
        <v>266</v>
      </c>
      <c r="E1125" s="250" t="s">
        <v>1</v>
      </c>
      <c r="F1125" s="251" t="s">
        <v>376</v>
      </c>
      <c r="G1125" s="248"/>
      <c r="H1125" s="250" t="s">
        <v>1</v>
      </c>
      <c r="I1125" s="252"/>
      <c r="J1125" s="248"/>
      <c r="K1125" s="248"/>
      <c r="L1125" s="253"/>
      <c r="M1125" s="254"/>
      <c r="N1125" s="255"/>
      <c r="O1125" s="255"/>
      <c r="P1125" s="255"/>
      <c r="Q1125" s="255"/>
      <c r="R1125" s="255"/>
      <c r="S1125" s="255"/>
      <c r="T1125" s="256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7" t="s">
        <v>266</v>
      </c>
      <c r="AU1125" s="257" t="s">
        <v>87</v>
      </c>
      <c r="AV1125" s="13" t="s">
        <v>85</v>
      </c>
      <c r="AW1125" s="13" t="s">
        <v>34</v>
      </c>
      <c r="AX1125" s="13" t="s">
        <v>77</v>
      </c>
      <c r="AY1125" s="257" t="s">
        <v>256</v>
      </c>
    </row>
    <row r="1126" s="14" customFormat="1">
      <c r="A1126" s="14"/>
      <c r="B1126" s="258"/>
      <c r="C1126" s="259"/>
      <c r="D1126" s="249" t="s">
        <v>266</v>
      </c>
      <c r="E1126" s="260" t="s">
        <v>1</v>
      </c>
      <c r="F1126" s="261" t="s">
        <v>528</v>
      </c>
      <c r="G1126" s="259"/>
      <c r="H1126" s="262">
        <v>16.539999999999999</v>
      </c>
      <c r="I1126" s="263"/>
      <c r="J1126" s="259"/>
      <c r="K1126" s="259"/>
      <c r="L1126" s="264"/>
      <c r="M1126" s="265"/>
      <c r="N1126" s="266"/>
      <c r="O1126" s="266"/>
      <c r="P1126" s="266"/>
      <c r="Q1126" s="266"/>
      <c r="R1126" s="266"/>
      <c r="S1126" s="266"/>
      <c r="T1126" s="267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8" t="s">
        <v>266</v>
      </c>
      <c r="AU1126" s="268" t="s">
        <v>87</v>
      </c>
      <c r="AV1126" s="14" t="s">
        <v>87</v>
      </c>
      <c r="AW1126" s="14" t="s">
        <v>34</v>
      </c>
      <c r="AX1126" s="14" t="s">
        <v>77</v>
      </c>
      <c r="AY1126" s="268" t="s">
        <v>256</v>
      </c>
    </row>
    <row r="1127" s="14" customFormat="1">
      <c r="A1127" s="14"/>
      <c r="B1127" s="258"/>
      <c r="C1127" s="259"/>
      <c r="D1127" s="249" t="s">
        <v>266</v>
      </c>
      <c r="E1127" s="260" t="s">
        <v>1</v>
      </c>
      <c r="F1127" s="261" t="s">
        <v>529</v>
      </c>
      <c r="G1127" s="259"/>
      <c r="H1127" s="262">
        <v>18</v>
      </c>
      <c r="I1127" s="263"/>
      <c r="J1127" s="259"/>
      <c r="K1127" s="259"/>
      <c r="L1127" s="264"/>
      <c r="M1127" s="265"/>
      <c r="N1127" s="266"/>
      <c r="O1127" s="266"/>
      <c r="P1127" s="266"/>
      <c r="Q1127" s="266"/>
      <c r="R1127" s="266"/>
      <c r="S1127" s="266"/>
      <c r="T1127" s="267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8" t="s">
        <v>266</v>
      </c>
      <c r="AU1127" s="268" t="s">
        <v>87</v>
      </c>
      <c r="AV1127" s="14" t="s">
        <v>87</v>
      </c>
      <c r="AW1127" s="14" t="s">
        <v>34</v>
      </c>
      <c r="AX1127" s="14" t="s">
        <v>77</v>
      </c>
      <c r="AY1127" s="268" t="s">
        <v>256</v>
      </c>
    </row>
    <row r="1128" s="14" customFormat="1">
      <c r="A1128" s="14"/>
      <c r="B1128" s="258"/>
      <c r="C1128" s="259"/>
      <c r="D1128" s="249" t="s">
        <v>266</v>
      </c>
      <c r="E1128" s="260" t="s">
        <v>1</v>
      </c>
      <c r="F1128" s="261" t="s">
        <v>540</v>
      </c>
      <c r="G1128" s="259"/>
      <c r="H1128" s="262">
        <v>42.380000000000003</v>
      </c>
      <c r="I1128" s="263"/>
      <c r="J1128" s="259"/>
      <c r="K1128" s="259"/>
      <c r="L1128" s="264"/>
      <c r="M1128" s="265"/>
      <c r="N1128" s="266"/>
      <c r="O1128" s="266"/>
      <c r="P1128" s="266"/>
      <c r="Q1128" s="266"/>
      <c r="R1128" s="266"/>
      <c r="S1128" s="266"/>
      <c r="T1128" s="267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8" t="s">
        <v>266</v>
      </c>
      <c r="AU1128" s="268" t="s">
        <v>87</v>
      </c>
      <c r="AV1128" s="14" t="s">
        <v>87</v>
      </c>
      <c r="AW1128" s="14" t="s">
        <v>34</v>
      </c>
      <c r="AX1128" s="14" t="s">
        <v>77</v>
      </c>
      <c r="AY1128" s="268" t="s">
        <v>256</v>
      </c>
    </row>
    <row r="1129" s="14" customFormat="1">
      <c r="A1129" s="14"/>
      <c r="B1129" s="258"/>
      <c r="C1129" s="259"/>
      <c r="D1129" s="249" t="s">
        <v>266</v>
      </c>
      <c r="E1129" s="260" t="s">
        <v>1</v>
      </c>
      <c r="F1129" s="261" t="s">
        <v>541</v>
      </c>
      <c r="G1129" s="259"/>
      <c r="H1129" s="262">
        <v>29.140000000000001</v>
      </c>
      <c r="I1129" s="263"/>
      <c r="J1129" s="259"/>
      <c r="K1129" s="259"/>
      <c r="L1129" s="264"/>
      <c r="M1129" s="265"/>
      <c r="N1129" s="266"/>
      <c r="O1129" s="266"/>
      <c r="P1129" s="266"/>
      <c r="Q1129" s="266"/>
      <c r="R1129" s="266"/>
      <c r="S1129" s="266"/>
      <c r="T1129" s="267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8" t="s">
        <v>266</v>
      </c>
      <c r="AU1129" s="268" t="s">
        <v>87</v>
      </c>
      <c r="AV1129" s="14" t="s">
        <v>87</v>
      </c>
      <c r="AW1129" s="14" t="s">
        <v>34</v>
      </c>
      <c r="AX1129" s="14" t="s">
        <v>77</v>
      </c>
      <c r="AY1129" s="268" t="s">
        <v>256</v>
      </c>
    </row>
    <row r="1130" s="13" customFormat="1">
      <c r="A1130" s="13"/>
      <c r="B1130" s="247"/>
      <c r="C1130" s="248"/>
      <c r="D1130" s="249" t="s">
        <v>266</v>
      </c>
      <c r="E1130" s="250" t="s">
        <v>1</v>
      </c>
      <c r="F1130" s="251" t="s">
        <v>380</v>
      </c>
      <c r="G1130" s="248"/>
      <c r="H1130" s="250" t="s">
        <v>1</v>
      </c>
      <c r="I1130" s="252"/>
      <c r="J1130" s="248"/>
      <c r="K1130" s="248"/>
      <c r="L1130" s="253"/>
      <c r="M1130" s="254"/>
      <c r="N1130" s="255"/>
      <c r="O1130" s="255"/>
      <c r="P1130" s="255"/>
      <c r="Q1130" s="255"/>
      <c r="R1130" s="255"/>
      <c r="S1130" s="255"/>
      <c r="T1130" s="256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7" t="s">
        <v>266</v>
      </c>
      <c r="AU1130" s="257" t="s">
        <v>87</v>
      </c>
      <c r="AV1130" s="13" t="s">
        <v>85</v>
      </c>
      <c r="AW1130" s="13" t="s">
        <v>34</v>
      </c>
      <c r="AX1130" s="13" t="s">
        <v>77</v>
      </c>
      <c r="AY1130" s="257" t="s">
        <v>256</v>
      </c>
    </row>
    <row r="1131" s="14" customFormat="1">
      <c r="A1131" s="14"/>
      <c r="B1131" s="258"/>
      <c r="C1131" s="259"/>
      <c r="D1131" s="249" t="s">
        <v>266</v>
      </c>
      <c r="E1131" s="260" t="s">
        <v>1</v>
      </c>
      <c r="F1131" s="261" t="s">
        <v>530</v>
      </c>
      <c r="G1131" s="259"/>
      <c r="H1131" s="262">
        <v>16.539999999999999</v>
      </c>
      <c r="I1131" s="263"/>
      <c r="J1131" s="259"/>
      <c r="K1131" s="259"/>
      <c r="L1131" s="264"/>
      <c r="M1131" s="265"/>
      <c r="N1131" s="266"/>
      <c r="O1131" s="266"/>
      <c r="P1131" s="266"/>
      <c r="Q1131" s="266"/>
      <c r="R1131" s="266"/>
      <c r="S1131" s="266"/>
      <c r="T1131" s="267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8" t="s">
        <v>266</v>
      </c>
      <c r="AU1131" s="268" t="s">
        <v>87</v>
      </c>
      <c r="AV1131" s="14" t="s">
        <v>87</v>
      </c>
      <c r="AW1131" s="14" t="s">
        <v>34</v>
      </c>
      <c r="AX1131" s="14" t="s">
        <v>77</v>
      </c>
      <c r="AY1131" s="268" t="s">
        <v>256</v>
      </c>
    </row>
    <row r="1132" s="14" customFormat="1">
      <c r="A1132" s="14"/>
      <c r="B1132" s="258"/>
      <c r="C1132" s="259"/>
      <c r="D1132" s="249" t="s">
        <v>266</v>
      </c>
      <c r="E1132" s="260" t="s">
        <v>1</v>
      </c>
      <c r="F1132" s="261" t="s">
        <v>531</v>
      </c>
      <c r="G1132" s="259"/>
      <c r="H1132" s="262">
        <v>18</v>
      </c>
      <c r="I1132" s="263"/>
      <c r="J1132" s="259"/>
      <c r="K1132" s="259"/>
      <c r="L1132" s="264"/>
      <c r="M1132" s="265"/>
      <c r="N1132" s="266"/>
      <c r="O1132" s="266"/>
      <c r="P1132" s="266"/>
      <c r="Q1132" s="266"/>
      <c r="R1132" s="266"/>
      <c r="S1132" s="266"/>
      <c r="T1132" s="267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8" t="s">
        <v>266</v>
      </c>
      <c r="AU1132" s="268" t="s">
        <v>87</v>
      </c>
      <c r="AV1132" s="14" t="s">
        <v>87</v>
      </c>
      <c r="AW1132" s="14" t="s">
        <v>34</v>
      </c>
      <c r="AX1132" s="14" t="s">
        <v>77</v>
      </c>
      <c r="AY1132" s="268" t="s">
        <v>256</v>
      </c>
    </row>
    <row r="1133" s="15" customFormat="1">
      <c r="A1133" s="15"/>
      <c r="B1133" s="269"/>
      <c r="C1133" s="270"/>
      <c r="D1133" s="249" t="s">
        <v>266</v>
      </c>
      <c r="E1133" s="271" t="s">
        <v>1</v>
      </c>
      <c r="F1133" s="272" t="s">
        <v>270</v>
      </c>
      <c r="G1133" s="270"/>
      <c r="H1133" s="273">
        <v>211.77000000000001</v>
      </c>
      <c r="I1133" s="274"/>
      <c r="J1133" s="270"/>
      <c r="K1133" s="270"/>
      <c r="L1133" s="275"/>
      <c r="M1133" s="276"/>
      <c r="N1133" s="277"/>
      <c r="O1133" s="277"/>
      <c r="P1133" s="277"/>
      <c r="Q1133" s="277"/>
      <c r="R1133" s="277"/>
      <c r="S1133" s="277"/>
      <c r="T1133" s="278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79" t="s">
        <v>266</v>
      </c>
      <c r="AU1133" s="279" t="s">
        <v>87</v>
      </c>
      <c r="AV1133" s="15" t="s">
        <v>262</v>
      </c>
      <c r="AW1133" s="15" t="s">
        <v>34</v>
      </c>
      <c r="AX1133" s="15" t="s">
        <v>85</v>
      </c>
      <c r="AY1133" s="279" t="s">
        <v>256</v>
      </c>
    </row>
    <row r="1134" s="2" customFormat="1" ht="16.5" customHeight="1">
      <c r="A1134" s="38"/>
      <c r="B1134" s="39"/>
      <c r="C1134" s="228" t="s">
        <v>1208</v>
      </c>
      <c r="D1134" s="228" t="s">
        <v>258</v>
      </c>
      <c r="E1134" s="229" t="s">
        <v>1209</v>
      </c>
      <c r="F1134" s="230" t="s">
        <v>1210</v>
      </c>
      <c r="G1134" s="231" t="s">
        <v>337</v>
      </c>
      <c r="H1134" s="232">
        <v>219.25899999999999</v>
      </c>
      <c r="I1134" s="233"/>
      <c r="J1134" s="234">
        <f>ROUND(I1134*H1134,2)</f>
        <v>0</v>
      </c>
      <c r="K1134" s="235"/>
      <c r="L1134" s="44"/>
      <c r="M1134" s="236" t="s">
        <v>1</v>
      </c>
      <c r="N1134" s="237" t="s">
        <v>42</v>
      </c>
      <c r="O1134" s="91"/>
      <c r="P1134" s="238">
        <f>O1134*H1134</f>
        <v>0</v>
      </c>
      <c r="Q1134" s="238">
        <v>0.00029999999999999997</v>
      </c>
      <c r="R1134" s="238">
        <f>Q1134*H1134</f>
        <v>0.065777699999999995</v>
      </c>
      <c r="S1134" s="238">
        <v>0</v>
      </c>
      <c r="T1134" s="239">
        <f>S1134*H1134</f>
        <v>0</v>
      </c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R1134" s="240" t="s">
        <v>355</v>
      </c>
      <c r="AT1134" s="240" t="s">
        <v>258</v>
      </c>
      <c r="AU1134" s="240" t="s">
        <v>87</v>
      </c>
      <c r="AY1134" s="17" t="s">
        <v>256</v>
      </c>
      <c r="BE1134" s="241">
        <f>IF(N1134="základní",J1134,0)</f>
        <v>0</v>
      </c>
      <c r="BF1134" s="241">
        <f>IF(N1134="snížená",J1134,0)</f>
        <v>0</v>
      </c>
      <c r="BG1134" s="241">
        <f>IF(N1134="zákl. přenesená",J1134,0)</f>
        <v>0</v>
      </c>
      <c r="BH1134" s="241">
        <f>IF(N1134="sníž. přenesená",J1134,0)</f>
        <v>0</v>
      </c>
      <c r="BI1134" s="241">
        <f>IF(N1134="nulová",J1134,0)</f>
        <v>0</v>
      </c>
      <c r="BJ1134" s="17" t="s">
        <v>85</v>
      </c>
      <c r="BK1134" s="241">
        <f>ROUND(I1134*H1134,2)</f>
        <v>0</v>
      </c>
      <c r="BL1134" s="17" t="s">
        <v>355</v>
      </c>
      <c r="BM1134" s="240" t="s">
        <v>1211</v>
      </c>
    </row>
    <row r="1135" s="13" customFormat="1">
      <c r="A1135" s="13"/>
      <c r="B1135" s="247"/>
      <c r="C1135" s="248"/>
      <c r="D1135" s="249" t="s">
        <v>266</v>
      </c>
      <c r="E1135" s="250" t="s">
        <v>1</v>
      </c>
      <c r="F1135" s="251" t="s">
        <v>1212</v>
      </c>
      <c r="G1135" s="248"/>
      <c r="H1135" s="250" t="s">
        <v>1</v>
      </c>
      <c r="I1135" s="252"/>
      <c r="J1135" s="248"/>
      <c r="K1135" s="248"/>
      <c r="L1135" s="253"/>
      <c r="M1135" s="254"/>
      <c r="N1135" s="255"/>
      <c r="O1135" s="255"/>
      <c r="P1135" s="255"/>
      <c r="Q1135" s="255"/>
      <c r="R1135" s="255"/>
      <c r="S1135" s="255"/>
      <c r="T1135" s="256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7" t="s">
        <v>266</v>
      </c>
      <c r="AU1135" s="257" t="s">
        <v>87</v>
      </c>
      <c r="AV1135" s="13" t="s">
        <v>85</v>
      </c>
      <c r="AW1135" s="13" t="s">
        <v>34</v>
      </c>
      <c r="AX1135" s="13" t="s">
        <v>77</v>
      </c>
      <c r="AY1135" s="257" t="s">
        <v>256</v>
      </c>
    </row>
    <row r="1136" s="14" customFormat="1">
      <c r="A1136" s="14"/>
      <c r="B1136" s="258"/>
      <c r="C1136" s="259"/>
      <c r="D1136" s="249" t="s">
        <v>266</v>
      </c>
      <c r="E1136" s="260" t="s">
        <v>1</v>
      </c>
      <c r="F1136" s="261" t="s">
        <v>1213</v>
      </c>
      <c r="G1136" s="259"/>
      <c r="H1136" s="262">
        <v>7.4889999999999999</v>
      </c>
      <c r="I1136" s="263"/>
      <c r="J1136" s="259"/>
      <c r="K1136" s="259"/>
      <c r="L1136" s="264"/>
      <c r="M1136" s="265"/>
      <c r="N1136" s="266"/>
      <c r="O1136" s="266"/>
      <c r="P1136" s="266"/>
      <c r="Q1136" s="266"/>
      <c r="R1136" s="266"/>
      <c r="S1136" s="266"/>
      <c r="T1136" s="267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8" t="s">
        <v>266</v>
      </c>
      <c r="AU1136" s="268" t="s">
        <v>87</v>
      </c>
      <c r="AV1136" s="14" t="s">
        <v>87</v>
      </c>
      <c r="AW1136" s="14" t="s">
        <v>34</v>
      </c>
      <c r="AX1136" s="14" t="s">
        <v>77</v>
      </c>
      <c r="AY1136" s="268" t="s">
        <v>256</v>
      </c>
    </row>
    <row r="1137" s="13" customFormat="1">
      <c r="A1137" s="13"/>
      <c r="B1137" s="247"/>
      <c r="C1137" s="248"/>
      <c r="D1137" s="249" t="s">
        <v>266</v>
      </c>
      <c r="E1137" s="250" t="s">
        <v>1</v>
      </c>
      <c r="F1137" s="251" t="s">
        <v>1214</v>
      </c>
      <c r="G1137" s="248"/>
      <c r="H1137" s="250" t="s">
        <v>1</v>
      </c>
      <c r="I1137" s="252"/>
      <c r="J1137" s="248"/>
      <c r="K1137" s="248"/>
      <c r="L1137" s="253"/>
      <c r="M1137" s="254"/>
      <c r="N1137" s="255"/>
      <c r="O1137" s="255"/>
      <c r="P1137" s="255"/>
      <c r="Q1137" s="255"/>
      <c r="R1137" s="255"/>
      <c r="S1137" s="255"/>
      <c r="T1137" s="256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7" t="s">
        <v>266</v>
      </c>
      <c r="AU1137" s="257" t="s">
        <v>87</v>
      </c>
      <c r="AV1137" s="13" t="s">
        <v>85</v>
      </c>
      <c r="AW1137" s="13" t="s">
        <v>34</v>
      </c>
      <c r="AX1137" s="13" t="s">
        <v>77</v>
      </c>
      <c r="AY1137" s="257" t="s">
        <v>256</v>
      </c>
    </row>
    <row r="1138" s="13" customFormat="1">
      <c r="A1138" s="13"/>
      <c r="B1138" s="247"/>
      <c r="C1138" s="248"/>
      <c r="D1138" s="249" t="s">
        <v>266</v>
      </c>
      <c r="E1138" s="250" t="s">
        <v>1</v>
      </c>
      <c r="F1138" s="251" t="s">
        <v>268</v>
      </c>
      <c r="G1138" s="248"/>
      <c r="H1138" s="250" t="s">
        <v>1</v>
      </c>
      <c r="I1138" s="252"/>
      <c r="J1138" s="248"/>
      <c r="K1138" s="248"/>
      <c r="L1138" s="253"/>
      <c r="M1138" s="254"/>
      <c r="N1138" s="255"/>
      <c r="O1138" s="255"/>
      <c r="P1138" s="255"/>
      <c r="Q1138" s="255"/>
      <c r="R1138" s="255"/>
      <c r="S1138" s="255"/>
      <c r="T1138" s="256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7" t="s">
        <v>266</v>
      </c>
      <c r="AU1138" s="257" t="s">
        <v>87</v>
      </c>
      <c r="AV1138" s="13" t="s">
        <v>85</v>
      </c>
      <c r="AW1138" s="13" t="s">
        <v>34</v>
      </c>
      <c r="AX1138" s="13" t="s">
        <v>77</v>
      </c>
      <c r="AY1138" s="257" t="s">
        <v>256</v>
      </c>
    </row>
    <row r="1139" s="14" customFormat="1">
      <c r="A1139" s="14"/>
      <c r="B1139" s="258"/>
      <c r="C1139" s="259"/>
      <c r="D1139" s="249" t="s">
        <v>266</v>
      </c>
      <c r="E1139" s="260" t="s">
        <v>1</v>
      </c>
      <c r="F1139" s="261" t="s">
        <v>481</v>
      </c>
      <c r="G1139" s="259"/>
      <c r="H1139" s="262">
        <v>15.199999999999999</v>
      </c>
      <c r="I1139" s="263"/>
      <c r="J1139" s="259"/>
      <c r="K1139" s="259"/>
      <c r="L1139" s="264"/>
      <c r="M1139" s="265"/>
      <c r="N1139" s="266"/>
      <c r="O1139" s="266"/>
      <c r="P1139" s="266"/>
      <c r="Q1139" s="266"/>
      <c r="R1139" s="266"/>
      <c r="S1139" s="266"/>
      <c r="T1139" s="267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8" t="s">
        <v>266</v>
      </c>
      <c r="AU1139" s="268" t="s">
        <v>87</v>
      </c>
      <c r="AV1139" s="14" t="s">
        <v>87</v>
      </c>
      <c r="AW1139" s="14" t="s">
        <v>34</v>
      </c>
      <c r="AX1139" s="14" t="s">
        <v>77</v>
      </c>
      <c r="AY1139" s="268" t="s">
        <v>256</v>
      </c>
    </row>
    <row r="1140" s="14" customFormat="1">
      <c r="A1140" s="14"/>
      <c r="B1140" s="258"/>
      <c r="C1140" s="259"/>
      <c r="D1140" s="249" t="s">
        <v>266</v>
      </c>
      <c r="E1140" s="260" t="s">
        <v>1</v>
      </c>
      <c r="F1140" s="261" t="s">
        <v>482</v>
      </c>
      <c r="G1140" s="259"/>
      <c r="H1140" s="262">
        <v>3.2999999999999998</v>
      </c>
      <c r="I1140" s="263"/>
      <c r="J1140" s="259"/>
      <c r="K1140" s="259"/>
      <c r="L1140" s="264"/>
      <c r="M1140" s="265"/>
      <c r="N1140" s="266"/>
      <c r="O1140" s="266"/>
      <c r="P1140" s="266"/>
      <c r="Q1140" s="266"/>
      <c r="R1140" s="266"/>
      <c r="S1140" s="266"/>
      <c r="T1140" s="267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8" t="s">
        <v>266</v>
      </c>
      <c r="AU1140" s="268" t="s">
        <v>87</v>
      </c>
      <c r="AV1140" s="14" t="s">
        <v>87</v>
      </c>
      <c r="AW1140" s="14" t="s">
        <v>34</v>
      </c>
      <c r="AX1140" s="14" t="s">
        <v>77</v>
      </c>
      <c r="AY1140" s="268" t="s">
        <v>256</v>
      </c>
    </row>
    <row r="1141" s="14" customFormat="1">
      <c r="A1141" s="14"/>
      <c r="B1141" s="258"/>
      <c r="C1141" s="259"/>
      <c r="D1141" s="249" t="s">
        <v>266</v>
      </c>
      <c r="E1141" s="260" t="s">
        <v>1</v>
      </c>
      <c r="F1141" s="261" t="s">
        <v>483</v>
      </c>
      <c r="G1141" s="259"/>
      <c r="H1141" s="262">
        <v>13.6</v>
      </c>
      <c r="I1141" s="263"/>
      <c r="J1141" s="259"/>
      <c r="K1141" s="259"/>
      <c r="L1141" s="264"/>
      <c r="M1141" s="265"/>
      <c r="N1141" s="266"/>
      <c r="O1141" s="266"/>
      <c r="P1141" s="266"/>
      <c r="Q1141" s="266"/>
      <c r="R1141" s="266"/>
      <c r="S1141" s="266"/>
      <c r="T1141" s="267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8" t="s">
        <v>266</v>
      </c>
      <c r="AU1141" s="268" t="s">
        <v>87</v>
      </c>
      <c r="AV1141" s="14" t="s">
        <v>87</v>
      </c>
      <c r="AW1141" s="14" t="s">
        <v>34</v>
      </c>
      <c r="AX1141" s="14" t="s">
        <v>77</v>
      </c>
      <c r="AY1141" s="268" t="s">
        <v>256</v>
      </c>
    </row>
    <row r="1142" s="14" customFormat="1">
      <c r="A1142" s="14"/>
      <c r="B1142" s="258"/>
      <c r="C1142" s="259"/>
      <c r="D1142" s="249" t="s">
        <v>266</v>
      </c>
      <c r="E1142" s="260" t="s">
        <v>1</v>
      </c>
      <c r="F1142" s="261" t="s">
        <v>484</v>
      </c>
      <c r="G1142" s="259"/>
      <c r="H1142" s="262">
        <v>4.2400000000000002</v>
      </c>
      <c r="I1142" s="263"/>
      <c r="J1142" s="259"/>
      <c r="K1142" s="259"/>
      <c r="L1142" s="264"/>
      <c r="M1142" s="265"/>
      <c r="N1142" s="266"/>
      <c r="O1142" s="266"/>
      <c r="P1142" s="266"/>
      <c r="Q1142" s="266"/>
      <c r="R1142" s="266"/>
      <c r="S1142" s="266"/>
      <c r="T1142" s="267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8" t="s">
        <v>266</v>
      </c>
      <c r="AU1142" s="268" t="s">
        <v>87</v>
      </c>
      <c r="AV1142" s="14" t="s">
        <v>87</v>
      </c>
      <c r="AW1142" s="14" t="s">
        <v>34</v>
      </c>
      <c r="AX1142" s="14" t="s">
        <v>77</v>
      </c>
      <c r="AY1142" s="268" t="s">
        <v>256</v>
      </c>
    </row>
    <row r="1143" s="14" customFormat="1">
      <c r="A1143" s="14"/>
      <c r="B1143" s="258"/>
      <c r="C1143" s="259"/>
      <c r="D1143" s="249" t="s">
        <v>266</v>
      </c>
      <c r="E1143" s="260" t="s">
        <v>1</v>
      </c>
      <c r="F1143" s="261" t="s">
        <v>1207</v>
      </c>
      <c r="G1143" s="259"/>
      <c r="H1143" s="262">
        <v>34.829999999999998</v>
      </c>
      <c r="I1143" s="263"/>
      <c r="J1143" s="259"/>
      <c r="K1143" s="259"/>
      <c r="L1143" s="264"/>
      <c r="M1143" s="265"/>
      <c r="N1143" s="266"/>
      <c r="O1143" s="266"/>
      <c r="P1143" s="266"/>
      <c r="Q1143" s="266"/>
      <c r="R1143" s="266"/>
      <c r="S1143" s="266"/>
      <c r="T1143" s="267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8" t="s">
        <v>266</v>
      </c>
      <c r="AU1143" s="268" t="s">
        <v>87</v>
      </c>
      <c r="AV1143" s="14" t="s">
        <v>87</v>
      </c>
      <c r="AW1143" s="14" t="s">
        <v>34</v>
      </c>
      <c r="AX1143" s="14" t="s">
        <v>77</v>
      </c>
      <c r="AY1143" s="268" t="s">
        <v>256</v>
      </c>
    </row>
    <row r="1144" s="13" customFormat="1">
      <c r="A1144" s="13"/>
      <c r="B1144" s="247"/>
      <c r="C1144" s="248"/>
      <c r="D1144" s="249" t="s">
        <v>266</v>
      </c>
      <c r="E1144" s="250" t="s">
        <v>1</v>
      </c>
      <c r="F1144" s="251" t="s">
        <v>376</v>
      </c>
      <c r="G1144" s="248"/>
      <c r="H1144" s="250" t="s">
        <v>1</v>
      </c>
      <c r="I1144" s="252"/>
      <c r="J1144" s="248"/>
      <c r="K1144" s="248"/>
      <c r="L1144" s="253"/>
      <c r="M1144" s="254"/>
      <c r="N1144" s="255"/>
      <c r="O1144" s="255"/>
      <c r="P1144" s="255"/>
      <c r="Q1144" s="255"/>
      <c r="R1144" s="255"/>
      <c r="S1144" s="255"/>
      <c r="T1144" s="256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7" t="s">
        <v>266</v>
      </c>
      <c r="AU1144" s="257" t="s">
        <v>87</v>
      </c>
      <c r="AV1144" s="13" t="s">
        <v>85</v>
      </c>
      <c r="AW1144" s="13" t="s">
        <v>34</v>
      </c>
      <c r="AX1144" s="13" t="s">
        <v>77</v>
      </c>
      <c r="AY1144" s="257" t="s">
        <v>256</v>
      </c>
    </row>
    <row r="1145" s="14" customFormat="1">
      <c r="A1145" s="14"/>
      <c r="B1145" s="258"/>
      <c r="C1145" s="259"/>
      <c r="D1145" s="249" t="s">
        <v>266</v>
      </c>
      <c r="E1145" s="260" t="s">
        <v>1</v>
      </c>
      <c r="F1145" s="261" t="s">
        <v>528</v>
      </c>
      <c r="G1145" s="259"/>
      <c r="H1145" s="262">
        <v>16.539999999999999</v>
      </c>
      <c r="I1145" s="263"/>
      <c r="J1145" s="259"/>
      <c r="K1145" s="259"/>
      <c r="L1145" s="264"/>
      <c r="M1145" s="265"/>
      <c r="N1145" s="266"/>
      <c r="O1145" s="266"/>
      <c r="P1145" s="266"/>
      <c r="Q1145" s="266"/>
      <c r="R1145" s="266"/>
      <c r="S1145" s="266"/>
      <c r="T1145" s="267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8" t="s">
        <v>266</v>
      </c>
      <c r="AU1145" s="268" t="s">
        <v>87</v>
      </c>
      <c r="AV1145" s="14" t="s">
        <v>87</v>
      </c>
      <c r="AW1145" s="14" t="s">
        <v>34</v>
      </c>
      <c r="AX1145" s="14" t="s">
        <v>77</v>
      </c>
      <c r="AY1145" s="268" t="s">
        <v>256</v>
      </c>
    </row>
    <row r="1146" s="14" customFormat="1">
      <c r="A1146" s="14"/>
      <c r="B1146" s="258"/>
      <c r="C1146" s="259"/>
      <c r="D1146" s="249" t="s">
        <v>266</v>
      </c>
      <c r="E1146" s="260" t="s">
        <v>1</v>
      </c>
      <c r="F1146" s="261" t="s">
        <v>529</v>
      </c>
      <c r="G1146" s="259"/>
      <c r="H1146" s="262">
        <v>18</v>
      </c>
      <c r="I1146" s="263"/>
      <c r="J1146" s="259"/>
      <c r="K1146" s="259"/>
      <c r="L1146" s="264"/>
      <c r="M1146" s="265"/>
      <c r="N1146" s="266"/>
      <c r="O1146" s="266"/>
      <c r="P1146" s="266"/>
      <c r="Q1146" s="266"/>
      <c r="R1146" s="266"/>
      <c r="S1146" s="266"/>
      <c r="T1146" s="267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8" t="s">
        <v>266</v>
      </c>
      <c r="AU1146" s="268" t="s">
        <v>87</v>
      </c>
      <c r="AV1146" s="14" t="s">
        <v>87</v>
      </c>
      <c r="AW1146" s="14" t="s">
        <v>34</v>
      </c>
      <c r="AX1146" s="14" t="s">
        <v>77</v>
      </c>
      <c r="AY1146" s="268" t="s">
        <v>256</v>
      </c>
    </row>
    <row r="1147" s="14" customFormat="1">
      <c r="A1147" s="14"/>
      <c r="B1147" s="258"/>
      <c r="C1147" s="259"/>
      <c r="D1147" s="249" t="s">
        <v>266</v>
      </c>
      <c r="E1147" s="260" t="s">
        <v>1</v>
      </c>
      <c r="F1147" s="261" t="s">
        <v>540</v>
      </c>
      <c r="G1147" s="259"/>
      <c r="H1147" s="262">
        <v>42.380000000000003</v>
      </c>
      <c r="I1147" s="263"/>
      <c r="J1147" s="259"/>
      <c r="K1147" s="259"/>
      <c r="L1147" s="264"/>
      <c r="M1147" s="265"/>
      <c r="N1147" s="266"/>
      <c r="O1147" s="266"/>
      <c r="P1147" s="266"/>
      <c r="Q1147" s="266"/>
      <c r="R1147" s="266"/>
      <c r="S1147" s="266"/>
      <c r="T1147" s="267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8" t="s">
        <v>266</v>
      </c>
      <c r="AU1147" s="268" t="s">
        <v>87</v>
      </c>
      <c r="AV1147" s="14" t="s">
        <v>87</v>
      </c>
      <c r="AW1147" s="14" t="s">
        <v>34</v>
      </c>
      <c r="AX1147" s="14" t="s">
        <v>77</v>
      </c>
      <c r="AY1147" s="268" t="s">
        <v>256</v>
      </c>
    </row>
    <row r="1148" s="14" customFormat="1">
      <c r="A1148" s="14"/>
      <c r="B1148" s="258"/>
      <c r="C1148" s="259"/>
      <c r="D1148" s="249" t="s">
        <v>266</v>
      </c>
      <c r="E1148" s="260" t="s">
        <v>1</v>
      </c>
      <c r="F1148" s="261" t="s">
        <v>541</v>
      </c>
      <c r="G1148" s="259"/>
      <c r="H1148" s="262">
        <v>29.140000000000001</v>
      </c>
      <c r="I1148" s="263"/>
      <c r="J1148" s="259"/>
      <c r="K1148" s="259"/>
      <c r="L1148" s="264"/>
      <c r="M1148" s="265"/>
      <c r="N1148" s="266"/>
      <c r="O1148" s="266"/>
      <c r="P1148" s="266"/>
      <c r="Q1148" s="266"/>
      <c r="R1148" s="266"/>
      <c r="S1148" s="266"/>
      <c r="T1148" s="267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8" t="s">
        <v>266</v>
      </c>
      <c r="AU1148" s="268" t="s">
        <v>87</v>
      </c>
      <c r="AV1148" s="14" t="s">
        <v>87</v>
      </c>
      <c r="AW1148" s="14" t="s">
        <v>34</v>
      </c>
      <c r="AX1148" s="14" t="s">
        <v>77</v>
      </c>
      <c r="AY1148" s="268" t="s">
        <v>256</v>
      </c>
    </row>
    <row r="1149" s="13" customFormat="1">
      <c r="A1149" s="13"/>
      <c r="B1149" s="247"/>
      <c r="C1149" s="248"/>
      <c r="D1149" s="249" t="s">
        <v>266</v>
      </c>
      <c r="E1149" s="250" t="s">
        <v>1</v>
      </c>
      <c r="F1149" s="251" t="s">
        <v>380</v>
      </c>
      <c r="G1149" s="248"/>
      <c r="H1149" s="250" t="s">
        <v>1</v>
      </c>
      <c r="I1149" s="252"/>
      <c r="J1149" s="248"/>
      <c r="K1149" s="248"/>
      <c r="L1149" s="253"/>
      <c r="M1149" s="254"/>
      <c r="N1149" s="255"/>
      <c r="O1149" s="255"/>
      <c r="P1149" s="255"/>
      <c r="Q1149" s="255"/>
      <c r="R1149" s="255"/>
      <c r="S1149" s="255"/>
      <c r="T1149" s="256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7" t="s">
        <v>266</v>
      </c>
      <c r="AU1149" s="257" t="s">
        <v>87</v>
      </c>
      <c r="AV1149" s="13" t="s">
        <v>85</v>
      </c>
      <c r="AW1149" s="13" t="s">
        <v>34</v>
      </c>
      <c r="AX1149" s="13" t="s">
        <v>77</v>
      </c>
      <c r="AY1149" s="257" t="s">
        <v>256</v>
      </c>
    </row>
    <row r="1150" s="14" customFormat="1">
      <c r="A1150" s="14"/>
      <c r="B1150" s="258"/>
      <c r="C1150" s="259"/>
      <c r="D1150" s="249" t="s">
        <v>266</v>
      </c>
      <c r="E1150" s="260" t="s">
        <v>1</v>
      </c>
      <c r="F1150" s="261" t="s">
        <v>530</v>
      </c>
      <c r="G1150" s="259"/>
      <c r="H1150" s="262">
        <v>16.539999999999999</v>
      </c>
      <c r="I1150" s="263"/>
      <c r="J1150" s="259"/>
      <c r="K1150" s="259"/>
      <c r="L1150" s="264"/>
      <c r="M1150" s="265"/>
      <c r="N1150" s="266"/>
      <c r="O1150" s="266"/>
      <c r="P1150" s="266"/>
      <c r="Q1150" s="266"/>
      <c r="R1150" s="266"/>
      <c r="S1150" s="266"/>
      <c r="T1150" s="267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8" t="s">
        <v>266</v>
      </c>
      <c r="AU1150" s="268" t="s">
        <v>87</v>
      </c>
      <c r="AV1150" s="14" t="s">
        <v>87</v>
      </c>
      <c r="AW1150" s="14" t="s">
        <v>34</v>
      </c>
      <c r="AX1150" s="14" t="s">
        <v>77</v>
      </c>
      <c r="AY1150" s="268" t="s">
        <v>256</v>
      </c>
    </row>
    <row r="1151" s="14" customFormat="1">
      <c r="A1151" s="14"/>
      <c r="B1151" s="258"/>
      <c r="C1151" s="259"/>
      <c r="D1151" s="249" t="s">
        <v>266</v>
      </c>
      <c r="E1151" s="260" t="s">
        <v>1</v>
      </c>
      <c r="F1151" s="261" t="s">
        <v>531</v>
      </c>
      <c r="G1151" s="259"/>
      <c r="H1151" s="262">
        <v>18</v>
      </c>
      <c r="I1151" s="263"/>
      <c r="J1151" s="259"/>
      <c r="K1151" s="259"/>
      <c r="L1151" s="264"/>
      <c r="M1151" s="265"/>
      <c r="N1151" s="266"/>
      <c r="O1151" s="266"/>
      <c r="P1151" s="266"/>
      <c r="Q1151" s="266"/>
      <c r="R1151" s="266"/>
      <c r="S1151" s="266"/>
      <c r="T1151" s="267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8" t="s">
        <v>266</v>
      </c>
      <c r="AU1151" s="268" t="s">
        <v>87</v>
      </c>
      <c r="AV1151" s="14" t="s">
        <v>87</v>
      </c>
      <c r="AW1151" s="14" t="s">
        <v>34</v>
      </c>
      <c r="AX1151" s="14" t="s">
        <v>77</v>
      </c>
      <c r="AY1151" s="268" t="s">
        <v>256</v>
      </c>
    </row>
    <row r="1152" s="15" customFormat="1">
      <c r="A1152" s="15"/>
      <c r="B1152" s="269"/>
      <c r="C1152" s="270"/>
      <c r="D1152" s="249" t="s">
        <v>266</v>
      </c>
      <c r="E1152" s="271" t="s">
        <v>1</v>
      </c>
      <c r="F1152" s="272" t="s">
        <v>270</v>
      </c>
      <c r="G1152" s="270"/>
      <c r="H1152" s="273">
        <v>219.25899999999999</v>
      </c>
      <c r="I1152" s="274"/>
      <c r="J1152" s="270"/>
      <c r="K1152" s="270"/>
      <c r="L1152" s="275"/>
      <c r="M1152" s="276"/>
      <c r="N1152" s="277"/>
      <c r="O1152" s="277"/>
      <c r="P1152" s="277"/>
      <c r="Q1152" s="277"/>
      <c r="R1152" s="277"/>
      <c r="S1152" s="277"/>
      <c r="T1152" s="278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79" t="s">
        <v>266</v>
      </c>
      <c r="AU1152" s="279" t="s">
        <v>87</v>
      </c>
      <c r="AV1152" s="15" t="s">
        <v>262</v>
      </c>
      <c r="AW1152" s="15" t="s">
        <v>34</v>
      </c>
      <c r="AX1152" s="15" t="s">
        <v>85</v>
      </c>
      <c r="AY1152" s="279" t="s">
        <v>256</v>
      </c>
    </row>
    <row r="1153" s="2" customFormat="1" ht="24.15" customHeight="1">
      <c r="A1153" s="38"/>
      <c r="B1153" s="39"/>
      <c r="C1153" s="228" t="s">
        <v>1215</v>
      </c>
      <c r="D1153" s="228" t="s">
        <v>258</v>
      </c>
      <c r="E1153" s="229" t="s">
        <v>1216</v>
      </c>
      <c r="F1153" s="230" t="s">
        <v>1217</v>
      </c>
      <c r="G1153" s="231" t="s">
        <v>358</v>
      </c>
      <c r="H1153" s="232">
        <v>83.209999999999994</v>
      </c>
      <c r="I1153" s="233"/>
      <c r="J1153" s="234">
        <f>ROUND(I1153*H1153,2)</f>
        <v>0</v>
      </c>
      <c r="K1153" s="235"/>
      <c r="L1153" s="44"/>
      <c r="M1153" s="236" t="s">
        <v>1</v>
      </c>
      <c r="N1153" s="237" t="s">
        <v>42</v>
      </c>
      <c r="O1153" s="91"/>
      <c r="P1153" s="238">
        <f>O1153*H1153</f>
        <v>0</v>
      </c>
      <c r="Q1153" s="238">
        <v>0.00042999999999999999</v>
      </c>
      <c r="R1153" s="238">
        <f>Q1153*H1153</f>
        <v>0.035780299999999994</v>
      </c>
      <c r="S1153" s="238">
        <v>0</v>
      </c>
      <c r="T1153" s="239">
        <f>S1153*H1153</f>
        <v>0</v>
      </c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R1153" s="240" t="s">
        <v>355</v>
      </c>
      <c r="AT1153" s="240" t="s">
        <v>258</v>
      </c>
      <c r="AU1153" s="240" t="s">
        <v>87</v>
      </c>
      <c r="AY1153" s="17" t="s">
        <v>256</v>
      </c>
      <c r="BE1153" s="241">
        <f>IF(N1153="základní",J1153,0)</f>
        <v>0</v>
      </c>
      <c r="BF1153" s="241">
        <f>IF(N1153="snížená",J1153,0)</f>
        <v>0</v>
      </c>
      <c r="BG1153" s="241">
        <f>IF(N1153="zákl. přenesená",J1153,0)</f>
        <v>0</v>
      </c>
      <c r="BH1153" s="241">
        <f>IF(N1153="sníž. přenesená",J1153,0)</f>
        <v>0</v>
      </c>
      <c r="BI1153" s="241">
        <f>IF(N1153="nulová",J1153,0)</f>
        <v>0</v>
      </c>
      <c r="BJ1153" s="17" t="s">
        <v>85</v>
      </c>
      <c r="BK1153" s="241">
        <f>ROUND(I1153*H1153,2)</f>
        <v>0</v>
      </c>
      <c r="BL1153" s="17" t="s">
        <v>355</v>
      </c>
      <c r="BM1153" s="240" t="s">
        <v>1218</v>
      </c>
    </row>
    <row r="1154" s="13" customFormat="1">
      <c r="A1154" s="13"/>
      <c r="B1154" s="247"/>
      <c r="C1154" s="248"/>
      <c r="D1154" s="249" t="s">
        <v>266</v>
      </c>
      <c r="E1154" s="250" t="s">
        <v>1</v>
      </c>
      <c r="F1154" s="251" t="s">
        <v>268</v>
      </c>
      <c r="G1154" s="248"/>
      <c r="H1154" s="250" t="s">
        <v>1</v>
      </c>
      <c r="I1154" s="252"/>
      <c r="J1154" s="248"/>
      <c r="K1154" s="248"/>
      <c r="L1154" s="253"/>
      <c r="M1154" s="254"/>
      <c r="N1154" s="255"/>
      <c r="O1154" s="255"/>
      <c r="P1154" s="255"/>
      <c r="Q1154" s="255"/>
      <c r="R1154" s="255"/>
      <c r="S1154" s="255"/>
      <c r="T1154" s="256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7" t="s">
        <v>266</v>
      </c>
      <c r="AU1154" s="257" t="s">
        <v>87</v>
      </c>
      <c r="AV1154" s="13" t="s">
        <v>85</v>
      </c>
      <c r="AW1154" s="13" t="s">
        <v>34</v>
      </c>
      <c r="AX1154" s="13" t="s">
        <v>77</v>
      </c>
      <c r="AY1154" s="257" t="s">
        <v>256</v>
      </c>
    </row>
    <row r="1155" s="14" customFormat="1">
      <c r="A1155" s="14"/>
      <c r="B1155" s="258"/>
      <c r="C1155" s="259"/>
      <c r="D1155" s="249" t="s">
        <v>266</v>
      </c>
      <c r="E1155" s="260" t="s">
        <v>1</v>
      </c>
      <c r="F1155" s="261" t="s">
        <v>1219</v>
      </c>
      <c r="G1155" s="259"/>
      <c r="H1155" s="262">
        <v>24.335000000000001</v>
      </c>
      <c r="I1155" s="263"/>
      <c r="J1155" s="259"/>
      <c r="K1155" s="259"/>
      <c r="L1155" s="264"/>
      <c r="M1155" s="265"/>
      <c r="N1155" s="266"/>
      <c r="O1155" s="266"/>
      <c r="P1155" s="266"/>
      <c r="Q1155" s="266"/>
      <c r="R1155" s="266"/>
      <c r="S1155" s="266"/>
      <c r="T1155" s="267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8" t="s">
        <v>266</v>
      </c>
      <c r="AU1155" s="268" t="s">
        <v>87</v>
      </c>
      <c r="AV1155" s="14" t="s">
        <v>87</v>
      </c>
      <c r="AW1155" s="14" t="s">
        <v>34</v>
      </c>
      <c r="AX1155" s="14" t="s">
        <v>77</v>
      </c>
      <c r="AY1155" s="268" t="s">
        <v>256</v>
      </c>
    </row>
    <row r="1156" s="13" customFormat="1">
      <c r="A1156" s="13"/>
      <c r="B1156" s="247"/>
      <c r="C1156" s="248"/>
      <c r="D1156" s="249" t="s">
        <v>266</v>
      </c>
      <c r="E1156" s="250" t="s">
        <v>1</v>
      </c>
      <c r="F1156" s="251" t="s">
        <v>376</v>
      </c>
      <c r="G1156" s="248"/>
      <c r="H1156" s="250" t="s">
        <v>1</v>
      </c>
      <c r="I1156" s="252"/>
      <c r="J1156" s="248"/>
      <c r="K1156" s="248"/>
      <c r="L1156" s="253"/>
      <c r="M1156" s="254"/>
      <c r="N1156" s="255"/>
      <c r="O1156" s="255"/>
      <c r="P1156" s="255"/>
      <c r="Q1156" s="255"/>
      <c r="R1156" s="255"/>
      <c r="S1156" s="255"/>
      <c r="T1156" s="256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7" t="s">
        <v>266</v>
      </c>
      <c r="AU1156" s="257" t="s">
        <v>87</v>
      </c>
      <c r="AV1156" s="13" t="s">
        <v>85</v>
      </c>
      <c r="AW1156" s="13" t="s">
        <v>34</v>
      </c>
      <c r="AX1156" s="13" t="s">
        <v>77</v>
      </c>
      <c r="AY1156" s="257" t="s">
        <v>256</v>
      </c>
    </row>
    <row r="1157" s="14" customFormat="1">
      <c r="A1157" s="14"/>
      <c r="B1157" s="258"/>
      <c r="C1157" s="259"/>
      <c r="D1157" s="249" t="s">
        <v>266</v>
      </c>
      <c r="E1157" s="260" t="s">
        <v>1</v>
      </c>
      <c r="F1157" s="261" t="s">
        <v>447</v>
      </c>
      <c r="G1157" s="259"/>
      <c r="H1157" s="262">
        <v>23.704999999999998</v>
      </c>
      <c r="I1157" s="263"/>
      <c r="J1157" s="259"/>
      <c r="K1157" s="259"/>
      <c r="L1157" s="264"/>
      <c r="M1157" s="265"/>
      <c r="N1157" s="266"/>
      <c r="O1157" s="266"/>
      <c r="P1157" s="266"/>
      <c r="Q1157" s="266"/>
      <c r="R1157" s="266"/>
      <c r="S1157" s="266"/>
      <c r="T1157" s="267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8" t="s">
        <v>266</v>
      </c>
      <c r="AU1157" s="268" t="s">
        <v>87</v>
      </c>
      <c r="AV1157" s="14" t="s">
        <v>87</v>
      </c>
      <c r="AW1157" s="14" t="s">
        <v>34</v>
      </c>
      <c r="AX1157" s="14" t="s">
        <v>77</v>
      </c>
      <c r="AY1157" s="268" t="s">
        <v>256</v>
      </c>
    </row>
    <row r="1158" s="14" customFormat="1">
      <c r="A1158" s="14"/>
      <c r="B1158" s="258"/>
      <c r="C1158" s="259"/>
      <c r="D1158" s="249" t="s">
        <v>266</v>
      </c>
      <c r="E1158" s="260" t="s">
        <v>1</v>
      </c>
      <c r="F1158" s="261" t="s">
        <v>448</v>
      </c>
      <c r="G1158" s="259"/>
      <c r="H1158" s="262">
        <v>35.170000000000002</v>
      </c>
      <c r="I1158" s="263"/>
      <c r="J1158" s="259"/>
      <c r="K1158" s="259"/>
      <c r="L1158" s="264"/>
      <c r="M1158" s="265"/>
      <c r="N1158" s="266"/>
      <c r="O1158" s="266"/>
      <c r="P1158" s="266"/>
      <c r="Q1158" s="266"/>
      <c r="R1158" s="266"/>
      <c r="S1158" s="266"/>
      <c r="T1158" s="267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8" t="s">
        <v>266</v>
      </c>
      <c r="AU1158" s="268" t="s">
        <v>87</v>
      </c>
      <c r="AV1158" s="14" t="s">
        <v>87</v>
      </c>
      <c r="AW1158" s="14" t="s">
        <v>34</v>
      </c>
      <c r="AX1158" s="14" t="s">
        <v>77</v>
      </c>
      <c r="AY1158" s="268" t="s">
        <v>256</v>
      </c>
    </row>
    <row r="1159" s="15" customFormat="1">
      <c r="A1159" s="15"/>
      <c r="B1159" s="269"/>
      <c r="C1159" s="270"/>
      <c r="D1159" s="249" t="s">
        <v>266</v>
      </c>
      <c r="E1159" s="271" t="s">
        <v>1</v>
      </c>
      <c r="F1159" s="272" t="s">
        <v>270</v>
      </c>
      <c r="G1159" s="270"/>
      <c r="H1159" s="273">
        <v>83.209999999999994</v>
      </c>
      <c r="I1159" s="274"/>
      <c r="J1159" s="270"/>
      <c r="K1159" s="270"/>
      <c r="L1159" s="275"/>
      <c r="M1159" s="276"/>
      <c r="N1159" s="277"/>
      <c r="O1159" s="277"/>
      <c r="P1159" s="277"/>
      <c r="Q1159" s="277"/>
      <c r="R1159" s="277"/>
      <c r="S1159" s="277"/>
      <c r="T1159" s="278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79" t="s">
        <v>266</v>
      </c>
      <c r="AU1159" s="279" t="s">
        <v>87</v>
      </c>
      <c r="AV1159" s="15" t="s">
        <v>262</v>
      </c>
      <c r="AW1159" s="15" t="s">
        <v>34</v>
      </c>
      <c r="AX1159" s="15" t="s">
        <v>85</v>
      </c>
      <c r="AY1159" s="279" t="s">
        <v>256</v>
      </c>
    </row>
    <row r="1160" s="2" customFormat="1" ht="24.15" customHeight="1">
      <c r="A1160" s="38"/>
      <c r="B1160" s="39"/>
      <c r="C1160" s="280" t="s">
        <v>1220</v>
      </c>
      <c r="D1160" s="280" t="s">
        <v>303</v>
      </c>
      <c r="E1160" s="281" t="s">
        <v>1221</v>
      </c>
      <c r="F1160" s="282" t="s">
        <v>1222</v>
      </c>
      <c r="G1160" s="283" t="s">
        <v>358</v>
      </c>
      <c r="H1160" s="284">
        <v>91.531000000000006</v>
      </c>
      <c r="I1160" s="285"/>
      <c r="J1160" s="286">
        <f>ROUND(I1160*H1160,2)</f>
        <v>0</v>
      </c>
      <c r="K1160" s="287"/>
      <c r="L1160" s="288"/>
      <c r="M1160" s="289" t="s">
        <v>1</v>
      </c>
      <c r="N1160" s="290" t="s">
        <v>42</v>
      </c>
      <c r="O1160" s="91"/>
      <c r="P1160" s="238">
        <f>O1160*H1160</f>
        <v>0</v>
      </c>
      <c r="Q1160" s="238">
        <v>0.00198</v>
      </c>
      <c r="R1160" s="238">
        <f>Q1160*H1160</f>
        <v>0.18123138</v>
      </c>
      <c r="S1160" s="238">
        <v>0</v>
      </c>
      <c r="T1160" s="239">
        <f>S1160*H1160</f>
        <v>0</v>
      </c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R1160" s="240" t="s">
        <v>513</v>
      </c>
      <c r="AT1160" s="240" t="s">
        <v>303</v>
      </c>
      <c r="AU1160" s="240" t="s">
        <v>87</v>
      </c>
      <c r="AY1160" s="17" t="s">
        <v>256</v>
      </c>
      <c r="BE1160" s="241">
        <f>IF(N1160="základní",J1160,0)</f>
        <v>0</v>
      </c>
      <c r="BF1160" s="241">
        <f>IF(N1160="snížená",J1160,0)</f>
        <v>0</v>
      </c>
      <c r="BG1160" s="241">
        <f>IF(N1160="zákl. přenesená",J1160,0)</f>
        <v>0</v>
      </c>
      <c r="BH1160" s="241">
        <f>IF(N1160="sníž. přenesená",J1160,0)</f>
        <v>0</v>
      </c>
      <c r="BI1160" s="241">
        <f>IF(N1160="nulová",J1160,0)</f>
        <v>0</v>
      </c>
      <c r="BJ1160" s="17" t="s">
        <v>85</v>
      </c>
      <c r="BK1160" s="241">
        <f>ROUND(I1160*H1160,2)</f>
        <v>0</v>
      </c>
      <c r="BL1160" s="17" t="s">
        <v>355</v>
      </c>
      <c r="BM1160" s="240" t="s">
        <v>1223</v>
      </c>
    </row>
    <row r="1161" s="14" customFormat="1">
      <c r="A1161" s="14"/>
      <c r="B1161" s="258"/>
      <c r="C1161" s="259"/>
      <c r="D1161" s="249" t="s">
        <v>266</v>
      </c>
      <c r="E1161" s="260" t="s">
        <v>1</v>
      </c>
      <c r="F1161" s="261" t="s">
        <v>1224</v>
      </c>
      <c r="G1161" s="259"/>
      <c r="H1161" s="262">
        <v>91.531000000000006</v>
      </c>
      <c r="I1161" s="263"/>
      <c r="J1161" s="259"/>
      <c r="K1161" s="259"/>
      <c r="L1161" s="264"/>
      <c r="M1161" s="265"/>
      <c r="N1161" s="266"/>
      <c r="O1161" s="266"/>
      <c r="P1161" s="266"/>
      <c r="Q1161" s="266"/>
      <c r="R1161" s="266"/>
      <c r="S1161" s="266"/>
      <c r="T1161" s="267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8" t="s">
        <v>266</v>
      </c>
      <c r="AU1161" s="268" t="s">
        <v>87</v>
      </c>
      <c r="AV1161" s="14" t="s">
        <v>87</v>
      </c>
      <c r="AW1161" s="14" t="s">
        <v>34</v>
      </c>
      <c r="AX1161" s="14" t="s">
        <v>77</v>
      </c>
      <c r="AY1161" s="268" t="s">
        <v>256</v>
      </c>
    </row>
    <row r="1162" s="15" customFormat="1">
      <c r="A1162" s="15"/>
      <c r="B1162" s="269"/>
      <c r="C1162" s="270"/>
      <c r="D1162" s="249" t="s">
        <v>266</v>
      </c>
      <c r="E1162" s="271" t="s">
        <v>1</v>
      </c>
      <c r="F1162" s="272" t="s">
        <v>270</v>
      </c>
      <c r="G1162" s="270"/>
      <c r="H1162" s="273">
        <v>91.531000000000006</v>
      </c>
      <c r="I1162" s="274"/>
      <c r="J1162" s="270"/>
      <c r="K1162" s="270"/>
      <c r="L1162" s="275"/>
      <c r="M1162" s="276"/>
      <c r="N1162" s="277"/>
      <c r="O1162" s="277"/>
      <c r="P1162" s="277"/>
      <c r="Q1162" s="277"/>
      <c r="R1162" s="277"/>
      <c r="S1162" s="277"/>
      <c r="T1162" s="278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79" t="s">
        <v>266</v>
      </c>
      <c r="AU1162" s="279" t="s">
        <v>87</v>
      </c>
      <c r="AV1162" s="15" t="s">
        <v>262</v>
      </c>
      <c r="AW1162" s="15" t="s">
        <v>34</v>
      </c>
      <c r="AX1162" s="15" t="s">
        <v>85</v>
      </c>
      <c r="AY1162" s="279" t="s">
        <v>256</v>
      </c>
    </row>
    <row r="1163" s="2" customFormat="1" ht="24.15" customHeight="1">
      <c r="A1163" s="38"/>
      <c r="B1163" s="39"/>
      <c r="C1163" s="228" t="s">
        <v>1225</v>
      </c>
      <c r="D1163" s="228" t="s">
        <v>258</v>
      </c>
      <c r="E1163" s="229" t="s">
        <v>1226</v>
      </c>
      <c r="F1163" s="230" t="s">
        <v>1227</v>
      </c>
      <c r="G1163" s="231" t="s">
        <v>337</v>
      </c>
      <c r="H1163" s="232">
        <v>106.34999999999999</v>
      </c>
      <c r="I1163" s="233"/>
      <c r="J1163" s="234">
        <f>ROUND(I1163*H1163,2)</f>
        <v>0</v>
      </c>
      <c r="K1163" s="235"/>
      <c r="L1163" s="44"/>
      <c r="M1163" s="236" t="s">
        <v>1</v>
      </c>
      <c r="N1163" s="237" t="s">
        <v>42</v>
      </c>
      <c r="O1163" s="91"/>
      <c r="P1163" s="238">
        <f>O1163*H1163</f>
        <v>0</v>
      </c>
      <c r="Q1163" s="238">
        <v>0.0063</v>
      </c>
      <c r="R1163" s="238">
        <f>Q1163*H1163</f>
        <v>0.67000499999999996</v>
      </c>
      <c r="S1163" s="238">
        <v>0</v>
      </c>
      <c r="T1163" s="239">
        <f>S1163*H1163</f>
        <v>0</v>
      </c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R1163" s="240" t="s">
        <v>355</v>
      </c>
      <c r="AT1163" s="240" t="s">
        <v>258</v>
      </c>
      <c r="AU1163" s="240" t="s">
        <v>87</v>
      </c>
      <c r="AY1163" s="17" t="s">
        <v>256</v>
      </c>
      <c r="BE1163" s="241">
        <f>IF(N1163="základní",J1163,0)</f>
        <v>0</v>
      </c>
      <c r="BF1163" s="241">
        <f>IF(N1163="snížená",J1163,0)</f>
        <v>0</v>
      </c>
      <c r="BG1163" s="241">
        <f>IF(N1163="zákl. přenesená",J1163,0)</f>
        <v>0</v>
      </c>
      <c r="BH1163" s="241">
        <f>IF(N1163="sníž. přenesená",J1163,0)</f>
        <v>0</v>
      </c>
      <c r="BI1163" s="241">
        <f>IF(N1163="nulová",J1163,0)</f>
        <v>0</v>
      </c>
      <c r="BJ1163" s="17" t="s">
        <v>85</v>
      </c>
      <c r="BK1163" s="241">
        <f>ROUND(I1163*H1163,2)</f>
        <v>0</v>
      </c>
      <c r="BL1163" s="17" t="s">
        <v>355</v>
      </c>
      <c r="BM1163" s="240" t="s">
        <v>1228</v>
      </c>
    </row>
    <row r="1164" s="13" customFormat="1">
      <c r="A1164" s="13"/>
      <c r="B1164" s="247"/>
      <c r="C1164" s="248"/>
      <c r="D1164" s="249" t="s">
        <v>266</v>
      </c>
      <c r="E1164" s="250" t="s">
        <v>1</v>
      </c>
      <c r="F1164" s="251" t="s">
        <v>268</v>
      </c>
      <c r="G1164" s="248"/>
      <c r="H1164" s="250" t="s">
        <v>1</v>
      </c>
      <c r="I1164" s="252"/>
      <c r="J1164" s="248"/>
      <c r="K1164" s="248"/>
      <c r="L1164" s="253"/>
      <c r="M1164" s="254"/>
      <c r="N1164" s="255"/>
      <c r="O1164" s="255"/>
      <c r="P1164" s="255"/>
      <c r="Q1164" s="255"/>
      <c r="R1164" s="255"/>
      <c r="S1164" s="255"/>
      <c r="T1164" s="256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7" t="s">
        <v>266</v>
      </c>
      <c r="AU1164" s="257" t="s">
        <v>87</v>
      </c>
      <c r="AV1164" s="13" t="s">
        <v>85</v>
      </c>
      <c r="AW1164" s="13" t="s">
        <v>34</v>
      </c>
      <c r="AX1164" s="13" t="s">
        <v>77</v>
      </c>
      <c r="AY1164" s="257" t="s">
        <v>256</v>
      </c>
    </row>
    <row r="1165" s="14" customFormat="1">
      <c r="A1165" s="14"/>
      <c r="B1165" s="258"/>
      <c r="C1165" s="259"/>
      <c r="D1165" s="249" t="s">
        <v>266</v>
      </c>
      <c r="E1165" s="260" t="s">
        <v>1</v>
      </c>
      <c r="F1165" s="261" t="s">
        <v>1207</v>
      </c>
      <c r="G1165" s="259"/>
      <c r="H1165" s="262">
        <v>34.829999999999998</v>
      </c>
      <c r="I1165" s="263"/>
      <c r="J1165" s="259"/>
      <c r="K1165" s="259"/>
      <c r="L1165" s="264"/>
      <c r="M1165" s="265"/>
      <c r="N1165" s="266"/>
      <c r="O1165" s="266"/>
      <c r="P1165" s="266"/>
      <c r="Q1165" s="266"/>
      <c r="R1165" s="266"/>
      <c r="S1165" s="266"/>
      <c r="T1165" s="267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8" t="s">
        <v>266</v>
      </c>
      <c r="AU1165" s="268" t="s">
        <v>87</v>
      </c>
      <c r="AV1165" s="14" t="s">
        <v>87</v>
      </c>
      <c r="AW1165" s="14" t="s">
        <v>34</v>
      </c>
      <c r="AX1165" s="14" t="s">
        <v>77</v>
      </c>
      <c r="AY1165" s="268" t="s">
        <v>256</v>
      </c>
    </row>
    <row r="1166" s="13" customFormat="1">
      <c r="A1166" s="13"/>
      <c r="B1166" s="247"/>
      <c r="C1166" s="248"/>
      <c r="D1166" s="249" t="s">
        <v>266</v>
      </c>
      <c r="E1166" s="250" t="s">
        <v>1</v>
      </c>
      <c r="F1166" s="251" t="s">
        <v>376</v>
      </c>
      <c r="G1166" s="248"/>
      <c r="H1166" s="250" t="s">
        <v>1</v>
      </c>
      <c r="I1166" s="252"/>
      <c r="J1166" s="248"/>
      <c r="K1166" s="248"/>
      <c r="L1166" s="253"/>
      <c r="M1166" s="254"/>
      <c r="N1166" s="255"/>
      <c r="O1166" s="255"/>
      <c r="P1166" s="255"/>
      <c r="Q1166" s="255"/>
      <c r="R1166" s="255"/>
      <c r="S1166" s="255"/>
      <c r="T1166" s="256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7" t="s">
        <v>266</v>
      </c>
      <c r="AU1166" s="257" t="s">
        <v>87</v>
      </c>
      <c r="AV1166" s="13" t="s">
        <v>85</v>
      </c>
      <c r="AW1166" s="13" t="s">
        <v>34</v>
      </c>
      <c r="AX1166" s="13" t="s">
        <v>77</v>
      </c>
      <c r="AY1166" s="257" t="s">
        <v>256</v>
      </c>
    </row>
    <row r="1167" s="14" customFormat="1">
      <c r="A1167" s="14"/>
      <c r="B1167" s="258"/>
      <c r="C1167" s="259"/>
      <c r="D1167" s="249" t="s">
        <v>266</v>
      </c>
      <c r="E1167" s="260" t="s">
        <v>1</v>
      </c>
      <c r="F1167" s="261" t="s">
        <v>540</v>
      </c>
      <c r="G1167" s="259"/>
      <c r="H1167" s="262">
        <v>42.380000000000003</v>
      </c>
      <c r="I1167" s="263"/>
      <c r="J1167" s="259"/>
      <c r="K1167" s="259"/>
      <c r="L1167" s="264"/>
      <c r="M1167" s="265"/>
      <c r="N1167" s="266"/>
      <c r="O1167" s="266"/>
      <c r="P1167" s="266"/>
      <c r="Q1167" s="266"/>
      <c r="R1167" s="266"/>
      <c r="S1167" s="266"/>
      <c r="T1167" s="267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8" t="s">
        <v>266</v>
      </c>
      <c r="AU1167" s="268" t="s">
        <v>87</v>
      </c>
      <c r="AV1167" s="14" t="s">
        <v>87</v>
      </c>
      <c r="AW1167" s="14" t="s">
        <v>34</v>
      </c>
      <c r="AX1167" s="14" t="s">
        <v>77</v>
      </c>
      <c r="AY1167" s="268" t="s">
        <v>256</v>
      </c>
    </row>
    <row r="1168" s="14" customFormat="1">
      <c r="A1168" s="14"/>
      <c r="B1168" s="258"/>
      <c r="C1168" s="259"/>
      <c r="D1168" s="249" t="s">
        <v>266</v>
      </c>
      <c r="E1168" s="260" t="s">
        <v>1</v>
      </c>
      <c r="F1168" s="261" t="s">
        <v>541</v>
      </c>
      <c r="G1168" s="259"/>
      <c r="H1168" s="262">
        <v>29.140000000000001</v>
      </c>
      <c r="I1168" s="263"/>
      <c r="J1168" s="259"/>
      <c r="K1168" s="259"/>
      <c r="L1168" s="264"/>
      <c r="M1168" s="265"/>
      <c r="N1168" s="266"/>
      <c r="O1168" s="266"/>
      <c r="P1168" s="266"/>
      <c r="Q1168" s="266"/>
      <c r="R1168" s="266"/>
      <c r="S1168" s="266"/>
      <c r="T1168" s="267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8" t="s">
        <v>266</v>
      </c>
      <c r="AU1168" s="268" t="s">
        <v>87</v>
      </c>
      <c r="AV1168" s="14" t="s">
        <v>87</v>
      </c>
      <c r="AW1168" s="14" t="s">
        <v>34</v>
      </c>
      <c r="AX1168" s="14" t="s">
        <v>77</v>
      </c>
      <c r="AY1168" s="268" t="s">
        <v>256</v>
      </c>
    </row>
    <row r="1169" s="15" customFormat="1">
      <c r="A1169" s="15"/>
      <c r="B1169" s="269"/>
      <c r="C1169" s="270"/>
      <c r="D1169" s="249" t="s">
        <v>266</v>
      </c>
      <c r="E1169" s="271" t="s">
        <v>1</v>
      </c>
      <c r="F1169" s="272" t="s">
        <v>270</v>
      </c>
      <c r="G1169" s="270"/>
      <c r="H1169" s="273">
        <v>106.34999999999999</v>
      </c>
      <c r="I1169" s="274"/>
      <c r="J1169" s="270"/>
      <c r="K1169" s="270"/>
      <c r="L1169" s="275"/>
      <c r="M1169" s="276"/>
      <c r="N1169" s="277"/>
      <c r="O1169" s="277"/>
      <c r="P1169" s="277"/>
      <c r="Q1169" s="277"/>
      <c r="R1169" s="277"/>
      <c r="S1169" s="277"/>
      <c r="T1169" s="278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79" t="s">
        <v>266</v>
      </c>
      <c r="AU1169" s="279" t="s">
        <v>87</v>
      </c>
      <c r="AV1169" s="15" t="s">
        <v>262</v>
      </c>
      <c r="AW1169" s="15" t="s">
        <v>34</v>
      </c>
      <c r="AX1169" s="15" t="s">
        <v>85</v>
      </c>
      <c r="AY1169" s="279" t="s">
        <v>256</v>
      </c>
    </row>
    <row r="1170" s="2" customFormat="1" ht="37.8" customHeight="1">
      <c r="A1170" s="38"/>
      <c r="B1170" s="39"/>
      <c r="C1170" s="280" t="s">
        <v>1229</v>
      </c>
      <c r="D1170" s="280" t="s">
        <v>303</v>
      </c>
      <c r="E1170" s="281" t="s">
        <v>1230</v>
      </c>
      <c r="F1170" s="282" t="s">
        <v>1231</v>
      </c>
      <c r="G1170" s="283" t="s">
        <v>337</v>
      </c>
      <c r="H1170" s="284">
        <v>116.985</v>
      </c>
      <c r="I1170" s="285"/>
      <c r="J1170" s="286">
        <f>ROUND(I1170*H1170,2)</f>
        <v>0</v>
      </c>
      <c r="K1170" s="287"/>
      <c r="L1170" s="288"/>
      <c r="M1170" s="289" t="s">
        <v>1</v>
      </c>
      <c r="N1170" s="290" t="s">
        <v>42</v>
      </c>
      <c r="O1170" s="91"/>
      <c r="P1170" s="238">
        <f>O1170*H1170</f>
        <v>0</v>
      </c>
      <c r="Q1170" s="238">
        <v>0.021999999999999999</v>
      </c>
      <c r="R1170" s="238">
        <f>Q1170*H1170</f>
        <v>2.5736699999999999</v>
      </c>
      <c r="S1170" s="238">
        <v>0</v>
      </c>
      <c r="T1170" s="239">
        <f>S1170*H1170</f>
        <v>0</v>
      </c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R1170" s="240" t="s">
        <v>513</v>
      </c>
      <c r="AT1170" s="240" t="s">
        <v>303</v>
      </c>
      <c r="AU1170" s="240" t="s">
        <v>87</v>
      </c>
      <c r="AY1170" s="17" t="s">
        <v>256</v>
      </c>
      <c r="BE1170" s="241">
        <f>IF(N1170="základní",J1170,0)</f>
        <v>0</v>
      </c>
      <c r="BF1170" s="241">
        <f>IF(N1170="snížená",J1170,0)</f>
        <v>0</v>
      </c>
      <c r="BG1170" s="241">
        <f>IF(N1170="zákl. přenesená",J1170,0)</f>
        <v>0</v>
      </c>
      <c r="BH1170" s="241">
        <f>IF(N1170="sníž. přenesená",J1170,0)</f>
        <v>0</v>
      </c>
      <c r="BI1170" s="241">
        <f>IF(N1170="nulová",J1170,0)</f>
        <v>0</v>
      </c>
      <c r="BJ1170" s="17" t="s">
        <v>85</v>
      </c>
      <c r="BK1170" s="241">
        <f>ROUND(I1170*H1170,2)</f>
        <v>0</v>
      </c>
      <c r="BL1170" s="17" t="s">
        <v>355</v>
      </c>
      <c r="BM1170" s="240" t="s">
        <v>1232</v>
      </c>
    </row>
    <row r="1171" s="14" customFormat="1">
      <c r="A1171" s="14"/>
      <c r="B1171" s="258"/>
      <c r="C1171" s="259"/>
      <c r="D1171" s="249" t="s">
        <v>266</v>
      </c>
      <c r="E1171" s="260" t="s">
        <v>1</v>
      </c>
      <c r="F1171" s="261" t="s">
        <v>1233</v>
      </c>
      <c r="G1171" s="259"/>
      <c r="H1171" s="262">
        <v>116.985</v>
      </c>
      <c r="I1171" s="263"/>
      <c r="J1171" s="259"/>
      <c r="K1171" s="259"/>
      <c r="L1171" s="264"/>
      <c r="M1171" s="265"/>
      <c r="N1171" s="266"/>
      <c r="O1171" s="266"/>
      <c r="P1171" s="266"/>
      <c r="Q1171" s="266"/>
      <c r="R1171" s="266"/>
      <c r="S1171" s="266"/>
      <c r="T1171" s="267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8" t="s">
        <v>266</v>
      </c>
      <c r="AU1171" s="268" t="s">
        <v>87</v>
      </c>
      <c r="AV1171" s="14" t="s">
        <v>87</v>
      </c>
      <c r="AW1171" s="14" t="s">
        <v>34</v>
      </c>
      <c r="AX1171" s="14" t="s">
        <v>77</v>
      </c>
      <c r="AY1171" s="268" t="s">
        <v>256</v>
      </c>
    </row>
    <row r="1172" s="15" customFormat="1">
      <c r="A1172" s="15"/>
      <c r="B1172" s="269"/>
      <c r="C1172" s="270"/>
      <c r="D1172" s="249" t="s">
        <v>266</v>
      </c>
      <c r="E1172" s="271" t="s">
        <v>1</v>
      </c>
      <c r="F1172" s="272" t="s">
        <v>270</v>
      </c>
      <c r="G1172" s="270"/>
      <c r="H1172" s="273">
        <v>116.985</v>
      </c>
      <c r="I1172" s="274"/>
      <c r="J1172" s="270"/>
      <c r="K1172" s="270"/>
      <c r="L1172" s="275"/>
      <c r="M1172" s="276"/>
      <c r="N1172" s="277"/>
      <c r="O1172" s="277"/>
      <c r="P1172" s="277"/>
      <c r="Q1172" s="277"/>
      <c r="R1172" s="277"/>
      <c r="S1172" s="277"/>
      <c r="T1172" s="278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79" t="s">
        <v>266</v>
      </c>
      <c r="AU1172" s="279" t="s">
        <v>87</v>
      </c>
      <c r="AV1172" s="15" t="s">
        <v>262</v>
      </c>
      <c r="AW1172" s="15" t="s">
        <v>34</v>
      </c>
      <c r="AX1172" s="15" t="s">
        <v>85</v>
      </c>
      <c r="AY1172" s="279" t="s">
        <v>256</v>
      </c>
    </row>
    <row r="1173" s="2" customFormat="1" ht="37.8" customHeight="1">
      <c r="A1173" s="38"/>
      <c r="B1173" s="39"/>
      <c r="C1173" s="228" t="s">
        <v>1234</v>
      </c>
      <c r="D1173" s="228" t="s">
        <v>258</v>
      </c>
      <c r="E1173" s="229" t="s">
        <v>1235</v>
      </c>
      <c r="F1173" s="230" t="s">
        <v>1236</v>
      </c>
      <c r="G1173" s="231" t="s">
        <v>337</v>
      </c>
      <c r="H1173" s="232">
        <v>105.42</v>
      </c>
      <c r="I1173" s="233"/>
      <c r="J1173" s="234">
        <f>ROUND(I1173*H1173,2)</f>
        <v>0</v>
      </c>
      <c r="K1173" s="235"/>
      <c r="L1173" s="44"/>
      <c r="M1173" s="236" t="s">
        <v>1</v>
      </c>
      <c r="N1173" s="237" t="s">
        <v>42</v>
      </c>
      <c r="O1173" s="91"/>
      <c r="P1173" s="238">
        <f>O1173*H1173</f>
        <v>0</v>
      </c>
      <c r="Q1173" s="238">
        <v>0.0051999999999999998</v>
      </c>
      <c r="R1173" s="238">
        <f>Q1173*H1173</f>
        <v>0.548184</v>
      </c>
      <c r="S1173" s="238">
        <v>0</v>
      </c>
      <c r="T1173" s="239">
        <f>S1173*H1173</f>
        <v>0</v>
      </c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R1173" s="240" t="s">
        <v>355</v>
      </c>
      <c r="AT1173" s="240" t="s">
        <v>258</v>
      </c>
      <c r="AU1173" s="240" t="s">
        <v>87</v>
      </c>
      <c r="AY1173" s="17" t="s">
        <v>256</v>
      </c>
      <c r="BE1173" s="241">
        <f>IF(N1173="základní",J1173,0)</f>
        <v>0</v>
      </c>
      <c r="BF1173" s="241">
        <f>IF(N1173="snížená",J1173,0)</f>
        <v>0</v>
      </c>
      <c r="BG1173" s="241">
        <f>IF(N1173="zákl. přenesená",J1173,0)</f>
        <v>0</v>
      </c>
      <c r="BH1173" s="241">
        <f>IF(N1173="sníž. přenesená",J1173,0)</f>
        <v>0</v>
      </c>
      <c r="BI1173" s="241">
        <f>IF(N1173="nulová",J1173,0)</f>
        <v>0</v>
      </c>
      <c r="BJ1173" s="17" t="s">
        <v>85</v>
      </c>
      <c r="BK1173" s="241">
        <f>ROUND(I1173*H1173,2)</f>
        <v>0</v>
      </c>
      <c r="BL1173" s="17" t="s">
        <v>355</v>
      </c>
      <c r="BM1173" s="240" t="s">
        <v>1237</v>
      </c>
    </row>
    <row r="1174" s="2" customFormat="1">
      <c r="A1174" s="38"/>
      <c r="B1174" s="39"/>
      <c r="C1174" s="40"/>
      <c r="D1174" s="242" t="s">
        <v>264</v>
      </c>
      <c r="E1174" s="40"/>
      <c r="F1174" s="243" t="s">
        <v>1238</v>
      </c>
      <c r="G1174" s="40"/>
      <c r="H1174" s="40"/>
      <c r="I1174" s="244"/>
      <c r="J1174" s="40"/>
      <c r="K1174" s="40"/>
      <c r="L1174" s="44"/>
      <c r="M1174" s="245"/>
      <c r="N1174" s="246"/>
      <c r="O1174" s="91"/>
      <c r="P1174" s="91"/>
      <c r="Q1174" s="91"/>
      <c r="R1174" s="91"/>
      <c r="S1174" s="91"/>
      <c r="T1174" s="92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T1174" s="17" t="s">
        <v>264</v>
      </c>
      <c r="AU1174" s="17" t="s">
        <v>87</v>
      </c>
    </row>
    <row r="1175" s="13" customFormat="1">
      <c r="A1175" s="13"/>
      <c r="B1175" s="247"/>
      <c r="C1175" s="248"/>
      <c r="D1175" s="249" t="s">
        <v>266</v>
      </c>
      <c r="E1175" s="250" t="s">
        <v>1</v>
      </c>
      <c r="F1175" s="251" t="s">
        <v>268</v>
      </c>
      <c r="G1175" s="248"/>
      <c r="H1175" s="250" t="s">
        <v>1</v>
      </c>
      <c r="I1175" s="252"/>
      <c r="J1175" s="248"/>
      <c r="K1175" s="248"/>
      <c r="L1175" s="253"/>
      <c r="M1175" s="254"/>
      <c r="N1175" s="255"/>
      <c r="O1175" s="255"/>
      <c r="P1175" s="255"/>
      <c r="Q1175" s="255"/>
      <c r="R1175" s="255"/>
      <c r="S1175" s="255"/>
      <c r="T1175" s="256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7" t="s">
        <v>266</v>
      </c>
      <c r="AU1175" s="257" t="s">
        <v>87</v>
      </c>
      <c r="AV1175" s="13" t="s">
        <v>85</v>
      </c>
      <c r="AW1175" s="13" t="s">
        <v>34</v>
      </c>
      <c r="AX1175" s="13" t="s">
        <v>77</v>
      </c>
      <c r="AY1175" s="257" t="s">
        <v>256</v>
      </c>
    </row>
    <row r="1176" s="14" customFormat="1">
      <c r="A1176" s="14"/>
      <c r="B1176" s="258"/>
      <c r="C1176" s="259"/>
      <c r="D1176" s="249" t="s">
        <v>266</v>
      </c>
      <c r="E1176" s="260" t="s">
        <v>1</v>
      </c>
      <c r="F1176" s="261" t="s">
        <v>481</v>
      </c>
      <c r="G1176" s="259"/>
      <c r="H1176" s="262">
        <v>15.199999999999999</v>
      </c>
      <c r="I1176" s="263"/>
      <c r="J1176" s="259"/>
      <c r="K1176" s="259"/>
      <c r="L1176" s="264"/>
      <c r="M1176" s="265"/>
      <c r="N1176" s="266"/>
      <c r="O1176" s="266"/>
      <c r="P1176" s="266"/>
      <c r="Q1176" s="266"/>
      <c r="R1176" s="266"/>
      <c r="S1176" s="266"/>
      <c r="T1176" s="267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8" t="s">
        <v>266</v>
      </c>
      <c r="AU1176" s="268" t="s">
        <v>87</v>
      </c>
      <c r="AV1176" s="14" t="s">
        <v>87</v>
      </c>
      <c r="AW1176" s="14" t="s">
        <v>34</v>
      </c>
      <c r="AX1176" s="14" t="s">
        <v>77</v>
      </c>
      <c r="AY1176" s="268" t="s">
        <v>256</v>
      </c>
    </row>
    <row r="1177" s="14" customFormat="1">
      <c r="A1177" s="14"/>
      <c r="B1177" s="258"/>
      <c r="C1177" s="259"/>
      <c r="D1177" s="249" t="s">
        <v>266</v>
      </c>
      <c r="E1177" s="260" t="s">
        <v>1</v>
      </c>
      <c r="F1177" s="261" t="s">
        <v>482</v>
      </c>
      <c r="G1177" s="259"/>
      <c r="H1177" s="262">
        <v>3.2999999999999998</v>
      </c>
      <c r="I1177" s="263"/>
      <c r="J1177" s="259"/>
      <c r="K1177" s="259"/>
      <c r="L1177" s="264"/>
      <c r="M1177" s="265"/>
      <c r="N1177" s="266"/>
      <c r="O1177" s="266"/>
      <c r="P1177" s="266"/>
      <c r="Q1177" s="266"/>
      <c r="R1177" s="266"/>
      <c r="S1177" s="266"/>
      <c r="T1177" s="267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8" t="s">
        <v>266</v>
      </c>
      <c r="AU1177" s="268" t="s">
        <v>87</v>
      </c>
      <c r="AV1177" s="14" t="s">
        <v>87</v>
      </c>
      <c r="AW1177" s="14" t="s">
        <v>34</v>
      </c>
      <c r="AX1177" s="14" t="s">
        <v>77</v>
      </c>
      <c r="AY1177" s="268" t="s">
        <v>256</v>
      </c>
    </row>
    <row r="1178" s="14" customFormat="1">
      <c r="A1178" s="14"/>
      <c r="B1178" s="258"/>
      <c r="C1178" s="259"/>
      <c r="D1178" s="249" t="s">
        <v>266</v>
      </c>
      <c r="E1178" s="260" t="s">
        <v>1</v>
      </c>
      <c r="F1178" s="261" t="s">
        <v>483</v>
      </c>
      <c r="G1178" s="259"/>
      <c r="H1178" s="262">
        <v>13.6</v>
      </c>
      <c r="I1178" s="263"/>
      <c r="J1178" s="259"/>
      <c r="K1178" s="259"/>
      <c r="L1178" s="264"/>
      <c r="M1178" s="265"/>
      <c r="N1178" s="266"/>
      <c r="O1178" s="266"/>
      <c r="P1178" s="266"/>
      <c r="Q1178" s="266"/>
      <c r="R1178" s="266"/>
      <c r="S1178" s="266"/>
      <c r="T1178" s="267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8" t="s">
        <v>266</v>
      </c>
      <c r="AU1178" s="268" t="s">
        <v>87</v>
      </c>
      <c r="AV1178" s="14" t="s">
        <v>87</v>
      </c>
      <c r="AW1178" s="14" t="s">
        <v>34</v>
      </c>
      <c r="AX1178" s="14" t="s">
        <v>77</v>
      </c>
      <c r="AY1178" s="268" t="s">
        <v>256</v>
      </c>
    </row>
    <row r="1179" s="14" customFormat="1">
      <c r="A1179" s="14"/>
      <c r="B1179" s="258"/>
      <c r="C1179" s="259"/>
      <c r="D1179" s="249" t="s">
        <v>266</v>
      </c>
      <c r="E1179" s="260" t="s">
        <v>1</v>
      </c>
      <c r="F1179" s="261" t="s">
        <v>484</v>
      </c>
      <c r="G1179" s="259"/>
      <c r="H1179" s="262">
        <v>4.2400000000000002</v>
      </c>
      <c r="I1179" s="263"/>
      <c r="J1179" s="259"/>
      <c r="K1179" s="259"/>
      <c r="L1179" s="264"/>
      <c r="M1179" s="265"/>
      <c r="N1179" s="266"/>
      <c r="O1179" s="266"/>
      <c r="P1179" s="266"/>
      <c r="Q1179" s="266"/>
      <c r="R1179" s="266"/>
      <c r="S1179" s="266"/>
      <c r="T1179" s="267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8" t="s">
        <v>266</v>
      </c>
      <c r="AU1179" s="268" t="s">
        <v>87</v>
      </c>
      <c r="AV1179" s="14" t="s">
        <v>87</v>
      </c>
      <c r="AW1179" s="14" t="s">
        <v>34</v>
      </c>
      <c r="AX1179" s="14" t="s">
        <v>77</v>
      </c>
      <c r="AY1179" s="268" t="s">
        <v>256</v>
      </c>
    </row>
    <row r="1180" s="13" customFormat="1">
      <c r="A1180" s="13"/>
      <c r="B1180" s="247"/>
      <c r="C1180" s="248"/>
      <c r="D1180" s="249" t="s">
        <v>266</v>
      </c>
      <c r="E1180" s="250" t="s">
        <v>1</v>
      </c>
      <c r="F1180" s="251" t="s">
        <v>376</v>
      </c>
      <c r="G1180" s="248"/>
      <c r="H1180" s="250" t="s">
        <v>1</v>
      </c>
      <c r="I1180" s="252"/>
      <c r="J1180" s="248"/>
      <c r="K1180" s="248"/>
      <c r="L1180" s="253"/>
      <c r="M1180" s="254"/>
      <c r="N1180" s="255"/>
      <c r="O1180" s="255"/>
      <c r="P1180" s="255"/>
      <c r="Q1180" s="255"/>
      <c r="R1180" s="255"/>
      <c r="S1180" s="255"/>
      <c r="T1180" s="256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7" t="s">
        <v>266</v>
      </c>
      <c r="AU1180" s="257" t="s">
        <v>87</v>
      </c>
      <c r="AV1180" s="13" t="s">
        <v>85</v>
      </c>
      <c r="AW1180" s="13" t="s">
        <v>34</v>
      </c>
      <c r="AX1180" s="13" t="s">
        <v>77</v>
      </c>
      <c r="AY1180" s="257" t="s">
        <v>256</v>
      </c>
    </row>
    <row r="1181" s="14" customFormat="1">
      <c r="A1181" s="14"/>
      <c r="B1181" s="258"/>
      <c r="C1181" s="259"/>
      <c r="D1181" s="249" t="s">
        <v>266</v>
      </c>
      <c r="E1181" s="260" t="s">
        <v>1</v>
      </c>
      <c r="F1181" s="261" t="s">
        <v>528</v>
      </c>
      <c r="G1181" s="259"/>
      <c r="H1181" s="262">
        <v>16.539999999999999</v>
      </c>
      <c r="I1181" s="263"/>
      <c r="J1181" s="259"/>
      <c r="K1181" s="259"/>
      <c r="L1181" s="264"/>
      <c r="M1181" s="265"/>
      <c r="N1181" s="266"/>
      <c r="O1181" s="266"/>
      <c r="P1181" s="266"/>
      <c r="Q1181" s="266"/>
      <c r="R1181" s="266"/>
      <c r="S1181" s="266"/>
      <c r="T1181" s="267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8" t="s">
        <v>266</v>
      </c>
      <c r="AU1181" s="268" t="s">
        <v>87</v>
      </c>
      <c r="AV1181" s="14" t="s">
        <v>87</v>
      </c>
      <c r="AW1181" s="14" t="s">
        <v>34</v>
      </c>
      <c r="AX1181" s="14" t="s">
        <v>77</v>
      </c>
      <c r="AY1181" s="268" t="s">
        <v>256</v>
      </c>
    </row>
    <row r="1182" s="14" customFormat="1">
      <c r="A1182" s="14"/>
      <c r="B1182" s="258"/>
      <c r="C1182" s="259"/>
      <c r="D1182" s="249" t="s">
        <v>266</v>
      </c>
      <c r="E1182" s="260" t="s">
        <v>1</v>
      </c>
      <c r="F1182" s="261" t="s">
        <v>529</v>
      </c>
      <c r="G1182" s="259"/>
      <c r="H1182" s="262">
        <v>18</v>
      </c>
      <c r="I1182" s="263"/>
      <c r="J1182" s="259"/>
      <c r="K1182" s="259"/>
      <c r="L1182" s="264"/>
      <c r="M1182" s="265"/>
      <c r="N1182" s="266"/>
      <c r="O1182" s="266"/>
      <c r="P1182" s="266"/>
      <c r="Q1182" s="266"/>
      <c r="R1182" s="266"/>
      <c r="S1182" s="266"/>
      <c r="T1182" s="267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8" t="s">
        <v>266</v>
      </c>
      <c r="AU1182" s="268" t="s">
        <v>87</v>
      </c>
      <c r="AV1182" s="14" t="s">
        <v>87</v>
      </c>
      <c r="AW1182" s="14" t="s">
        <v>34</v>
      </c>
      <c r="AX1182" s="14" t="s">
        <v>77</v>
      </c>
      <c r="AY1182" s="268" t="s">
        <v>256</v>
      </c>
    </row>
    <row r="1183" s="13" customFormat="1">
      <c r="A1183" s="13"/>
      <c r="B1183" s="247"/>
      <c r="C1183" s="248"/>
      <c r="D1183" s="249" t="s">
        <v>266</v>
      </c>
      <c r="E1183" s="250" t="s">
        <v>1</v>
      </c>
      <c r="F1183" s="251" t="s">
        <v>380</v>
      </c>
      <c r="G1183" s="248"/>
      <c r="H1183" s="250" t="s">
        <v>1</v>
      </c>
      <c r="I1183" s="252"/>
      <c r="J1183" s="248"/>
      <c r="K1183" s="248"/>
      <c r="L1183" s="253"/>
      <c r="M1183" s="254"/>
      <c r="N1183" s="255"/>
      <c r="O1183" s="255"/>
      <c r="P1183" s="255"/>
      <c r="Q1183" s="255"/>
      <c r="R1183" s="255"/>
      <c r="S1183" s="255"/>
      <c r="T1183" s="256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7" t="s">
        <v>266</v>
      </c>
      <c r="AU1183" s="257" t="s">
        <v>87</v>
      </c>
      <c r="AV1183" s="13" t="s">
        <v>85</v>
      </c>
      <c r="AW1183" s="13" t="s">
        <v>34</v>
      </c>
      <c r="AX1183" s="13" t="s">
        <v>77</v>
      </c>
      <c r="AY1183" s="257" t="s">
        <v>256</v>
      </c>
    </row>
    <row r="1184" s="14" customFormat="1">
      <c r="A1184" s="14"/>
      <c r="B1184" s="258"/>
      <c r="C1184" s="259"/>
      <c r="D1184" s="249" t="s">
        <v>266</v>
      </c>
      <c r="E1184" s="260" t="s">
        <v>1</v>
      </c>
      <c r="F1184" s="261" t="s">
        <v>530</v>
      </c>
      <c r="G1184" s="259"/>
      <c r="H1184" s="262">
        <v>16.539999999999999</v>
      </c>
      <c r="I1184" s="263"/>
      <c r="J1184" s="259"/>
      <c r="K1184" s="259"/>
      <c r="L1184" s="264"/>
      <c r="M1184" s="265"/>
      <c r="N1184" s="266"/>
      <c r="O1184" s="266"/>
      <c r="P1184" s="266"/>
      <c r="Q1184" s="266"/>
      <c r="R1184" s="266"/>
      <c r="S1184" s="266"/>
      <c r="T1184" s="267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8" t="s">
        <v>266</v>
      </c>
      <c r="AU1184" s="268" t="s">
        <v>87</v>
      </c>
      <c r="AV1184" s="14" t="s">
        <v>87</v>
      </c>
      <c r="AW1184" s="14" t="s">
        <v>34</v>
      </c>
      <c r="AX1184" s="14" t="s">
        <v>77</v>
      </c>
      <c r="AY1184" s="268" t="s">
        <v>256</v>
      </c>
    </row>
    <row r="1185" s="14" customFormat="1">
      <c r="A1185" s="14"/>
      <c r="B1185" s="258"/>
      <c r="C1185" s="259"/>
      <c r="D1185" s="249" t="s">
        <v>266</v>
      </c>
      <c r="E1185" s="260" t="s">
        <v>1</v>
      </c>
      <c r="F1185" s="261" t="s">
        <v>531</v>
      </c>
      <c r="G1185" s="259"/>
      <c r="H1185" s="262">
        <v>18</v>
      </c>
      <c r="I1185" s="263"/>
      <c r="J1185" s="259"/>
      <c r="K1185" s="259"/>
      <c r="L1185" s="264"/>
      <c r="M1185" s="265"/>
      <c r="N1185" s="266"/>
      <c r="O1185" s="266"/>
      <c r="P1185" s="266"/>
      <c r="Q1185" s="266"/>
      <c r="R1185" s="266"/>
      <c r="S1185" s="266"/>
      <c r="T1185" s="267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8" t="s">
        <v>266</v>
      </c>
      <c r="AU1185" s="268" t="s">
        <v>87</v>
      </c>
      <c r="AV1185" s="14" t="s">
        <v>87</v>
      </c>
      <c r="AW1185" s="14" t="s">
        <v>34</v>
      </c>
      <c r="AX1185" s="14" t="s">
        <v>77</v>
      </c>
      <c r="AY1185" s="268" t="s">
        <v>256</v>
      </c>
    </row>
    <row r="1186" s="15" customFormat="1">
      <c r="A1186" s="15"/>
      <c r="B1186" s="269"/>
      <c r="C1186" s="270"/>
      <c r="D1186" s="249" t="s">
        <v>266</v>
      </c>
      <c r="E1186" s="271" t="s">
        <v>1</v>
      </c>
      <c r="F1186" s="272" t="s">
        <v>270</v>
      </c>
      <c r="G1186" s="270"/>
      <c r="H1186" s="273">
        <v>105.42</v>
      </c>
      <c r="I1186" s="274"/>
      <c r="J1186" s="270"/>
      <c r="K1186" s="270"/>
      <c r="L1186" s="275"/>
      <c r="M1186" s="276"/>
      <c r="N1186" s="277"/>
      <c r="O1186" s="277"/>
      <c r="P1186" s="277"/>
      <c r="Q1186" s="277"/>
      <c r="R1186" s="277"/>
      <c r="S1186" s="277"/>
      <c r="T1186" s="278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79" t="s">
        <v>266</v>
      </c>
      <c r="AU1186" s="279" t="s">
        <v>87</v>
      </c>
      <c r="AV1186" s="15" t="s">
        <v>262</v>
      </c>
      <c r="AW1186" s="15" t="s">
        <v>34</v>
      </c>
      <c r="AX1186" s="15" t="s">
        <v>85</v>
      </c>
      <c r="AY1186" s="279" t="s">
        <v>256</v>
      </c>
    </row>
    <row r="1187" s="2" customFormat="1" ht="37.8" customHeight="1">
      <c r="A1187" s="38"/>
      <c r="B1187" s="39"/>
      <c r="C1187" s="280" t="s">
        <v>1239</v>
      </c>
      <c r="D1187" s="280" t="s">
        <v>303</v>
      </c>
      <c r="E1187" s="281" t="s">
        <v>1240</v>
      </c>
      <c r="F1187" s="282" t="s">
        <v>1241</v>
      </c>
      <c r="G1187" s="283" t="s">
        <v>337</v>
      </c>
      <c r="H1187" s="284">
        <v>115.962</v>
      </c>
      <c r="I1187" s="285"/>
      <c r="J1187" s="286">
        <f>ROUND(I1187*H1187,2)</f>
        <v>0</v>
      </c>
      <c r="K1187" s="287"/>
      <c r="L1187" s="288"/>
      <c r="M1187" s="289" t="s">
        <v>1</v>
      </c>
      <c r="N1187" s="290" t="s">
        <v>42</v>
      </c>
      <c r="O1187" s="91"/>
      <c r="P1187" s="238">
        <f>O1187*H1187</f>
        <v>0</v>
      </c>
      <c r="Q1187" s="238">
        <v>0.021999999999999999</v>
      </c>
      <c r="R1187" s="238">
        <f>Q1187*H1187</f>
        <v>2.551164</v>
      </c>
      <c r="S1187" s="238">
        <v>0</v>
      </c>
      <c r="T1187" s="239">
        <f>S1187*H1187</f>
        <v>0</v>
      </c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R1187" s="240" t="s">
        <v>513</v>
      </c>
      <c r="AT1187" s="240" t="s">
        <v>303</v>
      </c>
      <c r="AU1187" s="240" t="s">
        <v>87</v>
      </c>
      <c r="AY1187" s="17" t="s">
        <v>256</v>
      </c>
      <c r="BE1187" s="241">
        <f>IF(N1187="základní",J1187,0)</f>
        <v>0</v>
      </c>
      <c r="BF1187" s="241">
        <f>IF(N1187="snížená",J1187,0)</f>
        <v>0</v>
      </c>
      <c r="BG1187" s="241">
        <f>IF(N1187="zákl. přenesená",J1187,0)</f>
        <v>0</v>
      </c>
      <c r="BH1187" s="241">
        <f>IF(N1187="sníž. přenesená",J1187,0)</f>
        <v>0</v>
      </c>
      <c r="BI1187" s="241">
        <f>IF(N1187="nulová",J1187,0)</f>
        <v>0</v>
      </c>
      <c r="BJ1187" s="17" t="s">
        <v>85</v>
      </c>
      <c r="BK1187" s="241">
        <f>ROUND(I1187*H1187,2)</f>
        <v>0</v>
      </c>
      <c r="BL1187" s="17" t="s">
        <v>355</v>
      </c>
      <c r="BM1187" s="240" t="s">
        <v>1242</v>
      </c>
    </row>
    <row r="1188" s="14" customFormat="1">
      <c r="A1188" s="14"/>
      <c r="B1188" s="258"/>
      <c r="C1188" s="259"/>
      <c r="D1188" s="249" t="s">
        <v>266</v>
      </c>
      <c r="E1188" s="260" t="s">
        <v>1</v>
      </c>
      <c r="F1188" s="261" t="s">
        <v>1243</v>
      </c>
      <c r="G1188" s="259"/>
      <c r="H1188" s="262">
        <v>115.962</v>
      </c>
      <c r="I1188" s="263"/>
      <c r="J1188" s="259"/>
      <c r="K1188" s="259"/>
      <c r="L1188" s="264"/>
      <c r="M1188" s="265"/>
      <c r="N1188" s="266"/>
      <c r="O1188" s="266"/>
      <c r="P1188" s="266"/>
      <c r="Q1188" s="266"/>
      <c r="R1188" s="266"/>
      <c r="S1188" s="266"/>
      <c r="T1188" s="267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8" t="s">
        <v>266</v>
      </c>
      <c r="AU1188" s="268" t="s">
        <v>87</v>
      </c>
      <c r="AV1188" s="14" t="s">
        <v>87</v>
      </c>
      <c r="AW1188" s="14" t="s">
        <v>34</v>
      </c>
      <c r="AX1188" s="14" t="s">
        <v>77</v>
      </c>
      <c r="AY1188" s="268" t="s">
        <v>256</v>
      </c>
    </row>
    <row r="1189" s="15" customFormat="1">
      <c r="A1189" s="15"/>
      <c r="B1189" s="269"/>
      <c r="C1189" s="270"/>
      <c r="D1189" s="249" t="s">
        <v>266</v>
      </c>
      <c r="E1189" s="271" t="s">
        <v>1</v>
      </c>
      <c r="F1189" s="272" t="s">
        <v>270</v>
      </c>
      <c r="G1189" s="270"/>
      <c r="H1189" s="273">
        <v>115.962</v>
      </c>
      <c r="I1189" s="274"/>
      <c r="J1189" s="270"/>
      <c r="K1189" s="270"/>
      <c r="L1189" s="275"/>
      <c r="M1189" s="276"/>
      <c r="N1189" s="277"/>
      <c r="O1189" s="277"/>
      <c r="P1189" s="277"/>
      <c r="Q1189" s="277"/>
      <c r="R1189" s="277"/>
      <c r="S1189" s="277"/>
      <c r="T1189" s="278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79" t="s">
        <v>266</v>
      </c>
      <c r="AU1189" s="279" t="s">
        <v>87</v>
      </c>
      <c r="AV1189" s="15" t="s">
        <v>262</v>
      </c>
      <c r="AW1189" s="15" t="s">
        <v>34</v>
      </c>
      <c r="AX1189" s="15" t="s">
        <v>85</v>
      </c>
      <c r="AY1189" s="279" t="s">
        <v>256</v>
      </c>
    </row>
    <row r="1190" s="2" customFormat="1" ht="24.15" customHeight="1">
      <c r="A1190" s="38"/>
      <c r="B1190" s="39"/>
      <c r="C1190" s="228" t="s">
        <v>1244</v>
      </c>
      <c r="D1190" s="228" t="s">
        <v>258</v>
      </c>
      <c r="E1190" s="229" t="s">
        <v>1245</v>
      </c>
      <c r="F1190" s="230" t="s">
        <v>1246</v>
      </c>
      <c r="G1190" s="231" t="s">
        <v>337</v>
      </c>
      <c r="H1190" s="232">
        <v>7.54</v>
      </c>
      <c r="I1190" s="233"/>
      <c r="J1190" s="234">
        <f>ROUND(I1190*H1190,2)</f>
        <v>0</v>
      </c>
      <c r="K1190" s="235"/>
      <c r="L1190" s="44"/>
      <c r="M1190" s="236" t="s">
        <v>1</v>
      </c>
      <c r="N1190" s="237" t="s">
        <v>42</v>
      </c>
      <c r="O1190" s="91"/>
      <c r="P1190" s="238">
        <f>O1190*H1190</f>
        <v>0</v>
      </c>
      <c r="Q1190" s="238">
        <v>0</v>
      </c>
      <c r="R1190" s="238">
        <f>Q1190*H1190</f>
        <v>0</v>
      </c>
      <c r="S1190" s="238">
        <v>0</v>
      </c>
      <c r="T1190" s="239">
        <f>S1190*H1190</f>
        <v>0</v>
      </c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R1190" s="240" t="s">
        <v>355</v>
      </c>
      <c r="AT1190" s="240" t="s">
        <v>258</v>
      </c>
      <c r="AU1190" s="240" t="s">
        <v>87</v>
      </c>
      <c r="AY1190" s="17" t="s">
        <v>256</v>
      </c>
      <c r="BE1190" s="241">
        <f>IF(N1190="základní",J1190,0)</f>
        <v>0</v>
      </c>
      <c r="BF1190" s="241">
        <f>IF(N1190="snížená",J1190,0)</f>
        <v>0</v>
      </c>
      <c r="BG1190" s="241">
        <f>IF(N1190="zákl. přenesená",J1190,0)</f>
        <v>0</v>
      </c>
      <c r="BH1190" s="241">
        <f>IF(N1190="sníž. přenesená",J1190,0)</f>
        <v>0</v>
      </c>
      <c r="BI1190" s="241">
        <f>IF(N1190="nulová",J1190,0)</f>
        <v>0</v>
      </c>
      <c r="BJ1190" s="17" t="s">
        <v>85</v>
      </c>
      <c r="BK1190" s="241">
        <f>ROUND(I1190*H1190,2)</f>
        <v>0</v>
      </c>
      <c r="BL1190" s="17" t="s">
        <v>355</v>
      </c>
      <c r="BM1190" s="240" t="s">
        <v>1247</v>
      </c>
    </row>
    <row r="1191" s="13" customFormat="1">
      <c r="A1191" s="13"/>
      <c r="B1191" s="247"/>
      <c r="C1191" s="248"/>
      <c r="D1191" s="249" t="s">
        <v>266</v>
      </c>
      <c r="E1191" s="250" t="s">
        <v>1</v>
      </c>
      <c r="F1191" s="251" t="s">
        <v>268</v>
      </c>
      <c r="G1191" s="248"/>
      <c r="H1191" s="250" t="s">
        <v>1</v>
      </c>
      <c r="I1191" s="252"/>
      <c r="J1191" s="248"/>
      <c r="K1191" s="248"/>
      <c r="L1191" s="253"/>
      <c r="M1191" s="254"/>
      <c r="N1191" s="255"/>
      <c r="O1191" s="255"/>
      <c r="P1191" s="255"/>
      <c r="Q1191" s="255"/>
      <c r="R1191" s="255"/>
      <c r="S1191" s="255"/>
      <c r="T1191" s="256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7" t="s">
        <v>266</v>
      </c>
      <c r="AU1191" s="257" t="s">
        <v>87</v>
      </c>
      <c r="AV1191" s="13" t="s">
        <v>85</v>
      </c>
      <c r="AW1191" s="13" t="s">
        <v>34</v>
      </c>
      <c r="AX1191" s="13" t="s">
        <v>77</v>
      </c>
      <c r="AY1191" s="257" t="s">
        <v>256</v>
      </c>
    </row>
    <row r="1192" s="14" customFormat="1">
      <c r="A1192" s="14"/>
      <c r="B1192" s="258"/>
      <c r="C1192" s="259"/>
      <c r="D1192" s="249" t="s">
        <v>266</v>
      </c>
      <c r="E1192" s="260" t="s">
        <v>1</v>
      </c>
      <c r="F1192" s="261" t="s">
        <v>482</v>
      </c>
      <c r="G1192" s="259"/>
      <c r="H1192" s="262">
        <v>3.2999999999999998</v>
      </c>
      <c r="I1192" s="263"/>
      <c r="J1192" s="259"/>
      <c r="K1192" s="259"/>
      <c r="L1192" s="264"/>
      <c r="M1192" s="265"/>
      <c r="N1192" s="266"/>
      <c r="O1192" s="266"/>
      <c r="P1192" s="266"/>
      <c r="Q1192" s="266"/>
      <c r="R1192" s="266"/>
      <c r="S1192" s="266"/>
      <c r="T1192" s="267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8" t="s">
        <v>266</v>
      </c>
      <c r="AU1192" s="268" t="s">
        <v>87</v>
      </c>
      <c r="AV1192" s="14" t="s">
        <v>87</v>
      </c>
      <c r="AW1192" s="14" t="s">
        <v>34</v>
      </c>
      <c r="AX1192" s="14" t="s">
        <v>77</v>
      </c>
      <c r="AY1192" s="268" t="s">
        <v>256</v>
      </c>
    </row>
    <row r="1193" s="14" customFormat="1">
      <c r="A1193" s="14"/>
      <c r="B1193" s="258"/>
      <c r="C1193" s="259"/>
      <c r="D1193" s="249" t="s">
        <v>266</v>
      </c>
      <c r="E1193" s="260" t="s">
        <v>1</v>
      </c>
      <c r="F1193" s="261" t="s">
        <v>484</v>
      </c>
      <c r="G1193" s="259"/>
      <c r="H1193" s="262">
        <v>4.2400000000000002</v>
      </c>
      <c r="I1193" s="263"/>
      <c r="J1193" s="259"/>
      <c r="K1193" s="259"/>
      <c r="L1193" s="264"/>
      <c r="M1193" s="265"/>
      <c r="N1193" s="266"/>
      <c r="O1193" s="266"/>
      <c r="P1193" s="266"/>
      <c r="Q1193" s="266"/>
      <c r="R1193" s="266"/>
      <c r="S1193" s="266"/>
      <c r="T1193" s="267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8" t="s">
        <v>266</v>
      </c>
      <c r="AU1193" s="268" t="s">
        <v>87</v>
      </c>
      <c r="AV1193" s="14" t="s">
        <v>87</v>
      </c>
      <c r="AW1193" s="14" t="s">
        <v>34</v>
      </c>
      <c r="AX1193" s="14" t="s">
        <v>77</v>
      </c>
      <c r="AY1193" s="268" t="s">
        <v>256</v>
      </c>
    </row>
    <row r="1194" s="15" customFormat="1">
      <c r="A1194" s="15"/>
      <c r="B1194" s="269"/>
      <c r="C1194" s="270"/>
      <c r="D1194" s="249" t="s">
        <v>266</v>
      </c>
      <c r="E1194" s="271" t="s">
        <v>1</v>
      </c>
      <c r="F1194" s="272" t="s">
        <v>270</v>
      </c>
      <c r="G1194" s="270"/>
      <c r="H1194" s="273">
        <v>7.54</v>
      </c>
      <c r="I1194" s="274"/>
      <c r="J1194" s="270"/>
      <c r="K1194" s="270"/>
      <c r="L1194" s="275"/>
      <c r="M1194" s="276"/>
      <c r="N1194" s="277"/>
      <c r="O1194" s="277"/>
      <c r="P1194" s="277"/>
      <c r="Q1194" s="277"/>
      <c r="R1194" s="277"/>
      <c r="S1194" s="277"/>
      <c r="T1194" s="278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79" t="s">
        <v>266</v>
      </c>
      <c r="AU1194" s="279" t="s">
        <v>87</v>
      </c>
      <c r="AV1194" s="15" t="s">
        <v>262</v>
      </c>
      <c r="AW1194" s="15" t="s">
        <v>34</v>
      </c>
      <c r="AX1194" s="15" t="s">
        <v>85</v>
      </c>
      <c r="AY1194" s="279" t="s">
        <v>256</v>
      </c>
    </row>
    <row r="1195" s="2" customFormat="1" ht="24.15" customHeight="1">
      <c r="A1195" s="38"/>
      <c r="B1195" s="39"/>
      <c r="C1195" s="228" t="s">
        <v>1248</v>
      </c>
      <c r="D1195" s="228" t="s">
        <v>258</v>
      </c>
      <c r="E1195" s="229" t="s">
        <v>1249</v>
      </c>
      <c r="F1195" s="230" t="s">
        <v>1250</v>
      </c>
      <c r="G1195" s="231" t="s">
        <v>337</v>
      </c>
      <c r="H1195" s="232">
        <v>105.42</v>
      </c>
      <c r="I1195" s="233"/>
      <c r="J1195" s="234">
        <f>ROUND(I1195*H1195,2)</f>
        <v>0</v>
      </c>
      <c r="K1195" s="235"/>
      <c r="L1195" s="44"/>
      <c r="M1195" s="236" t="s">
        <v>1</v>
      </c>
      <c r="N1195" s="237" t="s">
        <v>42</v>
      </c>
      <c r="O1195" s="91"/>
      <c r="P1195" s="238">
        <f>O1195*H1195</f>
        <v>0</v>
      </c>
      <c r="Q1195" s="238">
        <v>0.0015</v>
      </c>
      <c r="R1195" s="238">
        <f>Q1195*H1195</f>
        <v>0.15812999999999999</v>
      </c>
      <c r="S1195" s="238">
        <v>0</v>
      </c>
      <c r="T1195" s="239">
        <f>S1195*H1195</f>
        <v>0</v>
      </c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R1195" s="240" t="s">
        <v>355</v>
      </c>
      <c r="AT1195" s="240" t="s">
        <v>258</v>
      </c>
      <c r="AU1195" s="240" t="s">
        <v>87</v>
      </c>
      <c r="AY1195" s="17" t="s">
        <v>256</v>
      </c>
      <c r="BE1195" s="241">
        <f>IF(N1195="základní",J1195,0)</f>
        <v>0</v>
      </c>
      <c r="BF1195" s="241">
        <f>IF(N1195="snížená",J1195,0)</f>
        <v>0</v>
      </c>
      <c r="BG1195" s="241">
        <f>IF(N1195="zákl. přenesená",J1195,0)</f>
        <v>0</v>
      </c>
      <c r="BH1195" s="241">
        <f>IF(N1195="sníž. přenesená",J1195,0)</f>
        <v>0</v>
      </c>
      <c r="BI1195" s="241">
        <f>IF(N1195="nulová",J1195,0)</f>
        <v>0</v>
      </c>
      <c r="BJ1195" s="17" t="s">
        <v>85</v>
      </c>
      <c r="BK1195" s="241">
        <f>ROUND(I1195*H1195,2)</f>
        <v>0</v>
      </c>
      <c r="BL1195" s="17" t="s">
        <v>355</v>
      </c>
      <c r="BM1195" s="240" t="s">
        <v>1251</v>
      </c>
    </row>
    <row r="1196" s="13" customFormat="1">
      <c r="A1196" s="13"/>
      <c r="B1196" s="247"/>
      <c r="C1196" s="248"/>
      <c r="D1196" s="249" t="s">
        <v>266</v>
      </c>
      <c r="E1196" s="250" t="s">
        <v>1</v>
      </c>
      <c r="F1196" s="251" t="s">
        <v>268</v>
      </c>
      <c r="G1196" s="248"/>
      <c r="H1196" s="250" t="s">
        <v>1</v>
      </c>
      <c r="I1196" s="252"/>
      <c r="J1196" s="248"/>
      <c r="K1196" s="248"/>
      <c r="L1196" s="253"/>
      <c r="M1196" s="254"/>
      <c r="N1196" s="255"/>
      <c r="O1196" s="255"/>
      <c r="P1196" s="255"/>
      <c r="Q1196" s="255"/>
      <c r="R1196" s="255"/>
      <c r="S1196" s="255"/>
      <c r="T1196" s="256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7" t="s">
        <v>266</v>
      </c>
      <c r="AU1196" s="257" t="s">
        <v>87</v>
      </c>
      <c r="AV1196" s="13" t="s">
        <v>85</v>
      </c>
      <c r="AW1196" s="13" t="s">
        <v>34</v>
      </c>
      <c r="AX1196" s="13" t="s">
        <v>77</v>
      </c>
      <c r="AY1196" s="257" t="s">
        <v>256</v>
      </c>
    </row>
    <row r="1197" s="14" customFormat="1">
      <c r="A1197" s="14"/>
      <c r="B1197" s="258"/>
      <c r="C1197" s="259"/>
      <c r="D1197" s="249" t="s">
        <v>266</v>
      </c>
      <c r="E1197" s="260" t="s">
        <v>1</v>
      </c>
      <c r="F1197" s="261" t="s">
        <v>481</v>
      </c>
      <c r="G1197" s="259"/>
      <c r="H1197" s="262">
        <v>15.199999999999999</v>
      </c>
      <c r="I1197" s="263"/>
      <c r="J1197" s="259"/>
      <c r="K1197" s="259"/>
      <c r="L1197" s="264"/>
      <c r="M1197" s="265"/>
      <c r="N1197" s="266"/>
      <c r="O1197" s="266"/>
      <c r="P1197" s="266"/>
      <c r="Q1197" s="266"/>
      <c r="R1197" s="266"/>
      <c r="S1197" s="266"/>
      <c r="T1197" s="267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8" t="s">
        <v>266</v>
      </c>
      <c r="AU1197" s="268" t="s">
        <v>87</v>
      </c>
      <c r="AV1197" s="14" t="s">
        <v>87</v>
      </c>
      <c r="AW1197" s="14" t="s">
        <v>34</v>
      </c>
      <c r="AX1197" s="14" t="s">
        <v>77</v>
      </c>
      <c r="AY1197" s="268" t="s">
        <v>256</v>
      </c>
    </row>
    <row r="1198" s="14" customFormat="1">
      <c r="A1198" s="14"/>
      <c r="B1198" s="258"/>
      <c r="C1198" s="259"/>
      <c r="D1198" s="249" t="s">
        <v>266</v>
      </c>
      <c r="E1198" s="260" t="s">
        <v>1</v>
      </c>
      <c r="F1198" s="261" t="s">
        <v>482</v>
      </c>
      <c r="G1198" s="259"/>
      <c r="H1198" s="262">
        <v>3.2999999999999998</v>
      </c>
      <c r="I1198" s="263"/>
      <c r="J1198" s="259"/>
      <c r="K1198" s="259"/>
      <c r="L1198" s="264"/>
      <c r="M1198" s="265"/>
      <c r="N1198" s="266"/>
      <c r="O1198" s="266"/>
      <c r="P1198" s="266"/>
      <c r="Q1198" s="266"/>
      <c r="R1198" s="266"/>
      <c r="S1198" s="266"/>
      <c r="T1198" s="267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8" t="s">
        <v>266</v>
      </c>
      <c r="AU1198" s="268" t="s">
        <v>87</v>
      </c>
      <c r="AV1198" s="14" t="s">
        <v>87</v>
      </c>
      <c r="AW1198" s="14" t="s">
        <v>34</v>
      </c>
      <c r="AX1198" s="14" t="s">
        <v>77</v>
      </c>
      <c r="AY1198" s="268" t="s">
        <v>256</v>
      </c>
    </row>
    <row r="1199" s="14" customFormat="1">
      <c r="A1199" s="14"/>
      <c r="B1199" s="258"/>
      <c r="C1199" s="259"/>
      <c r="D1199" s="249" t="s">
        <v>266</v>
      </c>
      <c r="E1199" s="260" t="s">
        <v>1</v>
      </c>
      <c r="F1199" s="261" t="s">
        <v>483</v>
      </c>
      <c r="G1199" s="259"/>
      <c r="H1199" s="262">
        <v>13.6</v>
      </c>
      <c r="I1199" s="263"/>
      <c r="J1199" s="259"/>
      <c r="K1199" s="259"/>
      <c r="L1199" s="264"/>
      <c r="M1199" s="265"/>
      <c r="N1199" s="266"/>
      <c r="O1199" s="266"/>
      <c r="P1199" s="266"/>
      <c r="Q1199" s="266"/>
      <c r="R1199" s="266"/>
      <c r="S1199" s="266"/>
      <c r="T1199" s="267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8" t="s">
        <v>266</v>
      </c>
      <c r="AU1199" s="268" t="s">
        <v>87</v>
      </c>
      <c r="AV1199" s="14" t="s">
        <v>87</v>
      </c>
      <c r="AW1199" s="14" t="s">
        <v>34</v>
      </c>
      <c r="AX1199" s="14" t="s">
        <v>77</v>
      </c>
      <c r="AY1199" s="268" t="s">
        <v>256</v>
      </c>
    </row>
    <row r="1200" s="14" customFormat="1">
      <c r="A1200" s="14"/>
      <c r="B1200" s="258"/>
      <c r="C1200" s="259"/>
      <c r="D1200" s="249" t="s">
        <v>266</v>
      </c>
      <c r="E1200" s="260" t="s">
        <v>1</v>
      </c>
      <c r="F1200" s="261" t="s">
        <v>484</v>
      </c>
      <c r="G1200" s="259"/>
      <c r="H1200" s="262">
        <v>4.2400000000000002</v>
      </c>
      <c r="I1200" s="263"/>
      <c r="J1200" s="259"/>
      <c r="K1200" s="259"/>
      <c r="L1200" s="264"/>
      <c r="M1200" s="265"/>
      <c r="N1200" s="266"/>
      <c r="O1200" s="266"/>
      <c r="P1200" s="266"/>
      <c r="Q1200" s="266"/>
      <c r="R1200" s="266"/>
      <c r="S1200" s="266"/>
      <c r="T1200" s="267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8" t="s">
        <v>266</v>
      </c>
      <c r="AU1200" s="268" t="s">
        <v>87</v>
      </c>
      <c r="AV1200" s="14" t="s">
        <v>87</v>
      </c>
      <c r="AW1200" s="14" t="s">
        <v>34</v>
      </c>
      <c r="AX1200" s="14" t="s">
        <v>77</v>
      </c>
      <c r="AY1200" s="268" t="s">
        <v>256</v>
      </c>
    </row>
    <row r="1201" s="13" customFormat="1">
      <c r="A1201" s="13"/>
      <c r="B1201" s="247"/>
      <c r="C1201" s="248"/>
      <c r="D1201" s="249" t="s">
        <v>266</v>
      </c>
      <c r="E1201" s="250" t="s">
        <v>1</v>
      </c>
      <c r="F1201" s="251" t="s">
        <v>376</v>
      </c>
      <c r="G1201" s="248"/>
      <c r="H1201" s="250" t="s">
        <v>1</v>
      </c>
      <c r="I1201" s="252"/>
      <c r="J1201" s="248"/>
      <c r="K1201" s="248"/>
      <c r="L1201" s="253"/>
      <c r="M1201" s="254"/>
      <c r="N1201" s="255"/>
      <c r="O1201" s="255"/>
      <c r="P1201" s="255"/>
      <c r="Q1201" s="255"/>
      <c r="R1201" s="255"/>
      <c r="S1201" s="255"/>
      <c r="T1201" s="256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7" t="s">
        <v>266</v>
      </c>
      <c r="AU1201" s="257" t="s">
        <v>87</v>
      </c>
      <c r="AV1201" s="13" t="s">
        <v>85</v>
      </c>
      <c r="AW1201" s="13" t="s">
        <v>34</v>
      </c>
      <c r="AX1201" s="13" t="s">
        <v>77</v>
      </c>
      <c r="AY1201" s="257" t="s">
        <v>256</v>
      </c>
    </row>
    <row r="1202" s="14" customFormat="1">
      <c r="A1202" s="14"/>
      <c r="B1202" s="258"/>
      <c r="C1202" s="259"/>
      <c r="D1202" s="249" t="s">
        <v>266</v>
      </c>
      <c r="E1202" s="260" t="s">
        <v>1</v>
      </c>
      <c r="F1202" s="261" t="s">
        <v>528</v>
      </c>
      <c r="G1202" s="259"/>
      <c r="H1202" s="262">
        <v>16.539999999999999</v>
      </c>
      <c r="I1202" s="263"/>
      <c r="J1202" s="259"/>
      <c r="K1202" s="259"/>
      <c r="L1202" s="264"/>
      <c r="M1202" s="265"/>
      <c r="N1202" s="266"/>
      <c r="O1202" s="266"/>
      <c r="P1202" s="266"/>
      <c r="Q1202" s="266"/>
      <c r="R1202" s="266"/>
      <c r="S1202" s="266"/>
      <c r="T1202" s="267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8" t="s">
        <v>266</v>
      </c>
      <c r="AU1202" s="268" t="s">
        <v>87</v>
      </c>
      <c r="AV1202" s="14" t="s">
        <v>87</v>
      </c>
      <c r="AW1202" s="14" t="s">
        <v>34</v>
      </c>
      <c r="AX1202" s="14" t="s">
        <v>77</v>
      </c>
      <c r="AY1202" s="268" t="s">
        <v>256</v>
      </c>
    </row>
    <row r="1203" s="14" customFormat="1">
      <c r="A1203" s="14"/>
      <c r="B1203" s="258"/>
      <c r="C1203" s="259"/>
      <c r="D1203" s="249" t="s">
        <v>266</v>
      </c>
      <c r="E1203" s="260" t="s">
        <v>1</v>
      </c>
      <c r="F1203" s="261" t="s">
        <v>529</v>
      </c>
      <c r="G1203" s="259"/>
      <c r="H1203" s="262">
        <v>18</v>
      </c>
      <c r="I1203" s="263"/>
      <c r="J1203" s="259"/>
      <c r="K1203" s="259"/>
      <c r="L1203" s="264"/>
      <c r="M1203" s="265"/>
      <c r="N1203" s="266"/>
      <c r="O1203" s="266"/>
      <c r="P1203" s="266"/>
      <c r="Q1203" s="266"/>
      <c r="R1203" s="266"/>
      <c r="S1203" s="266"/>
      <c r="T1203" s="267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8" t="s">
        <v>266</v>
      </c>
      <c r="AU1203" s="268" t="s">
        <v>87</v>
      </c>
      <c r="AV1203" s="14" t="s">
        <v>87</v>
      </c>
      <c r="AW1203" s="14" t="s">
        <v>34</v>
      </c>
      <c r="AX1203" s="14" t="s">
        <v>77</v>
      </c>
      <c r="AY1203" s="268" t="s">
        <v>256</v>
      </c>
    </row>
    <row r="1204" s="13" customFormat="1">
      <c r="A1204" s="13"/>
      <c r="B1204" s="247"/>
      <c r="C1204" s="248"/>
      <c r="D1204" s="249" t="s">
        <v>266</v>
      </c>
      <c r="E1204" s="250" t="s">
        <v>1</v>
      </c>
      <c r="F1204" s="251" t="s">
        <v>380</v>
      </c>
      <c r="G1204" s="248"/>
      <c r="H1204" s="250" t="s">
        <v>1</v>
      </c>
      <c r="I1204" s="252"/>
      <c r="J1204" s="248"/>
      <c r="K1204" s="248"/>
      <c r="L1204" s="253"/>
      <c r="M1204" s="254"/>
      <c r="N1204" s="255"/>
      <c r="O1204" s="255"/>
      <c r="P1204" s="255"/>
      <c r="Q1204" s="255"/>
      <c r="R1204" s="255"/>
      <c r="S1204" s="255"/>
      <c r="T1204" s="256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7" t="s">
        <v>266</v>
      </c>
      <c r="AU1204" s="257" t="s">
        <v>87</v>
      </c>
      <c r="AV1204" s="13" t="s">
        <v>85</v>
      </c>
      <c r="AW1204" s="13" t="s">
        <v>34</v>
      </c>
      <c r="AX1204" s="13" t="s">
        <v>77</v>
      </c>
      <c r="AY1204" s="257" t="s">
        <v>256</v>
      </c>
    </row>
    <row r="1205" s="14" customFormat="1">
      <c r="A1205" s="14"/>
      <c r="B1205" s="258"/>
      <c r="C1205" s="259"/>
      <c r="D1205" s="249" t="s">
        <v>266</v>
      </c>
      <c r="E1205" s="260" t="s">
        <v>1</v>
      </c>
      <c r="F1205" s="261" t="s">
        <v>530</v>
      </c>
      <c r="G1205" s="259"/>
      <c r="H1205" s="262">
        <v>16.539999999999999</v>
      </c>
      <c r="I1205" s="263"/>
      <c r="J1205" s="259"/>
      <c r="K1205" s="259"/>
      <c r="L1205" s="264"/>
      <c r="M1205" s="265"/>
      <c r="N1205" s="266"/>
      <c r="O1205" s="266"/>
      <c r="P1205" s="266"/>
      <c r="Q1205" s="266"/>
      <c r="R1205" s="266"/>
      <c r="S1205" s="266"/>
      <c r="T1205" s="267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8" t="s">
        <v>266</v>
      </c>
      <c r="AU1205" s="268" t="s">
        <v>87</v>
      </c>
      <c r="AV1205" s="14" t="s">
        <v>87</v>
      </c>
      <c r="AW1205" s="14" t="s">
        <v>34</v>
      </c>
      <c r="AX1205" s="14" t="s">
        <v>77</v>
      </c>
      <c r="AY1205" s="268" t="s">
        <v>256</v>
      </c>
    </row>
    <row r="1206" s="14" customFormat="1">
      <c r="A1206" s="14"/>
      <c r="B1206" s="258"/>
      <c r="C1206" s="259"/>
      <c r="D1206" s="249" t="s">
        <v>266</v>
      </c>
      <c r="E1206" s="260" t="s">
        <v>1</v>
      </c>
      <c r="F1206" s="261" t="s">
        <v>531</v>
      </c>
      <c r="G1206" s="259"/>
      <c r="H1206" s="262">
        <v>18</v>
      </c>
      <c r="I1206" s="263"/>
      <c r="J1206" s="259"/>
      <c r="K1206" s="259"/>
      <c r="L1206" s="264"/>
      <c r="M1206" s="265"/>
      <c r="N1206" s="266"/>
      <c r="O1206" s="266"/>
      <c r="P1206" s="266"/>
      <c r="Q1206" s="266"/>
      <c r="R1206" s="266"/>
      <c r="S1206" s="266"/>
      <c r="T1206" s="267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68" t="s">
        <v>266</v>
      </c>
      <c r="AU1206" s="268" t="s">
        <v>87</v>
      </c>
      <c r="AV1206" s="14" t="s">
        <v>87</v>
      </c>
      <c r="AW1206" s="14" t="s">
        <v>34</v>
      </c>
      <c r="AX1206" s="14" t="s">
        <v>77</v>
      </c>
      <c r="AY1206" s="268" t="s">
        <v>256</v>
      </c>
    </row>
    <row r="1207" s="15" customFormat="1">
      <c r="A1207" s="15"/>
      <c r="B1207" s="269"/>
      <c r="C1207" s="270"/>
      <c r="D1207" s="249" t="s">
        <v>266</v>
      </c>
      <c r="E1207" s="271" t="s">
        <v>1</v>
      </c>
      <c r="F1207" s="272" t="s">
        <v>270</v>
      </c>
      <c r="G1207" s="270"/>
      <c r="H1207" s="273">
        <v>105.42</v>
      </c>
      <c r="I1207" s="274"/>
      <c r="J1207" s="270"/>
      <c r="K1207" s="270"/>
      <c r="L1207" s="275"/>
      <c r="M1207" s="276"/>
      <c r="N1207" s="277"/>
      <c r="O1207" s="277"/>
      <c r="P1207" s="277"/>
      <c r="Q1207" s="277"/>
      <c r="R1207" s="277"/>
      <c r="S1207" s="277"/>
      <c r="T1207" s="278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79" t="s">
        <v>266</v>
      </c>
      <c r="AU1207" s="279" t="s">
        <v>87</v>
      </c>
      <c r="AV1207" s="15" t="s">
        <v>262</v>
      </c>
      <c r="AW1207" s="15" t="s">
        <v>34</v>
      </c>
      <c r="AX1207" s="15" t="s">
        <v>85</v>
      </c>
      <c r="AY1207" s="279" t="s">
        <v>256</v>
      </c>
    </row>
    <row r="1208" s="2" customFormat="1" ht="16.5" customHeight="1">
      <c r="A1208" s="38"/>
      <c r="B1208" s="39"/>
      <c r="C1208" s="228" t="s">
        <v>1252</v>
      </c>
      <c r="D1208" s="228" t="s">
        <v>258</v>
      </c>
      <c r="E1208" s="229" t="s">
        <v>1253</v>
      </c>
      <c r="F1208" s="230" t="s">
        <v>1254</v>
      </c>
      <c r="G1208" s="231" t="s">
        <v>358</v>
      </c>
      <c r="H1208" s="232">
        <v>83.209999999999994</v>
      </c>
      <c r="I1208" s="233"/>
      <c r="J1208" s="234">
        <f>ROUND(I1208*H1208,2)</f>
        <v>0</v>
      </c>
      <c r="K1208" s="235"/>
      <c r="L1208" s="44"/>
      <c r="M1208" s="236" t="s">
        <v>1</v>
      </c>
      <c r="N1208" s="237" t="s">
        <v>42</v>
      </c>
      <c r="O1208" s="91"/>
      <c r="P1208" s="238">
        <f>O1208*H1208</f>
        <v>0</v>
      </c>
      <c r="Q1208" s="238">
        <v>3.0000000000000001E-05</v>
      </c>
      <c r="R1208" s="238">
        <f>Q1208*H1208</f>
        <v>0.0024962999999999999</v>
      </c>
      <c r="S1208" s="238">
        <v>0</v>
      </c>
      <c r="T1208" s="239">
        <f>S1208*H1208</f>
        <v>0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240" t="s">
        <v>355</v>
      </c>
      <c r="AT1208" s="240" t="s">
        <v>258</v>
      </c>
      <c r="AU1208" s="240" t="s">
        <v>87</v>
      </c>
      <c r="AY1208" s="17" t="s">
        <v>256</v>
      </c>
      <c r="BE1208" s="241">
        <f>IF(N1208="základní",J1208,0)</f>
        <v>0</v>
      </c>
      <c r="BF1208" s="241">
        <f>IF(N1208="snížená",J1208,0)</f>
        <v>0</v>
      </c>
      <c r="BG1208" s="241">
        <f>IF(N1208="zákl. přenesená",J1208,0)</f>
        <v>0</v>
      </c>
      <c r="BH1208" s="241">
        <f>IF(N1208="sníž. přenesená",J1208,0)</f>
        <v>0</v>
      </c>
      <c r="BI1208" s="241">
        <f>IF(N1208="nulová",J1208,0)</f>
        <v>0</v>
      </c>
      <c r="BJ1208" s="17" t="s">
        <v>85</v>
      </c>
      <c r="BK1208" s="241">
        <f>ROUND(I1208*H1208,2)</f>
        <v>0</v>
      </c>
      <c r="BL1208" s="17" t="s">
        <v>355</v>
      </c>
      <c r="BM1208" s="240" t="s">
        <v>1255</v>
      </c>
    </row>
    <row r="1209" s="13" customFormat="1">
      <c r="A1209" s="13"/>
      <c r="B1209" s="247"/>
      <c r="C1209" s="248"/>
      <c r="D1209" s="249" t="s">
        <v>266</v>
      </c>
      <c r="E1209" s="250" t="s">
        <v>1</v>
      </c>
      <c r="F1209" s="251" t="s">
        <v>268</v>
      </c>
      <c r="G1209" s="248"/>
      <c r="H1209" s="250" t="s">
        <v>1</v>
      </c>
      <c r="I1209" s="252"/>
      <c r="J1209" s="248"/>
      <c r="K1209" s="248"/>
      <c r="L1209" s="253"/>
      <c r="M1209" s="254"/>
      <c r="N1209" s="255"/>
      <c r="O1209" s="255"/>
      <c r="P1209" s="255"/>
      <c r="Q1209" s="255"/>
      <c r="R1209" s="255"/>
      <c r="S1209" s="255"/>
      <c r="T1209" s="256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7" t="s">
        <v>266</v>
      </c>
      <c r="AU1209" s="257" t="s">
        <v>87</v>
      </c>
      <c r="AV1209" s="13" t="s">
        <v>85</v>
      </c>
      <c r="AW1209" s="13" t="s">
        <v>34</v>
      </c>
      <c r="AX1209" s="13" t="s">
        <v>77</v>
      </c>
      <c r="AY1209" s="257" t="s">
        <v>256</v>
      </c>
    </row>
    <row r="1210" s="14" customFormat="1">
      <c r="A1210" s="14"/>
      <c r="B1210" s="258"/>
      <c r="C1210" s="259"/>
      <c r="D1210" s="249" t="s">
        <v>266</v>
      </c>
      <c r="E1210" s="260" t="s">
        <v>1</v>
      </c>
      <c r="F1210" s="261" t="s">
        <v>1219</v>
      </c>
      <c r="G1210" s="259"/>
      <c r="H1210" s="262">
        <v>24.335000000000001</v>
      </c>
      <c r="I1210" s="263"/>
      <c r="J1210" s="259"/>
      <c r="K1210" s="259"/>
      <c r="L1210" s="264"/>
      <c r="M1210" s="265"/>
      <c r="N1210" s="266"/>
      <c r="O1210" s="266"/>
      <c r="P1210" s="266"/>
      <c r="Q1210" s="266"/>
      <c r="R1210" s="266"/>
      <c r="S1210" s="266"/>
      <c r="T1210" s="267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8" t="s">
        <v>266</v>
      </c>
      <c r="AU1210" s="268" t="s">
        <v>87</v>
      </c>
      <c r="AV1210" s="14" t="s">
        <v>87</v>
      </c>
      <c r="AW1210" s="14" t="s">
        <v>34</v>
      </c>
      <c r="AX1210" s="14" t="s">
        <v>77</v>
      </c>
      <c r="AY1210" s="268" t="s">
        <v>256</v>
      </c>
    </row>
    <row r="1211" s="13" customFormat="1">
      <c r="A1211" s="13"/>
      <c r="B1211" s="247"/>
      <c r="C1211" s="248"/>
      <c r="D1211" s="249" t="s">
        <v>266</v>
      </c>
      <c r="E1211" s="250" t="s">
        <v>1</v>
      </c>
      <c r="F1211" s="251" t="s">
        <v>376</v>
      </c>
      <c r="G1211" s="248"/>
      <c r="H1211" s="250" t="s">
        <v>1</v>
      </c>
      <c r="I1211" s="252"/>
      <c r="J1211" s="248"/>
      <c r="K1211" s="248"/>
      <c r="L1211" s="253"/>
      <c r="M1211" s="254"/>
      <c r="N1211" s="255"/>
      <c r="O1211" s="255"/>
      <c r="P1211" s="255"/>
      <c r="Q1211" s="255"/>
      <c r="R1211" s="255"/>
      <c r="S1211" s="255"/>
      <c r="T1211" s="256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7" t="s">
        <v>266</v>
      </c>
      <c r="AU1211" s="257" t="s">
        <v>87</v>
      </c>
      <c r="AV1211" s="13" t="s">
        <v>85</v>
      </c>
      <c r="AW1211" s="13" t="s">
        <v>34</v>
      </c>
      <c r="AX1211" s="13" t="s">
        <v>77</v>
      </c>
      <c r="AY1211" s="257" t="s">
        <v>256</v>
      </c>
    </row>
    <row r="1212" s="14" customFormat="1">
      <c r="A1212" s="14"/>
      <c r="B1212" s="258"/>
      <c r="C1212" s="259"/>
      <c r="D1212" s="249" t="s">
        <v>266</v>
      </c>
      <c r="E1212" s="260" t="s">
        <v>1</v>
      </c>
      <c r="F1212" s="261" t="s">
        <v>447</v>
      </c>
      <c r="G1212" s="259"/>
      <c r="H1212" s="262">
        <v>23.704999999999998</v>
      </c>
      <c r="I1212" s="263"/>
      <c r="J1212" s="259"/>
      <c r="K1212" s="259"/>
      <c r="L1212" s="264"/>
      <c r="M1212" s="265"/>
      <c r="N1212" s="266"/>
      <c r="O1212" s="266"/>
      <c r="P1212" s="266"/>
      <c r="Q1212" s="266"/>
      <c r="R1212" s="266"/>
      <c r="S1212" s="266"/>
      <c r="T1212" s="267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8" t="s">
        <v>266</v>
      </c>
      <c r="AU1212" s="268" t="s">
        <v>87</v>
      </c>
      <c r="AV1212" s="14" t="s">
        <v>87</v>
      </c>
      <c r="AW1212" s="14" t="s">
        <v>34</v>
      </c>
      <c r="AX1212" s="14" t="s">
        <v>77</v>
      </c>
      <c r="AY1212" s="268" t="s">
        <v>256</v>
      </c>
    </row>
    <row r="1213" s="14" customFormat="1">
      <c r="A1213" s="14"/>
      <c r="B1213" s="258"/>
      <c r="C1213" s="259"/>
      <c r="D1213" s="249" t="s">
        <v>266</v>
      </c>
      <c r="E1213" s="260" t="s">
        <v>1</v>
      </c>
      <c r="F1213" s="261" t="s">
        <v>448</v>
      </c>
      <c r="G1213" s="259"/>
      <c r="H1213" s="262">
        <v>35.170000000000002</v>
      </c>
      <c r="I1213" s="263"/>
      <c r="J1213" s="259"/>
      <c r="K1213" s="259"/>
      <c r="L1213" s="264"/>
      <c r="M1213" s="265"/>
      <c r="N1213" s="266"/>
      <c r="O1213" s="266"/>
      <c r="P1213" s="266"/>
      <c r="Q1213" s="266"/>
      <c r="R1213" s="266"/>
      <c r="S1213" s="266"/>
      <c r="T1213" s="267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8" t="s">
        <v>266</v>
      </c>
      <c r="AU1213" s="268" t="s">
        <v>87</v>
      </c>
      <c r="AV1213" s="14" t="s">
        <v>87</v>
      </c>
      <c r="AW1213" s="14" t="s">
        <v>34</v>
      </c>
      <c r="AX1213" s="14" t="s">
        <v>77</v>
      </c>
      <c r="AY1213" s="268" t="s">
        <v>256</v>
      </c>
    </row>
    <row r="1214" s="15" customFormat="1">
      <c r="A1214" s="15"/>
      <c r="B1214" s="269"/>
      <c r="C1214" s="270"/>
      <c r="D1214" s="249" t="s">
        <v>266</v>
      </c>
      <c r="E1214" s="271" t="s">
        <v>1</v>
      </c>
      <c r="F1214" s="272" t="s">
        <v>270</v>
      </c>
      <c r="G1214" s="270"/>
      <c r="H1214" s="273">
        <v>83.209999999999994</v>
      </c>
      <c r="I1214" s="274"/>
      <c r="J1214" s="270"/>
      <c r="K1214" s="270"/>
      <c r="L1214" s="275"/>
      <c r="M1214" s="276"/>
      <c r="N1214" s="277"/>
      <c r="O1214" s="277"/>
      <c r="P1214" s="277"/>
      <c r="Q1214" s="277"/>
      <c r="R1214" s="277"/>
      <c r="S1214" s="277"/>
      <c r="T1214" s="278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79" t="s">
        <v>266</v>
      </c>
      <c r="AU1214" s="279" t="s">
        <v>87</v>
      </c>
      <c r="AV1214" s="15" t="s">
        <v>262</v>
      </c>
      <c r="AW1214" s="15" t="s">
        <v>34</v>
      </c>
      <c r="AX1214" s="15" t="s">
        <v>85</v>
      </c>
      <c r="AY1214" s="279" t="s">
        <v>256</v>
      </c>
    </row>
    <row r="1215" s="2" customFormat="1" ht="24.15" customHeight="1">
      <c r="A1215" s="38"/>
      <c r="B1215" s="39"/>
      <c r="C1215" s="228" t="s">
        <v>1256</v>
      </c>
      <c r="D1215" s="228" t="s">
        <v>258</v>
      </c>
      <c r="E1215" s="229" t="s">
        <v>1257</v>
      </c>
      <c r="F1215" s="230" t="s">
        <v>1258</v>
      </c>
      <c r="G1215" s="231" t="s">
        <v>783</v>
      </c>
      <c r="H1215" s="291"/>
      <c r="I1215" s="233"/>
      <c r="J1215" s="234">
        <f>ROUND(I1215*H1215,2)</f>
        <v>0</v>
      </c>
      <c r="K1215" s="235"/>
      <c r="L1215" s="44"/>
      <c r="M1215" s="236" t="s">
        <v>1</v>
      </c>
      <c r="N1215" s="237" t="s">
        <v>42</v>
      </c>
      <c r="O1215" s="91"/>
      <c r="P1215" s="238">
        <f>O1215*H1215</f>
        <v>0</v>
      </c>
      <c r="Q1215" s="238">
        <v>0</v>
      </c>
      <c r="R1215" s="238">
        <f>Q1215*H1215</f>
        <v>0</v>
      </c>
      <c r="S1215" s="238">
        <v>0</v>
      </c>
      <c r="T1215" s="239">
        <f>S1215*H1215</f>
        <v>0</v>
      </c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R1215" s="240" t="s">
        <v>355</v>
      </c>
      <c r="AT1215" s="240" t="s">
        <v>258</v>
      </c>
      <c r="AU1215" s="240" t="s">
        <v>87</v>
      </c>
      <c r="AY1215" s="17" t="s">
        <v>256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7" t="s">
        <v>85</v>
      </c>
      <c r="BK1215" s="241">
        <f>ROUND(I1215*H1215,2)</f>
        <v>0</v>
      </c>
      <c r="BL1215" s="17" t="s">
        <v>355</v>
      </c>
      <c r="BM1215" s="240" t="s">
        <v>1259</v>
      </c>
    </row>
    <row r="1216" s="12" customFormat="1" ht="22.8" customHeight="1">
      <c r="A1216" s="12"/>
      <c r="B1216" s="212"/>
      <c r="C1216" s="213"/>
      <c r="D1216" s="214" t="s">
        <v>76</v>
      </c>
      <c r="E1216" s="226" t="s">
        <v>1260</v>
      </c>
      <c r="F1216" s="226" t="s">
        <v>1261</v>
      </c>
      <c r="G1216" s="213"/>
      <c r="H1216" s="213"/>
      <c r="I1216" s="216"/>
      <c r="J1216" s="227">
        <f>BK1216</f>
        <v>0</v>
      </c>
      <c r="K1216" s="213"/>
      <c r="L1216" s="218"/>
      <c r="M1216" s="219"/>
      <c r="N1216" s="220"/>
      <c r="O1216" s="220"/>
      <c r="P1216" s="221">
        <f>SUM(P1217:P1367)</f>
        <v>0</v>
      </c>
      <c r="Q1216" s="220"/>
      <c r="R1216" s="221">
        <f>SUM(R1217:R1367)</f>
        <v>6.7417671000000006</v>
      </c>
      <c r="S1216" s="220"/>
      <c r="T1216" s="222">
        <f>SUM(T1217:T1367)</f>
        <v>0</v>
      </c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R1216" s="223" t="s">
        <v>87</v>
      </c>
      <c r="AT1216" s="224" t="s">
        <v>76</v>
      </c>
      <c r="AU1216" s="224" t="s">
        <v>85</v>
      </c>
      <c r="AY1216" s="223" t="s">
        <v>256</v>
      </c>
      <c r="BK1216" s="225">
        <f>SUM(BK1217:BK1367)</f>
        <v>0</v>
      </c>
    </row>
    <row r="1217" s="2" customFormat="1" ht="16.5" customHeight="1">
      <c r="A1217" s="38"/>
      <c r="B1217" s="39"/>
      <c r="C1217" s="228" t="s">
        <v>1262</v>
      </c>
      <c r="D1217" s="228" t="s">
        <v>258</v>
      </c>
      <c r="E1217" s="229" t="s">
        <v>1263</v>
      </c>
      <c r="F1217" s="230" t="s">
        <v>1264</v>
      </c>
      <c r="G1217" s="231" t="s">
        <v>337</v>
      </c>
      <c r="H1217" s="232">
        <v>345.47199999999998</v>
      </c>
      <c r="I1217" s="233"/>
      <c r="J1217" s="234">
        <f>ROUND(I1217*H1217,2)</f>
        <v>0</v>
      </c>
      <c r="K1217" s="235"/>
      <c r="L1217" s="44"/>
      <c r="M1217" s="236" t="s">
        <v>1</v>
      </c>
      <c r="N1217" s="237" t="s">
        <v>42</v>
      </c>
      <c r="O1217" s="91"/>
      <c r="P1217" s="238">
        <f>O1217*H1217</f>
        <v>0</v>
      </c>
      <c r="Q1217" s="238">
        <v>0</v>
      </c>
      <c r="R1217" s="238">
        <f>Q1217*H1217</f>
        <v>0</v>
      </c>
      <c r="S1217" s="238">
        <v>0</v>
      </c>
      <c r="T1217" s="239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240" t="s">
        <v>355</v>
      </c>
      <c r="AT1217" s="240" t="s">
        <v>258</v>
      </c>
      <c r="AU1217" s="240" t="s">
        <v>87</v>
      </c>
      <c r="AY1217" s="17" t="s">
        <v>256</v>
      </c>
      <c r="BE1217" s="241">
        <f>IF(N1217="základní",J1217,0)</f>
        <v>0</v>
      </c>
      <c r="BF1217" s="241">
        <f>IF(N1217="snížená",J1217,0)</f>
        <v>0</v>
      </c>
      <c r="BG1217" s="241">
        <f>IF(N1217="zákl. přenesená",J1217,0)</f>
        <v>0</v>
      </c>
      <c r="BH1217" s="241">
        <f>IF(N1217="sníž. přenesená",J1217,0)</f>
        <v>0</v>
      </c>
      <c r="BI1217" s="241">
        <f>IF(N1217="nulová",J1217,0)</f>
        <v>0</v>
      </c>
      <c r="BJ1217" s="17" t="s">
        <v>85</v>
      </c>
      <c r="BK1217" s="241">
        <f>ROUND(I1217*H1217,2)</f>
        <v>0</v>
      </c>
      <c r="BL1217" s="17" t="s">
        <v>355</v>
      </c>
      <c r="BM1217" s="240" t="s">
        <v>1265</v>
      </c>
    </row>
    <row r="1218" s="2" customFormat="1" ht="16.5" customHeight="1">
      <c r="A1218" s="38"/>
      <c r="B1218" s="39"/>
      <c r="C1218" s="228" t="s">
        <v>1266</v>
      </c>
      <c r="D1218" s="228" t="s">
        <v>258</v>
      </c>
      <c r="E1218" s="229" t="s">
        <v>1267</v>
      </c>
      <c r="F1218" s="230" t="s">
        <v>1268</v>
      </c>
      <c r="G1218" s="231" t="s">
        <v>337</v>
      </c>
      <c r="H1218" s="232">
        <v>345.47199999999998</v>
      </c>
      <c r="I1218" s="233"/>
      <c r="J1218" s="234">
        <f>ROUND(I1218*H1218,2)</f>
        <v>0</v>
      </c>
      <c r="K1218" s="235"/>
      <c r="L1218" s="44"/>
      <c r="M1218" s="236" t="s">
        <v>1</v>
      </c>
      <c r="N1218" s="237" t="s">
        <v>42</v>
      </c>
      <c r="O1218" s="91"/>
      <c r="P1218" s="238">
        <f>O1218*H1218</f>
        <v>0</v>
      </c>
      <c r="Q1218" s="238">
        <v>0.00029999999999999997</v>
      </c>
      <c r="R1218" s="238">
        <f>Q1218*H1218</f>
        <v>0.10364159999999999</v>
      </c>
      <c r="S1218" s="238">
        <v>0</v>
      </c>
      <c r="T1218" s="239">
        <f>S1218*H1218</f>
        <v>0</v>
      </c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R1218" s="240" t="s">
        <v>355</v>
      </c>
      <c r="AT1218" s="240" t="s">
        <v>258</v>
      </c>
      <c r="AU1218" s="240" t="s">
        <v>87</v>
      </c>
      <c r="AY1218" s="17" t="s">
        <v>256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7" t="s">
        <v>85</v>
      </c>
      <c r="BK1218" s="241">
        <f>ROUND(I1218*H1218,2)</f>
        <v>0</v>
      </c>
      <c r="BL1218" s="17" t="s">
        <v>355</v>
      </c>
      <c r="BM1218" s="240" t="s">
        <v>1269</v>
      </c>
    </row>
    <row r="1219" s="2" customFormat="1" ht="24.15" customHeight="1">
      <c r="A1219" s="38"/>
      <c r="B1219" s="39"/>
      <c r="C1219" s="228" t="s">
        <v>1270</v>
      </c>
      <c r="D1219" s="228" t="s">
        <v>258</v>
      </c>
      <c r="E1219" s="229" t="s">
        <v>1271</v>
      </c>
      <c r="F1219" s="230" t="s">
        <v>1272</v>
      </c>
      <c r="G1219" s="231" t="s">
        <v>337</v>
      </c>
      <c r="H1219" s="232">
        <v>15.801</v>
      </c>
      <c r="I1219" s="233"/>
      <c r="J1219" s="234">
        <f>ROUND(I1219*H1219,2)</f>
        <v>0</v>
      </c>
      <c r="K1219" s="235"/>
      <c r="L1219" s="44"/>
      <c r="M1219" s="236" t="s">
        <v>1</v>
      </c>
      <c r="N1219" s="237" t="s">
        <v>42</v>
      </c>
      <c r="O1219" s="91"/>
      <c r="P1219" s="238">
        <f>O1219*H1219</f>
        <v>0</v>
      </c>
      <c r="Q1219" s="238">
        <v>0.0015</v>
      </c>
      <c r="R1219" s="238">
        <f>Q1219*H1219</f>
        <v>0.0237015</v>
      </c>
      <c r="S1219" s="238">
        <v>0</v>
      </c>
      <c r="T1219" s="239">
        <f>S1219*H1219</f>
        <v>0</v>
      </c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R1219" s="240" t="s">
        <v>355</v>
      </c>
      <c r="AT1219" s="240" t="s">
        <v>258</v>
      </c>
      <c r="AU1219" s="240" t="s">
        <v>87</v>
      </c>
      <c r="AY1219" s="17" t="s">
        <v>256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7" t="s">
        <v>85</v>
      </c>
      <c r="BK1219" s="241">
        <f>ROUND(I1219*H1219,2)</f>
        <v>0</v>
      </c>
      <c r="BL1219" s="17" t="s">
        <v>355</v>
      </c>
      <c r="BM1219" s="240" t="s">
        <v>1273</v>
      </c>
    </row>
    <row r="1220" s="13" customFormat="1">
      <c r="A1220" s="13"/>
      <c r="B1220" s="247"/>
      <c r="C1220" s="248"/>
      <c r="D1220" s="249" t="s">
        <v>266</v>
      </c>
      <c r="E1220" s="250" t="s">
        <v>1</v>
      </c>
      <c r="F1220" s="251" t="s">
        <v>268</v>
      </c>
      <c r="G1220" s="248"/>
      <c r="H1220" s="250" t="s">
        <v>1</v>
      </c>
      <c r="I1220" s="252"/>
      <c r="J1220" s="248"/>
      <c r="K1220" s="248"/>
      <c r="L1220" s="253"/>
      <c r="M1220" s="254"/>
      <c r="N1220" s="255"/>
      <c r="O1220" s="255"/>
      <c r="P1220" s="255"/>
      <c r="Q1220" s="255"/>
      <c r="R1220" s="255"/>
      <c r="S1220" s="255"/>
      <c r="T1220" s="256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7" t="s">
        <v>266</v>
      </c>
      <c r="AU1220" s="257" t="s">
        <v>87</v>
      </c>
      <c r="AV1220" s="13" t="s">
        <v>85</v>
      </c>
      <c r="AW1220" s="13" t="s">
        <v>34</v>
      </c>
      <c r="AX1220" s="13" t="s">
        <v>77</v>
      </c>
      <c r="AY1220" s="257" t="s">
        <v>256</v>
      </c>
    </row>
    <row r="1221" s="14" customFormat="1">
      <c r="A1221" s="14"/>
      <c r="B1221" s="258"/>
      <c r="C1221" s="259"/>
      <c r="D1221" s="249" t="s">
        <v>266</v>
      </c>
      <c r="E1221" s="260" t="s">
        <v>1</v>
      </c>
      <c r="F1221" s="261" t="s">
        <v>1274</v>
      </c>
      <c r="G1221" s="259"/>
      <c r="H1221" s="262">
        <v>2.5800000000000001</v>
      </c>
      <c r="I1221" s="263"/>
      <c r="J1221" s="259"/>
      <c r="K1221" s="259"/>
      <c r="L1221" s="264"/>
      <c r="M1221" s="265"/>
      <c r="N1221" s="266"/>
      <c r="O1221" s="266"/>
      <c r="P1221" s="266"/>
      <c r="Q1221" s="266"/>
      <c r="R1221" s="266"/>
      <c r="S1221" s="266"/>
      <c r="T1221" s="267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8" t="s">
        <v>266</v>
      </c>
      <c r="AU1221" s="268" t="s">
        <v>87</v>
      </c>
      <c r="AV1221" s="14" t="s">
        <v>87</v>
      </c>
      <c r="AW1221" s="14" t="s">
        <v>34</v>
      </c>
      <c r="AX1221" s="14" t="s">
        <v>77</v>
      </c>
      <c r="AY1221" s="268" t="s">
        <v>256</v>
      </c>
    </row>
    <row r="1222" s="14" customFormat="1">
      <c r="A1222" s="14"/>
      <c r="B1222" s="258"/>
      <c r="C1222" s="259"/>
      <c r="D1222" s="249" t="s">
        <v>266</v>
      </c>
      <c r="E1222" s="260" t="s">
        <v>1</v>
      </c>
      <c r="F1222" s="261" t="s">
        <v>1275</v>
      </c>
      <c r="G1222" s="259"/>
      <c r="H1222" s="262">
        <v>1.196</v>
      </c>
      <c r="I1222" s="263"/>
      <c r="J1222" s="259"/>
      <c r="K1222" s="259"/>
      <c r="L1222" s="264"/>
      <c r="M1222" s="265"/>
      <c r="N1222" s="266"/>
      <c r="O1222" s="266"/>
      <c r="P1222" s="266"/>
      <c r="Q1222" s="266"/>
      <c r="R1222" s="266"/>
      <c r="S1222" s="266"/>
      <c r="T1222" s="267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8" t="s">
        <v>266</v>
      </c>
      <c r="AU1222" s="268" t="s">
        <v>87</v>
      </c>
      <c r="AV1222" s="14" t="s">
        <v>87</v>
      </c>
      <c r="AW1222" s="14" t="s">
        <v>34</v>
      </c>
      <c r="AX1222" s="14" t="s">
        <v>77</v>
      </c>
      <c r="AY1222" s="268" t="s">
        <v>256</v>
      </c>
    </row>
    <row r="1223" s="14" customFormat="1">
      <c r="A1223" s="14"/>
      <c r="B1223" s="258"/>
      <c r="C1223" s="259"/>
      <c r="D1223" s="249" t="s">
        <v>266</v>
      </c>
      <c r="E1223" s="260" t="s">
        <v>1</v>
      </c>
      <c r="F1223" s="261" t="s">
        <v>1276</v>
      </c>
      <c r="G1223" s="259"/>
      <c r="H1223" s="262">
        <v>0.59599999999999997</v>
      </c>
      <c r="I1223" s="263"/>
      <c r="J1223" s="259"/>
      <c r="K1223" s="259"/>
      <c r="L1223" s="264"/>
      <c r="M1223" s="265"/>
      <c r="N1223" s="266"/>
      <c r="O1223" s="266"/>
      <c r="P1223" s="266"/>
      <c r="Q1223" s="266"/>
      <c r="R1223" s="266"/>
      <c r="S1223" s="266"/>
      <c r="T1223" s="267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8" t="s">
        <v>266</v>
      </c>
      <c r="AU1223" s="268" t="s">
        <v>87</v>
      </c>
      <c r="AV1223" s="14" t="s">
        <v>87</v>
      </c>
      <c r="AW1223" s="14" t="s">
        <v>34</v>
      </c>
      <c r="AX1223" s="14" t="s">
        <v>77</v>
      </c>
      <c r="AY1223" s="268" t="s">
        <v>256</v>
      </c>
    </row>
    <row r="1224" s="14" customFormat="1">
      <c r="A1224" s="14"/>
      <c r="B1224" s="258"/>
      <c r="C1224" s="259"/>
      <c r="D1224" s="249" t="s">
        <v>266</v>
      </c>
      <c r="E1224" s="260" t="s">
        <v>1</v>
      </c>
      <c r="F1224" s="261" t="s">
        <v>1277</v>
      </c>
      <c r="G1224" s="259"/>
      <c r="H1224" s="262">
        <v>1.19</v>
      </c>
      <c r="I1224" s="263"/>
      <c r="J1224" s="259"/>
      <c r="K1224" s="259"/>
      <c r="L1224" s="264"/>
      <c r="M1224" s="265"/>
      <c r="N1224" s="266"/>
      <c r="O1224" s="266"/>
      <c r="P1224" s="266"/>
      <c r="Q1224" s="266"/>
      <c r="R1224" s="266"/>
      <c r="S1224" s="266"/>
      <c r="T1224" s="267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8" t="s">
        <v>266</v>
      </c>
      <c r="AU1224" s="268" t="s">
        <v>87</v>
      </c>
      <c r="AV1224" s="14" t="s">
        <v>87</v>
      </c>
      <c r="AW1224" s="14" t="s">
        <v>34</v>
      </c>
      <c r="AX1224" s="14" t="s">
        <v>77</v>
      </c>
      <c r="AY1224" s="268" t="s">
        <v>256</v>
      </c>
    </row>
    <row r="1225" s="14" customFormat="1">
      <c r="A1225" s="14"/>
      <c r="B1225" s="258"/>
      <c r="C1225" s="259"/>
      <c r="D1225" s="249" t="s">
        <v>266</v>
      </c>
      <c r="E1225" s="260" t="s">
        <v>1</v>
      </c>
      <c r="F1225" s="261" t="s">
        <v>1278</v>
      </c>
      <c r="G1225" s="259"/>
      <c r="H1225" s="262">
        <v>1.1220000000000001</v>
      </c>
      <c r="I1225" s="263"/>
      <c r="J1225" s="259"/>
      <c r="K1225" s="259"/>
      <c r="L1225" s="264"/>
      <c r="M1225" s="265"/>
      <c r="N1225" s="266"/>
      <c r="O1225" s="266"/>
      <c r="P1225" s="266"/>
      <c r="Q1225" s="266"/>
      <c r="R1225" s="266"/>
      <c r="S1225" s="266"/>
      <c r="T1225" s="267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8" t="s">
        <v>266</v>
      </c>
      <c r="AU1225" s="268" t="s">
        <v>87</v>
      </c>
      <c r="AV1225" s="14" t="s">
        <v>87</v>
      </c>
      <c r="AW1225" s="14" t="s">
        <v>34</v>
      </c>
      <c r="AX1225" s="14" t="s">
        <v>77</v>
      </c>
      <c r="AY1225" s="268" t="s">
        <v>256</v>
      </c>
    </row>
    <row r="1226" s="13" customFormat="1">
      <c r="A1226" s="13"/>
      <c r="B1226" s="247"/>
      <c r="C1226" s="248"/>
      <c r="D1226" s="249" t="s">
        <v>266</v>
      </c>
      <c r="E1226" s="250" t="s">
        <v>1</v>
      </c>
      <c r="F1226" s="251" t="s">
        <v>376</v>
      </c>
      <c r="G1226" s="248"/>
      <c r="H1226" s="250" t="s">
        <v>1</v>
      </c>
      <c r="I1226" s="252"/>
      <c r="J1226" s="248"/>
      <c r="K1226" s="248"/>
      <c r="L1226" s="253"/>
      <c r="M1226" s="254"/>
      <c r="N1226" s="255"/>
      <c r="O1226" s="255"/>
      <c r="P1226" s="255"/>
      <c r="Q1226" s="255"/>
      <c r="R1226" s="255"/>
      <c r="S1226" s="255"/>
      <c r="T1226" s="256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7" t="s">
        <v>266</v>
      </c>
      <c r="AU1226" s="257" t="s">
        <v>87</v>
      </c>
      <c r="AV1226" s="13" t="s">
        <v>85</v>
      </c>
      <c r="AW1226" s="13" t="s">
        <v>34</v>
      </c>
      <c r="AX1226" s="13" t="s">
        <v>77</v>
      </c>
      <c r="AY1226" s="257" t="s">
        <v>256</v>
      </c>
    </row>
    <row r="1227" s="13" customFormat="1">
      <c r="A1227" s="13"/>
      <c r="B1227" s="247"/>
      <c r="C1227" s="248"/>
      <c r="D1227" s="249" t="s">
        <v>266</v>
      </c>
      <c r="E1227" s="250" t="s">
        <v>1</v>
      </c>
      <c r="F1227" s="251" t="s">
        <v>392</v>
      </c>
      <c r="G1227" s="248"/>
      <c r="H1227" s="250" t="s">
        <v>1</v>
      </c>
      <c r="I1227" s="252"/>
      <c r="J1227" s="248"/>
      <c r="K1227" s="248"/>
      <c r="L1227" s="253"/>
      <c r="M1227" s="254"/>
      <c r="N1227" s="255"/>
      <c r="O1227" s="255"/>
      <c r="P1227" s="255"/>
      <c r="Q1227" s="255"/>
      <c r="R1227" s="255"/>
      <c r="S1227" s="255"/>
      <c r="T1227" s="256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7" t="s">
        <v>266</v>
      </c>
      <c r="AU1227" s="257" t="s">
        <v>87</v>
      </c>
      <c r="AV1227" s="13" t="s">
        <v>85</v>
      </c>
      <c r="AW1227" s="13" t="s">
        <v>34</v>
      </c>
      <c r="AX1227" s="13" t="s">
        <v>77</v>
      </c>
      <c r="AY1227" s="257" t="s">
        <v>256</v>
      </c>
    </row>
    <row r="1228" s="14" customFormat="1">
      <c r="A1228" s="14"/>
      <c r="B1228" s="258"/>
      <c r="C1228" s="259"/>
      <c r="D1228" s="249" t="s">
        <v>266</v>
      </c>
      <c r="E1228" s="260" t="s">
        <v>1</v>
      </c>
      <c r="F1228" s="261" t="s">
        <v>1279</v>
      </c>
      <c r="G1228" s="259"/>
      <c r="H1228" s="262">
        <v>0.64500000000000002</v>
      </c>
      <c r="I1228" s="263"/>
      <c r="J1228" s="259"/>
      <c r="K1228" s="259"/>
      <c r="L1228" s="264"/>
      <c r="M1228" s="265"/>
      <c r="N1228" s="266"/>
      <c r="O1228" s="266"/>
      <c r="P1228" s="266"/>
      <c r="Q1228" s="266"/>
      <c r="R1228" s="266"/>
      <c r="S1228" s="266"/>
      <c r="T1228" s="267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8" t="s">
        <v>266</v>
      </c>
      <c r="AU1228" s="268" t="s">
        <v>87</v>
      </c>
      <c r="AV1228" s="14" t="s">
        <v>87</v>
      </c>
      <c r="AW1228" s="14" t="s">
        <v>34</v>
      </c>
      <c r="AX1228" s="14" t="s">
        <v>77</v>
      </c>
      <c r="AY1228" s="268" t="s">
        <v>256</v>
      </c>
    </row>
    <row r="1229" s="14" customFormat="1">
      <c r="A1229" s="14"/>
      <c r="B1229" s="258"/>
      <c r="C1229" s="259"/>
      <c r="D1229" s="249" t="s">
        <v>266</v>
      </c>
      <c r="E1229" s="260" t="s">
        <v>1</v>
      </c>
      <c r="F1229" s="261" t="s">
        <v>1280</v>
      </c>
      <c r="G1229" s="259"/>
      <c r="H1229" s="262">
        <v>1.6950000000000001</v>
      </c>
      <c r="I1229" s="263"/>
      <c r="J1229" s="259"/>
      <c r="K1229" s="259"/>
      <c r="L1229" s="264"/>
      <c r="M1229" s="265"/>
      <c r="N1229" s="266"/>
      <c r="O1229" s="266"/>
      <c r="P1229" s="266"/>
      <c r="Q1229" s="266"/>
      <c r="R1229" s="266"/>
      <c r="S1229" s="266"/>
      <c r="T1229" s="267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8" t="s">
        <v>266</v>
      </c>
      <c r="AU1229" s="268" t="s">
        <v>87</v>
      </c>
      <c r="AV1229" s="14" t="s">
        <v>87</v>
      </c>
      <c r="AW1229" s="14" t="s">
        <v>34</v>
      </c>
      <c r="AX1229" s="14" t="s">
        <v>77</v>
      </c>
      <c r="AY1229" s="268" t="s">
        <v>256</v>
      </c>
    </row>
    <row r="1230" s="14" customFormat="1">
      <c r="A1230" s="14"/>
      <c r="B1230" s="258"/>
      <c r="C1230" s="259"/>
      <c r="D1230" s="249" t="s">
        <v>266</v>
      </c>
      <c r="E1230" s="260" t="s">
        <v>1</v>
      </c>
      <c r="F1230" s="261" t="s">
        <v>1281</v>
      </c>
      <c r="G1230" s="259"/>
      <c r="H1230" s="262">
        <v>1.1339999999999999</v>
      </c>
      <c r="I1230" s="263"/>
      <c r="J1230" s="259"/>
      <c r="K1230" s="259"/>
      <c r="L1230" s="264"/>
      <c r="M1230" s="265"/>
      <c r="N1230" s="266"/>
      <c r="O1230" s="266"/>
      <c r="P1230" s="266"/>
      <c r="Q1230" s="266"/>
      <c r="R1230" s="266"/>
      <c r="S1230" s="266"/>
      <c r="T1230" s="267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8" t="s">
        <v>266</v>
      </c>
      <c r="AU1230" s="268" t="s">
        <v>87</v>
      </c>
      <c r="AV1230" s="14" t="s">
        <v>87</v>
      </c>
      <c r="AW1230" s="14" t="s">
        <v>34</v>
      </c>
      <c r="AX1230" s="14" t="s">
        <v>77</v>
      </c>
      <c r="AY1230" s="268" t="s">
        <v>256</v>
      </c>
    </row>
    <row r="1231" s="14" customFormat="1">
      <c r="A1231" s="14"/>
      <c r="B1231" s="258"/>
      <c r="C1231" s="259"/>
      <c r="D1231" s="249" t="s">
        <v>266</v>
      </c>
      <c r="E1231" s="260" t="s">
        <v>1</v>
      </c>
      <c r="F1231" s="261" t="s">
        <v>1282</v>
      </c>
      <c r="G1231" s="259"/>
      <c r="H1231" s="262">
        <v>0.56100000000000005</v>
      </c>
      <c r="I1231" s="263"/>
      <c r="J1231" s="259"/>
      <c r="K1231" s="259"/>
      <c r="L1231" s="264"/>
      <c r="M1231" s="265"/>
      <c r="N1231" s="266"/>
      <c r="O1231" s="266"/>
      <c r="P1231" s="266"/>
      <c r="Q1231" s="266"/>
      <c r="R1231" s="266"/>
      <c r="S1231" s="266"/>
      <c r="T1231" s="267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8" t="s">
        <v>266</v>
      </c>
      <c r="AU1231" s="268" t="s">
        <v>87</v>
      </c>
      <c r="AV1231" s="14" t="s">
        <v>87</v>
      </c>
      <c r="AW1231" s="14" t="s">
        <v>34</v>
      </c>
      <c r="AX1231" s="14" t="s">
        <v>77</v>
      </c>
      <c r="AY1231" s="268" t="s">
        <v>256</v>
      </c>
    </row>
    <row r="1232" s="13" customFormat="1">
      <c r="A1232" s="13"/>
      <c r="B1232" s="247"/>
      <c r="C1232" s="248"/>
      <c r="D1232" s="249" t="s">
        <v>266</v>
      </c>
      <c r="E1232" s="250" t="s">
        <v>1</v>
      </c>
      <c r="F1232" s="251" t="s">
        <v>397</v>
      </c>
      <c r="G1232" s="248"/>
      <c r="H1232" s="250" t="s">
        <v>1</v>
      </c>
      <c r="I1232" s="252"/>
      <c r="J1232" s="248"/>
      <c r="K1232" s="248"/>
      <c r="L1232" s="253"/>
      <c r="M1232" s="254"/>
      <c r="N1232" s="255"/>
      <c r="O1232" s="255"/>
      <c r="P1232" s="255"/>
      <c r="Q1232" s="255"/>
      <c r="R1232" s="255"/>
      <c r="S1232" s="255"/>
      <c r="T1232" s="256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7" t="s">
        <v>266</v>
      </c>
      <c r="AU1232" s="257" t="s">
        <v>87</v>
      </c>
      <c r="AV1232" s="13" t="s">
        <v>85</v>
      </c>
      <c r="AW1232" s="13" t="s">
        <v>34</v>
      </c>
      <c r="AX1232" s="13" t="s">
        <v>77</v>
      </c>
      <c r="AY1232" s="257" t="s">
        <v>256</v>
      </c>
    </row>
    <row r="1233" s="14" customFormat="1">
      <c r="A1233" s="14"/>
      <c r="B1233" s="258"/>
      <c r="C1233" s="259"/>
      <c r="D1233" s="249" t="s">
        <v>266</v>
      </c>
      <c r="E1233" s="260" t="s">
        <v>1</v>
      </c>
      <c r="F1233" s="261" t="s">
        <v>1283</v>
      </c>
      <c r="G1233" s="259"/>
      <c r="H1233" s="262">
        <v>1.083</v>
      </c>
      <c r="I1233" s="263"/>
      <c r="J1233" s="259"/>
      <c r="K1233" s="259"/>
      <c r="L1233" s="264"/>
      <c r="M1233" s="265"/>
      <c r="N1233" s="266"/>
      <c r="O1233" s="266"/>
      <c r="P1233" s="266"/>
      <c r="Q1233" s="266"/>
      <c r="R1233" s="266"/>
      <c r="S1233" s="266"/>
      <c r="T1233" s="267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8" t="s">
        <v>266</v>
      </c>
      <c r="AU1233" s="268" t="s">
        <v>87</v>
      </c>
      <c r="AV1233" s="14" t="s">
        <v>87</v>
      </c>
      <c r="AW1233" s="14" t="s">
        <v>34</v>
      </c>
      <c r="AX1233" s="14" t="s">
        <v>77</v>
      </c>
      <c r="AY1233" s="268" t="s">
        <v>256</v>
      </c>
    </row>
    <row r="1234" s="14" customFormat="1">
      <c r="A1234" s="14"/>
      <c r="B1234" s="258"/>
      <c r="C1234" s="259"/>
      <c r="D1234" s="249" t="s">
        <v>266</v>
      </c>
      <c r="E1234" s="260" t="s">
        <v>1</v>
      </c>
      <c r="F1234" s="261" t="s">
        <v>1284</v>
      </c>
      <c r="G1234" s="259"/>
      <c r="H1234" s="262">
        <v>0.73199999999999998</v>
      </c>
      <c r="I1234" s="263"/>
      <c r="J1234" s="259"/>
      <c r="K1234" s="259"/>
      <c r="L1234" s="264"/>
      <c r="M1234" s="265"/>
      <c r="N1234" s="266"/>
      <c r="O1234" s="266"/>
      <c r="P1234" s="266"/>
      <c r="Q1234" s="266"/>
      <c r="R1234" s="266"/>
      <c r="S1234" s="266"/>
      <c r="T1234" s="267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8" t="s">
        <v>266</v>
      </c>
      <c r="AU1234" s="268" t="s">
        <v>87</v>
      </c>
      <c r="AV1234" s="14" t="s">
        <v>87</v>
      </c>
      <c r="AW1234" s="14" t="s">
        <v>34</v>
      </c>
      <c r="AX1234" s="14" t="s">
        <v>77</v>
      </c>
      <c r="AY1234" s="268" t="s">
        <v>256</v>
      </c>
    </row>
    <row r="1235" s="14" customFormat="1">
      <c r="A1235" s="14"/>
      <c r="B1235" s="258"/>
      <c r="C1235" s="259"/>
      <c r="D1235" s="249" t="s">
        <v>266</v>
      </c>
      <c r="E1235" s="260" t="s">
        <v>1</v>
      </c>
      <c r="F1235" s="261" t="s">
        <v>1285</v>
      </c>
      <c r="G1235" s="259"/>
      <c r="H1235" s="262">
        <v>0.53700000000000003</v>
      </c>
      <c r="I1235" s="263"/>
      <c r="J1235" s="259"/>
      <c r="K1235" s="259"/>
      <c r="L1235" s="264"/>
      <c r="M1235" s="265"/>
      <c r="N1235" s="266"/>
      <c r="O1235" s="266"/>
      <c r="P1235" s="266"/>
      <c r="Q1235" s="266"/>
      <c r="R1235" s="266"/>
      <c r="S1235" s="266"/>
      <c r="T1235" s="267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8" t="s">
        <v>266</v>
      </c>
      <c r="AU1235" s="268" t="s">
        <v>87</v>
      </c>
      <c r="AV1235" s="14" t="s">
        <v>87</v>
      </c>
      <c r="AW1235" s="14" t="s">
        <v>34</v>
      </c>
      <c r="AX1235" s="14" t="s">
        <v>77</v>
      </c>
      <c r="AY1235" s="268" t="s">
        <v>256</v>
      </c>
    </row>
    <row r="1236" s="14" customFormat="1">
      <c r="A1236" s="14"/>
      <c r="B1236" s="258"/>
      <c r="C1236" s="259"/>
      <c r="D1236" s="249" t="s">
        <v>266</v>
      </c>
      <c r="E1236" s="260" t="s">
        <v>1</v>
      </c>
      <c r="F1236" s="261" t="s">
        <v>1285</v>
      </c>
      <c r="G1236" s="259"/>
      <c r="H1236" s="262">
        <v>0.53700000000000003</v>
      </c>
      <c r="I1236" s="263"/>
      <c r="J1236" s="259"/>
      <c r="K1236" s="259"/>
      <c r="L1236" s="264"/>
      <c r="M1236" s="265"/>
      <c r="N1236" s="266"/>
      <c r="O1236" s="266"/>
      <c r="P1236" s="266"/>
      <c r="Q1236" s="266"/>
      <c r="R1236" s="266"/>
      <c r="S1236" s="266"/>
      <c r="T1236" s="267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8" t="s">
        <v>266</v>
      </c>
      <c r="AU1236" s="268" t="s">
        <v>87</v>
      </c>
      <c r="AV1236" s="14" t="s">
        <v>87</v>
      </c>
      <c r="AW1236" s="14" t="s">
        <v>34</v>
      </c>
      <c r="AX1236" s="14" t="s">
        <v>77</v>
      </c>
      <c r="AY1236" s="268" t="s">
        <v>256</v>
      </c>
    </row>
    <row r="1237" s="14" customFormat="1">
      <c r="A1237" s="14"/>
      <c r="B1237" s="258"/>
      <c r="C1237" s="259"/>
      <c r="D1237" s="249" t="s">
        <v>266</v>
      </c>
      <c r="E1237" s="260" t="s">
        <v>1</v>
      </c>
      <c r="F1237" s="261" t="s">
        <v>1286</v>
      </c>
      <c r="G1237" s="259"/>
      <c r="H1237" s="262">
        <v>0.94499999999999995</v>
      </c>
      <c r="I1237" s="263"/>
      <c r="J1237" s="259"/>
      <c r="K1237" s="259"/>
      <c r="L1237" s="264"/>
      <c r="M1237" s="265"/>
      <c r="N1237" s="266"/>
      <c r="O1237" s="266"/>
      <c r="P1237" s="266"/>
      <c r="Q1237" s="266"/>
      <c r="R1237" s="266"/>
      <c r="S1237" s="266"/>
      <c r="T1237" s="267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8" t="s">
        <v>266</v>
      </c>
      <c r="AU1237" s="268" t="s">
        <v>87</v>
      </c>
      <c r="AV1237" s="14" t="s">
        <v>87</v>
      </c>
      <c r="AW1237" s="14" t="s">
        <v>34</v>
      </c>
      <c r="AX1237" s="14" t="s">
        <v>77</v>
      </c>
      <c r="AY1237" s="268" t="s">
        <v>256</v>
      </c>
    </row>
    <row r="1238" s="14" customFormat="1">
      <c r="A1238" s="14"/>
      <c r="B1238" s="258"/>
      <c r="C1238" s="259"/>
      <c r="D1238" s="249" t="s">
        <v>266</v>
      </c>
      <c r="E1238" s="260" t="s">
        <v>1</v>
      </c>
      <c r="F1238" s="261" t="s">
        <v>1287</v>
      </c>
      <c r="G1238" s="259"/>
      <c r="H1238" s="262">
        <v>0.59999999999999998</v>
      </c>
      <c r="I1238" s="263"/>
      <c r="J1238" s="259"/>
      <c r="K1238" s="259"/>
      <c r="L1238" s="264"/>
      <c r="M1238" s="265"/>
      <c r="N1238" s="266"/>
      <c r="O1238" s="266"/>
      <c r="P1238" s="266"/>
      <c r="Q1238" s="266"/>
      <c r="R1238" s="266"/>
      <c r="S1238" s="266"/>
      <c r="T1238" s="267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8" t="s">
        <v>266</v>
      </c>
      <c r="AU1238" s="268" t="s">
        <v>87</v>
      </c>
      <c r="AV1238" s="14" t="s">
        <v>87</v>
      </c>
      <c r="AW1238" s="14" t="s">
        <v>34</v>
      </c>
      <c r="AX1238" s="14" t="s">
        <v>77</v>
      </c>
      <c r="AY1238" s="268" t="s">
        <v>256</v>
      </c>
    </row>
    <row r="1239" s="14" customFormat="1">
      <c r="A1239" s="14"/>
      <c r="B1239" s="258"/>
      <c r="C1239" s="259"/>
      <c r="D1239" s="249" t="s">
        <v>266</v>
      </c>
      <c r="E1239" s="260" t="s">
        <v>1</v>
      </c>
      <c r="F1239" s="261" t="s">
        <v>1288</v>
      </c>
      <c r="G1239" s="259"/>
      <c r="H1239" s="262">
        <v>0.64800000000000002</v>
      </c>
      <c r="I1239" s="263"/>
      <c r="J1239" s="259"/>
      <c r="K1239" s="259"/>
      <c r="L1239" s="264"/>
      <c r="M1239" s="265"/>
      <c r="N1239" s="266"/>
      <c r="O1239" s="266"/>
      <c r="P1239" s="266"/>
      <c r="Q1239" s="266"/>
      <c r="R1239" s="266"/>
      <c r="S1239" s="266"/>
      <c r="T1239" s="267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8" t="s">
        <v>266</v>
      </c>
      <c r="AU1239" s="268" t="s">
        <v>87</v>
      </c>
      <c r="AV1239" s="14" t="s">
        <v>87</v>
      </c>
      <c r="AW1239" s="14" t="s">
        <v>34</v>
      </c>
      <c r="AX1239" s="14" t="s">
        <v>77</v>
      </c>
      <c r="AY1239" s="268" t="s">
        <v>256</v>
      </c>
    </row>
    <row r="1240" s="15" customFormat="1">
      <c r="A1240" s="15"/>
      <c r="B1240" s="269"/>
      <c r="C1240" s="270"/>
      <c r="D1240" s="249" t="s">
        <v>266</v>
      </c>
      <c r="E1240" s="271" t="s">
        <v>1</v>
      </c>
      <c r="F1240" s="272" t="s">
        <v>270</v>
      </c>
      <c r="G1240" s="270"/>
      <c r="H1240" s="273">
        <v>15.801</v>
      </c>
      <c r="I1240" s="274"/>
      <c r="J1240" s="270"/>
      <c r="K1240" s="270"/>
      <c r="L1240" s="275"/>
      <c r="M1240" s="276"/>
      <c r="N1240" s="277"/>
      <c r="O1240" s="277"/>
      <c r="P1240" s="277"/>
      <c r="Q1240" s="277"/>
      <c r="R1240" s="277"/>
      <c r="S1240" s="277"/>
      <c r="T1240" s="278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79" t="s">
        <v>266</v>
      </c>
      <c r="AU1240" s="279" t="s">
        <v>87</v>
      </c>
      <c r="AV1240" s="15" t="s">
        <v>262</v>
      </c>
      <c r="AW1240" s="15" t="s">
        <v>34</v>
      </c>
      <c r="AX1240" s="15" t="s">
        <v>85</v>
      </c>
      <c r="AY1240" s="279" t="s">
        <v>256</v>
      </c>
    </row>
    <row r="1241" s="2" customFormat="1" ht="24.15" customHeight="1">
      <c r="A1241" s="38"/>
      <c r="B1241" s="39"/>
      <c r="C1241" s="228" t="s">
        <v>1289</v>
      </c>
      <c r="D1241" s="228" t="s">
        <v>258</v>
      </c>
      <c r="E1241" s="229" t="s">
        <v>1290</v>
      </c>
      <c r="F1241" s="230" t="s">
        <v>1291</v>
      </c>
      <c r="G1241" s="231" t="s">
        <v>337</v>
      </c>
      <c r="H1241" s="232">
        <v>345.47199999999998</v>
      </c>
      <c r="I1241" s="233"/>
      <c r="J1241" s="234">
        <f>ROUND(I1241*H1241,2)</f>
        <v>0</v>
      </c>
      <c r="K1241" s="235"/>
      <c r="L1241" s="44"/>
      <c r="M1241" s="236" t="s">
        <v>1</v>
      </c>
      <c r="N1241" s="237" t="s">
        <v>42</v>
      </c>
      <c r="O1241" s="91"/>
      <c r="P1241" s="238">
        <f>O1241*H1241</f>
        <v>0</v>
      </c>
      <c r="Q1241" s="238">
        <v>0.0060000000000000001</v>
      </c>
      <c r="R1241" s="238">
        <f>Q1241*H1241</f>
        <v>2.072832</v>
      </c>
      <c r="S1241" s="238">
        <v>0</v>
      </c>
      <c r="T1241" s="239">
        <f>S1241*H1241</f>
        <v>0</v>
      </c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R1241" s="240" t="s">
        <v>355</v>
      </c>
      <c r="AT1241" s="240" t="s">
        <v>258</v>
      </c>
      <c r="AU1241" s="240" t="s">
        <v>87</v>
      </c>
      <c r="AY1241" s="17" t="s">
        <v>256</v>
      </c>
      <c r="BE1241" s="241">
        <f>IF(N1241="základní",J1241,0)</f>
        <v>0</v>
      </c>
      <c r="BF1241" s="241">
        <f>IF(N1241="snížená",J1241,0)</f>
        <v>0</v>
      </c>
      <c r="BG1241" s="241">
        <f>IF(N1241="zákl. přenesená",J1241,0)</f>
        <v>0</v>
      </c>
      <c r="BH1241" s="241">
        <f>IF(N1241="sníž. přenesená",J1241,0)</f>
        <v>0</v>
      </c>
      <c r="BI1241" s="241">
        <f>IF(N1241="nulová",J1241,0)</f>
        <v>0</v>
      </c>
      <c r="BJ1241" s="17" t="s">
        <v>85</v>
      </c>
      <c r="BK1241" s="241">
        <f>ROUND(I1241*H1241,2)</f>
        <v>0</v>
      </c>
      <c r="BL1241" s="17" t="s">
        <v>355</v>
      </c>
      <c r="BM1241" s="240" t="s">
        <v>1292</v>
      </c>
    </row>
    <row r="1242" s="13" customFormat="1">
      <c r="A1242" s="13"/>
      <c r="B1242" s="247"/>
      <c r="C1242" s="248"/>
      <c r="D1242" s="249" t="s">
        <v>266</v>
      </c>
      <c r="E1242" s="250" t="s">
        <v>1</v>
      </c>
      <c r="F1242" s="251" t="s">
        <v>268</v>
      </c>
      <c r="G1242" s="248"/>
      <c r="H1242" s="250" t="s">
        <v>1</v>
      </c>
      <c r="I1242" s="252"/>
      <c r="J1242" s="248"/>
      <c r="K1242" s="248"/>
      <c r="L1242" s="253"/>
      <c r="M1242" s="254"/>
      <c r="N1242" s="255"/>
      <c r="O1242" s="255"/>
      <c r="P1242" s="255"/>
      <c r="Q1242" s="255"/>
      <c r="R1242" s="255"/>
      <c r="S1242" s="255"/>
      <c r="T1242" s="256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7" t="s">
        <v>266</v>
      </c>
      <c r="AU1242" s="257" t="s">
        <v>87</v>
      </c>
      <c r="AV1242" s="13" t="s">
        <v>85</v>
      </c>
      <c r="AW1242" s="13" t="s">
        <v>34</v>
      </c>
      <c r="AX1242" s="13" t="s">
        <v>77</v>
      </c>
      <c r="AY1242" s="257" t="s">
        <v>256</v>
      </c>
    </row>
    <row r="1243" s="14" customFormat="1">
      <c r="A1243" s="14"/>
      <c r="B1243" s="258"/>
      <c r="C1243" s="259"/>
      <c r="D1243" s="249" t="s">
        <v>266</v>
      </c>
      <c r="E1243" s="260" t="s">
        <v>1</v>
      </c>
      <c r="F1243" s="261" t="s">
        <v>1293</v>
      </c>
      <c r="G1243" s="259"/>
      <c r="H1243" s="262">
        <v>34.399999999999999</v>
      </c>
      <c r="I1243" s="263"/>
      <c r="J1243" s="259"/>
      <c r="K1243" s="259"/>
      <c r="L1243" s="264"/>
      <c r="M1243" s="265"/>
      <c r="N1243" s="266"/>
      <c r="O1243" s="266"/>
      <c r="P1243" s="266"/>
      <c r="Q1243" s="266"/>
      <c r="R1243" s="266"/>
      <c r="S1243" s="266"/>
      <c r="T1243" s="267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8" t="s">
        <v>266</v>
      </c>
      <c r="AU1243" s="268" t="s">
        <v>87</v>
      </c>
      <c r="AV1243" s="14" t="s">
        <v>87</v>
      </c>
      <c r="AW1243" s="14" t="s">
        <v>34</v>
      </c>
      <c r="AX1243" s="14" t="s">
        <v>77</v>
      </c>
      <c r="AY1243" s="268" t="s">
        <v>256</v>
      </c>
    </row>
    <row r="1244" s="14" customFormat="1">
      <c r="A1244" s="14"/>
      <c r="B1244" s="258"/>
      <c r="C1244" s="259"/>
      <c r="D1244" s="249" t="s">
        <v>266</v>
      </c>
      <c r="E1244" s="260" t="s">
        <v>1</v>
      </c>
      <c r="F1244" s="261" t="s">
        <v>1294</v>
      </c>
      <c r="G1244" s="259"/>
      <c r="H1244" s="262">
        <v>15.94</v>
      </c>
      <c r="I1244" s="263"/>
      <c r="J1244" s="259"/>
      <c r="K1244" s="259"/>
      <c r="L1244" s="264"/>
      <c r="M1244" s="265"/>
      <c r="N1244" s="266"/>
      <c r="O1244" s="266"/>
      <c r="P1244" s="266"/>
      <c r="Q1244" s="266"/>
      <c r="R1244" s="266"/>
      <c r="S1244" s="266"/>
      <c r="T1244" s="267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8" t="s">
        <v>266</v>
      </c>
      <c r="AU1244" s="268" t="s">
        <v>87</v>
      </c>
      <c r="AV1244" s="14" t="s">
        <v>87</v>
      </c>
      <c r="AW1244" s="14" t="s">
        <v>34</v>
      </c>
      <c r="AX1244" s="14" t="s">
        <v>77</v>
      </c>
      <c r="AY1244" s="268" t="s">
        <v>256</v>
      </c>
    </row>
    <row r="1245" s="14" customFormat="1">
      <c r="A1245" s="14"/>
      <c r="B1245" s="258"/>
      <c r="C1245" s="259"/>
      <c r="D1245" s="249" t="s">
        <v>266</v>
      </c>
      <c r="E1245" s="260" t="s">
        <v>1</v>
      </c>
      <c r="F1245" s="261" t="s">
        <v>1295</v>
      </c>
      <c r="G1245" s="259"/>
      <c r="H1245" s="262">
        <v>20.879999999999999</v>
      </c>
      <c r="I1245" s="263"/>
      <c r="J1245" s="259"/>
      <c r="K1245" s="259"/>
      <c r="L1245" s="264"/>
      <c r="M1245" s="265"/>
      <c r="N1245" s="266"/>
      <c r="O1245" s="266"/>
      <c r="P1245" s="266"/>
      <c r="Q1245" s="266"/>
      <c r="R1245" s="266"/>
      <c r="S1245" s="266"/>
      <c r="T1245" s="267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8" t="s">
        <v>266</v>
      </c>
      <c r="AU1245" s="268" t="s">
        <v>87</v>
      </c>
      <c r="AV1245" s="14" t="s">
        <v>87</v>
      </c>
      <c r="AW1245" s="14" t="s">
        <v>34</v>
      </c>
      <c r="AX1245" s="14" t="s">
        <v>77</v>
      </c>
      <c r="AY1245" s="268" t="s">
        <v>256</v>
      </c>
    </row>
    <row r="1246" s="14" customFormat="1">
      <c r="A1246" s="14"/>
      <c r="B1246" s="258"/>
      <c r="C1246" s="259"/>
      <c r="D1246" s="249" t="s">
        <v>266</v>
      </c>
      <c r="E1246" s="260" t="s">
        <v>1</v>
      </c>
      <c r="F1246" s="261" t="s">
        <v>1296</v>
      </c>
      <c r="G1246" s="259"/>
      <c r="H1246" s="262">
        <v>15.859999999999999</v>
      </c>
      <c r="I1246" s="263"/>
      <c r="J1246" s="259"/>
      <c r="K1246" s="259"/>
      <c r="L1246" s="264"/>
      <c r="M1246" s="265"/>
      <c r="N1246" s="266"/>
      <c r="O1246" s="266"/>
      <c r="P1246" s="266"/>
      <c r="Q1246" s="266"/>
      <c r="R1246" s="266"/>
      <c r="S1246" s="266"/>
      <c r="T1246" s="267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8" t="s">
        <v>266</v>
      </c>
      <c r="AU1246" s="268" t="s">
        <v>87</v>
      </c>
      <c r="AV1246" s="14" t="s">
        <v>87</v>
      </c>
      <c r="AW1246" s="14" t="s">
        <v>34</v>
      </c>
      <c r="AX1246" s="14" t="s">
        <v>77</v>
      </c>
      <c r="AY1246" s="268" t="s">
        <v>256</v>
      </c>
    </row>
    <row r="1247" s="14" customFormat="1">
      <c r="A1247" s="14"/>
      <c r="B1247" s="258"/>
      <c r="C1247" s="259"/>
      <c r="D1247" s="249" t="s">
        <v>266</v>
      </c>
      <c r="E1247" s="260" t="s">
        <v>1</v>
      </c>
      <c r="F1247" s="261" t="s">
        <v>1297</v>
      </c>
      <c r="G1247" s="259"/>
      <c r="H1247" s="262">
        <v>14.960000000000001</v>
      </c>
      <c r="I1247" s="263"/>
      <c r="J1247" s="259"/>
      <c r="K1247" s="259"/>
      <c r="L1247" s="264"/>
      <c r="M1247" s="265"/>
      <c r="N1247" s="266"/>
      <c r="O1247" s="266"/>
      <c r="P1247" s="266"/>
      <c r="Q1247" s="266"/>
      <c r="R1247" s="266"/>
      <c r="S1247" s="266"/>
      <c r="T1247" s="267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8" t="s">
        <v>266</v>
      </c>
      <c r="AU1247" s="268" t="s">
        <v>87</v>
      </c>
      <c r="AV1247" s="14" t="s">
        <v>87</v>
      </c>
      <c r="AW1247" s="14" t="s">
        <v>34</v>
      </c>
      <c r="AX1247" s="14" t="s">
        <v>77</v>
      </c>
      <c r="AY1247" s="268" t="s">
        <v>256</v>
      </c>
    </row>
    <row r="1248" s="13" customFormat="1">
      <c r="A1248" s="13"/>
      <c r="B1248" s="247"/>
      <c r="C1248" s="248"/>
      <c r="D1248" s="249" t="s">
        <v>266</v>
      </c>
      <c r="E1248" s="250" t="s">
        <v>1</v>
      </c>
      <c r="F1248" s="251" t="s">
        <v>376</v>
      </c>
      <c r="G1248" s="248"/>
      <c r="H1248" s="250" t="s">
        <v>1</v>
      </c>
      <c r="I1248" s="252"/>
      <c r="J1248" s="248"/>
      <c r="K1248" s="248"/>
      <c r="L1248" s="253"/>
      <c r="M1248" s="254"/>
      <c r="N1248" s="255"/>
      <c r="O1248" s="255"/>
      <c r="P1248" s="255"/>
      <c r="Q1248" s="255"/>
      <c r="R1248" s="255"/>
      <c r="S1248" s="255"/>
      <c r="T1248" s="256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7" t="s">
        <v>266</v>
      </c>
      <c r="AU1248" s="257" t="s">
        <v>87</v>
      </c>
      <c r="AV1248" s="13" t="s">
        <v>85</v>
      </c>
      <c r="AW1248" s="13" t="s">
        <v>34</v>
      </c>
      <c r="AX1248" s="13" t="s">
        <v>77</v>
      </c>
      <c r="AY1248" s="257" t="s">
        <v>256</v>
      </c>
    </row>
    <row r="1249" s="13" customFormat="1">
      <c r="A1249" s="13"/>
      <c r="B1249" s="247"/>
      <c r="C1249" s="248"/>
      <c r="D1249" s="249" t="s">
        <v>266</v>
      </c>
      <c r="E1249" s="250" t="s">
        <v>1</v>
      </c>
      <c r="F1249" s="251" t="s">
        <v>392</v>
      </c>
      <c r="G1249" s="248"/>
      <c r="H1249" s="250" t="s">
        <v>1</v>
      </c>
      <c r="I1249" s="252"/>
      <c r="J1249" s="248"/>
      <c r="K1249" s="248"/>
      <c r="L1249" s="253"/>
      <c r="M1249" s="254"/>
      <c r="N1249" s="255"/>
      <c r="O1249" s="255"/>
      <c r="P1249" s="255"/>
      <c r="Q1249" s="255"/>
      <c r="R1249" s="255"/>
      <c r="S1249" s="255"/>
      <c r="T1249" s="256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7" t="s">
        <v>266</v>
      </c>
      <c r="AU1249" s="257" t="s">
        <v>87</v>
      </c>
      <c r="AV1249" s="13" t="s">
        <v>85</v>
      </c>
      <c r="AW1249" s="13" t="s">
        <v>34</v>
      </c>
      <c r="AX1249" s="13" t="s">
        <v>77</v>
      </c>
      <c r="AY1249" s="257" t="s">
        <v>256</v>
      </c>
    </row>
    <row r="1250" s="14" customFormat="1">
      <c r="A1250" s="14"/>
      <c r="B1250" s="258"/>
      <c r="C1250" s="259"/>
      <c r="D1250" s="249" t="s">
        <v>266</v>
      </c>
      <c r="E1250" s="260" t="s">
        <v>1</v>
      </c>
      <c r="F1250" s="261" t="s">
        <v>421</v>
      </c>
      <c r="G1250" s="259"/>
      <c r="H1250" s="262">
        <v>8.5999999999999996</v>
      </c>
      <c r="I1250" s="263"/>
      <c r="J1250" s="259"/>
      <c r="K1250" s="259"/>
      <c r="L1250" s="264"/>
      <c r="M1250" s="265"/>
      <c r="N1250" s="266"/>
      <c r="O1250" s="266"/>
      <c r="P1250" s="266"/>
      <c r="Q1250" s="266"/>
      <c r="R1250" s="266"/>
      <c r="S1250" s="266"/>
      <c r="T1250" s="267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8" t="s">
        <v>266</v>
      </c>
      <c r="AU1250" s="268" t="s">
        <v>87</v>
      </c>
      <c r="AV1250" s="14" t="s">
        <v>87</v>
      </c>
      <c r="AW1250" s="14" t="s">
        <v>34</v>
      </c>
      <c r="AX1250" s="14" t="s">
        <v>77</v>
      </c>
      <c r="AY1250" s="268" t="s">
        <v>256</v>
      </c>
    </row>
    <row r="1251" s="14" customFormat="1">
      <c r="A1251" s="14"/>
      <c r="B1251" s="258"/>
      <c r="C1251" s="259"/>
      <c r="D1251" s="249" t="s">
        <v>266</v>
      </c>
      <c r="E1251" s="260" t="s">
        <v>1</v>
      </c>
      <c r="F1251" s="261" t="s">
        <v>422</v>
      </c>
      <c r="G1251" s="259"/>
      <c r="H1251" s="262">
        <v>22.678000000000001</v>
      </c>
      <c r="I1251" s="263"/>
      <c r="J1251" s="259"/>
      <c r="K1251" s="259"/>
      <c r="L1251" s="264"/>
      <c r="M1251" s="265"/>
      <c r="N1251" s="266"/>
      <c r="O1251" s="266"/>
      <c r="P1251" s="266"/>
      <c r="Q1251" s="266"/>
      <c r="R1251" s="266"/>
      <c r="S1251" s="266"/>
      <c r="T1251" s="267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8" t="s">
        <v>266</v>
      </c>
      <c r="AU1251" s="268" t="s">
        <v>87</v>
      </c>
      <c r="AV1251" s="14" t="s">
        <v>87</v>
      </c>
      <c r="AW1251" s="14" t="s">
        <v>34</v>
      </c>
      <c r="AX1251" s="14" t="s">
        <v>77</v>
      </c>
      <c r="AY1251" s="268" t="s">
        <v>256</v>
      </c>
    </row>
    <row r="1252" s="14" customFormat="1">
      <c r="A1252" s="14"/>
      <c r="B1252" s="258"/>
      <c r="C1252" s="259"/>
      <c r="D1252" s="249" t="s">
        <v>266</v>
      </c>
      <c r="E1252" s="260" t="s">
        <v>1</v>
      </c>
      <c r="F1252" s="261" t="s">
        <v>423</v>
      </c>
      <c r="G1252" s="259"/>
      <c r="H1252" s="262">
        <v>15.119999999999999</v>
      </c>
      <c r="I1252" s="263"/>
      <c r="J1252" s="259"/>
      <c r="K1252" s="259"/>
      <c r="L1252" s="264"/>
      <c r="M1252" s="265"/>
      <c r="N1252" s="266"/>
      <c r="O1252" s="266"/>
      <c r="P1252" s="266"/>
      <c r="Q1252" s="266"/>
      <c r="R1252" s="266"/>
      <c r="S1252" s="266"/>
      <c r="T1252" s="267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8" t="s">
        <v>266</v>
      </c>
      <c r="AU1252" s="268" t="s">
        <v>87</v>
      </c>
      <c r="AV1252" s="14" t="s">
        <v>87</v>
      </c>
      <c r="AW1252" s="14" t="s">
        <v>34</v>
      </c>
      <c r="AX1252" s="14" t="s">
        <v>77</v>
      </c>
      <c r="AY1252" s="268" t="s">
        <v>256</v>
      </c>
    </row>
    <row r="1253" s="14" customFormat="1">
      <c r="A1253" s="14"/>
      <c r="B1253" s="258"/>
      <c r="C1253" s="259"/>
      <c r="D1253" s="249" t="s">
        <v>266</v>
      </c>
      <c r="E1253" s="260" t="s">
        <v>1</v>
      </c>
      <c r="F1253" s="261" t="s">
        <v>424</v>
      </c>
      <c r="G1253" s="259"/>
      <c r="H1253" s="262">
        <v>7.4800000000000004</v>
      </c>
      <c r="I1253" s="263"/>
      <c r="J1253" s="259"/>
      <c r="K1253" s="259"/>
      <c r="L1253" s="264"/>
      <c r="M1253" s="265"/>
      <c r="N1253" s="266"/>
      <c r="O1253" s="266"/>
      <c r="P1253" s="266"/>
      <c r="Q1253" s="266"/>
      <c r="R1253" s="266"/>
      <c r="S1253" s="266"/>
      <c r="T1253" s="267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8" t="s">
        <v>266</v>
      </c>
      <c r="AU1253" s="268" t="s">
        <v>87</v>
      </c>
      <c r="AV1253" s="14" t="s">
        <v>87</v>
      </c>
      <c r="AW1253" s="14" t="s">
        <v>34</v>
      </c>
      <c r="AX1253" s="14" t="s">
        <v>77</v>
      </c>
      <c r="AY1253" s="268" t="s">
        <v>256</v>
      </c>
    </row>
    <row r="1254" s="13" customFormat="1">
      <c r="A1254" s="13"/>
      <c r="B1254" s="247"/>
      <c r="C1254" s="248"/>
      <c r="D1254" s="249" t="s">
        <v>266</v>
      </c>
      <c r="E1254" s="250" t="s">
        <v>1</v>
      </c>
      <c r="F1254" s="251" t="s">
        <v>397</v>
      </c>
      <c r="G1254" s="248"/>
      <c r="H1254" s="250" t="s">
        <v>1</v>
      </c>
      <c r="I1254" s="252"/>
      <c r="J1254" s="248"/>
      <c r="K1254" s="248"/>
      <c r="L1254" s="253"/>
      <c r="M1254" s="254"/>
      <c r="N1254" s="255"/>
      <c r="O1254" s="255"/>
      <c r="P1254" s="255"/>
      <c r="Q1254" s="255"/>
      <c r="R1254" s="255"/>
      <c r="S1254" s="255"/>
      <c r="T1254" s="256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7" t="s">
        <v>266</v>
      </c>
      <c r="AU1254" s="257" t="s">
        <v>87</v>
      </c>
      <c r="AV1254" s="13" t="s">
        <v>85</v>
      </c>
      <c r="AW1254" s="13" t="s">
        <v>34</v>
      </c>
      <c r="AX1254" s="13" t="s">
        <v>77</v>
      </c>
      <c r="AY1254" s="257" t="s">
        <v>256</v>
      </c>
    </row>
    <row r="1255" s="14" customFormat="1">
      <c r="A1255" s="14"/>
      <c r="B1255" s="258"/>
      <c r="C1255" s="259"/>
      <c r="D1255" s="249" t="s">
        <v>266</v>
      </c>
      <c r="E1255" s="260" t="s">
        <v>1</v>
      </c>
      <c r="F1255" s="261" t="s">
        <v>425</v>
      </c>
      <c r="G1255" s="259"/>
      <c r="H1255" s="262">
        <v>14.518000000000001</v>
      </c>
      <c r="I1255" s="263"/>
      <c r="J1255" s="259"/>
      <c r="K1255" s="259"/>
      <c r="L1255" s="264"/>
      <c r="M1255" s="265"/>
      <c r="N1255" s="266"/>
      <c r="O1255" s="266"/>
      <c r="P1255" s="266"/>
      <c r="Q1255" s="266"/>
      <c r="R1255" s="266"/>
      <c r="S1255" s="266"/>
      <c r="T1255" s="267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8" t="s">
        <v>266</v>
      </c>
      <c r="AU1255" s="268" t="s">
        <v>87</v>
      </c>
      <c r="AV1255" s="14" t="s">
        <v>87</v>
      </c>
      <c r="AW1255" s="14" t="s">
        <v>34</v>
      </c>
      <c r="AX1255" s="14" t="s">
        <v>77</v>
      </c>
      <c r="AY1255" s="268" t="s">
        <v>256</v>
      </c>
    </row>
    <row r="1256" s="14" customFormat="1">
      <c r="A1256" s="14"/>
      <c r="B1256" s="258"/>
      <c r="C1256" s="259"/>
      <c r="D1256" s="249" t="s">
        <v>266</v>
      </c>
      <c r="E1256" s="260" t="s">
        <v>1</v>
      </c>
      <c r="F1256" s="261" t="s">
        <v>426</v>
      </c>
      <c r="G1256" s="259"/>
      <c r="H1256" s="262">
        <v>9.7599999999999998</v>
      </c>
      <c r="I1256" s="263"/>
      <c r="J1256" s="259"/>
      <c r="K1256" s="259"/>
      <c r="L1256" s="264"/>
      <c r="M1256" s="265"/>
      <c r="N1256" s="266"/>
      <c r="O1256" s="266"/>
      <c r="P1256" s="266"/>
      <c r="Q1256" s="266"/>
      <c r="R1256" s="266"/>
      <c r="S1256" s="266"/>
      <c r="T1256" s="267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8" t="s">
        <v>266</v>
      </c>
      <c r="AU1256" s="268" t="s">
        <v>87</v>
      </c>
      <c r="AV1256" s="14" t="s">
        <v>87</v>
      </c>
      <c r="AW1256" s="14" t="s">
        <v>34</v>
      </c>
      <c r="AX1256" s="14" t="s">
        <v>77</v>
      </c>
      <c r="AY1256" s="268" t="s">
        <v>256</v>
      </c>
    </row>
    <row r="1257" s="14" customFormat="1">
      <c r="A1257" s="14"/>
      <c r="B1257" s="258"/>
      <c r="C1257" s="259"/>
      <c r="D1257" s="249" t="s">
        <v>266</v>
      </c>
      <c r="E1257" s="260" t="s">
        <v>1</v>
      </c>
      <c r="F1257" s="261" t="s">
        <v>427</v>
      </c>
      <c r="G1257" s="259"/>
      <c r="H1257" s="262">
        <v>7.1600000000000001</v>
      </c>
      <c r="I1257" s="263"/>
      <c r="J1257" s="259"/>
      <c r="K1257" s="259"/>
      <c r="L1257" s="264"/>
      <c r="M1257" s="265"/>
      <c r="N1257" s="266"/>
      <c r="O1257" s="266"/>
      <c r="P1257" s="266"/>
      <c r="Q1257" s="266"/>
      <c r="R1257" s="266"/>
      <c r="S1257" s="266"/>
      <c r="T1257" s="267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8" t="s">
        <v>266</v>
      </c>
      <c r="AU1257" s="268" t="s">
        <v>87</v>
      </c>
      <c r="AV1257" s="14" t="s">
        <v>87</v>
      </c>
      <c r="AW1257" s="14" t="s">
        <v>34</v>
      </c>
      <c r="AX1257" s="14" t="s">
        <v>77</v>
      </c>
      <c r="AY1257" s="268" t="s">
        <v>256</v>
      </c>
    </row>
    <row r="1258" s="14" customFormat="1">
      <c r="A1258" s="14"/>
      <c r="B1258" s="258"/>
      <c r="C1258" s="259"/>
      <c r="D1258" s="249" t="s">
        <v>266</v>
      </c>
      <c r="E1258" s="260" t="s">
        <v>1</v>
      </c>
      <c r="F1258" s="261" t="s">
        <v>427</v>
      </c>
      <c r="G1258" s="259"/>
      <c r="H1258" s="262">
        <v>7.1600000000000001</v>
      </c>
      <c r="I1258" s="263"/>
      <c r="J1258" s="259"/>
      <c r="K1258" s="259"/>
      <c r="L1258" s="264"/>
      <c r="M1258" s="265"/>
      <c r="N1258" s="266"/>
      <c r="O1258" s="266"/>
      <c r="P1258" s="266"/>
      <c r="Q1258" s="266"/>
      <c r="R1258" s="266"/>
      <c r="S1258" s="266"/>
      <c r="T1258" s="267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8" t="s">
        <v>266</v>
      </c>
      <c r="AU1258" s="268" t="s">
        <v>87</v>
      </c>
      <c r="AV1258" s="14" t="s">
        <v>87</v>
      </c>
      <c r="AW1258" s="14" t="s">
        <v>34</v>
      </c>
      <c r="AX1258" s="14" t="s">
        <v>77</v>
      </c>
      <c r="AY1258" s="268" t="s">
        <v>256</v>
      </c>
    </row>
    <row r="1259" s="14" customFormat="1">
      <c r="A1259" s="14"/>
      <c r="B1259" s="258"/>
      <c r="C1259" s="259"/>
      <c r="D1259" s="249" t="s">
        <v>266</v>
      </c>
      <c r="E1259" s="260" t="s">
        <v>1</v>
      </c>
      <c r="F1259" s="261" t="s">
        <v>428</v>
      </c>
      <c r="G1259" s="259"/>
      <c r="H1259" s="262">
        <v>12.6</v>
      </c>
      <c r="I1259" s="263"/>
      <c r="J1259" s="259"/>
      <c r="K1259" s="259"/>
      <c r="L1259" s="264"/>
      <c r="M1259" s="265"/>
      <c r="N1259" s="266"/>
      <c r="O1259" s="266"/>
      <c r="P1259" s="266"/>
      <c r="Q1259" s="266"/>
      <c r="R1259" s="266"/>
      <c r="S1259" s="266"/>
      <c r="T1259" s="267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8" t="s">
        <v>266</v>
      </c>
      <c r="AU1259" s="268" t="s">
        <v>87</v>
      </c>
      <c r="AV1259" s="14" t="s">
        <v>87</v>
      </c>
      <c r="AW1259" s="14" t="s">
        <v>34</v>
      </c>
      <c r="AX1259" s="14" t="s">
        <v>77</v>
      </c>
      <c r="AY1259" s="268" t="s">
        <v>256</v>
      </c>
    </row>
    <row r="1260" s="14" customFormat="1">
      <c r="A1260" s="14"/>
      <c r="B1260" s="258"/>
      <c r="C1260" s="259"/>
      <c r="D1260" s="249" t="s">
        <v>266</v>
      </c>
      <c r="E1260" s="260" t="s">
        <v>1</v>
      </c>
      <c r="F1260" s="261" t="s">
        <v>429</v>
      </c>
      <c r="G1260" s="259"/>
      <c r="H1260" s="262">
        <v>8</v>
      </c>
      <c r="I1260" s="263"/>
      <c r="J1260" s="259"/>
      <c r="K1260" s="259"/>
      <c r="L1260" s="264"/>
      <c r="M1260" s="265"/>
      <c r="N1260" s="266"/>
      <c r="O1260" s="266"/>
      <c r="P1260" s="266"/>
      <c r="Q1260" s="266"/>
      <c r="R1260" s="266"/>
      <c r="S1260" s="266"/>
      <c r="T1260" s="267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8" t="s">
        <v>266</v>
      </c>
      <c r="AU1260" s="268" t="s">
        <v>87</v>
      </c>
      <c r="AV1260" s="14" t="s">
        <v>87</v>
      </c>
      <c r="AW1260" s="14" t="s">
        <v>34</v>
      </c>
      <c r="AX1260" s="14" t="s">
        <v>77</v>
      </c>
      <c r="AY1260" s="268" t="s">
        <v>256</v>
      </c>
    </row>
    <row r="1261" s="14" customFormat="1">
      <c r="A1261" s="14"/>
      <c r="B1261" s="258"/>
      <c r="C1261" s="259"/>
      <c r="D1261" s="249" t="s">
        <v>266</v>
      </c>
      <c r="E1261" s="260" t="s">
        <v>1</v>
      </c>
      <c r="F1261" s="261" t="s">
        <v>430</v>
      </c>
      <c r="G1261" s="259"/>
      <c r="H1261" s="262">
        <v>8.6400000000000006</v>
      </c>
      <c r="I1261" s="263"/>
      <c r="J1261" s="259"/>
      <c r="K1261" s="259"/>
      <c r="L1261" s="264"/>
      <c r="M1261" s="265"/>
      <c r="N1261" s="266"/>
      <c r="O1261" s="266"/>
      <c r="P1261" s="266"/>
      <c r="Q1261" s="266"/>
      <c r="R1261" s="266"/>
      <c r="S1261" s="266"/>
      <c r="T1261" s="267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8" t="s">
        <v>266</v>
      </c>
      <c r="AU1261" s="268" t="s">
        <v>87</v>
      </c>
      <c r="AV1261" s="14" t="s">
        <v>87</v>
      </c>
      <c r="AW1261" s="14" t="s">
        <v>34</v>
      </c>
      <c r="AX1261" s="14" t="s">
        <v>77</v>
      </c>
      <c r="AY1261" s="268" t="s">
        <v>256</v>
      </c>
    </row>
    <row r="1262" s="13" customFormat="1">
      <c r="A1262" s="13"/>
      <c r="B1262" s="247"/>
      <c r="C1262" s="248"/>
      <c r="D1262" s="249" t="s">
        <v>266</v>
      </c>
      <c r="E1262" s="250" t="s">
        <v>1</v>
      </c>
      <c r="F1262" s="251" t="s">
        <v>380</v>
      </c>
      <c r="G1262" s="248"/>
      <c r="H1262" s="250" t="s">
        <v>1</v>
      </c>
      <c r="I1262" s="252"/>
      <c r="J1262" s="248"/>
      <c r="K1262" s="248"/>
      <c r="L1262" s="253"/>
      <c r="M1262" s="254"/>
      <c r="N1262" s="255"/>
      <c r="O1262" s="255"/>
      <c r="P1262" s="255"/>
      <c r="Q1262" s="255"/>
      <c r="R1262" s="255"/>
      <c r="S1262" s="255"/>
      <c r="T1262" s="256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7" t="s">
        <v>266</v>
      </c>
      <c r="AU1262" s="257" t="s">
        <v>87</v>
      </c>
      <c r="AV1262" s="13" t="s">
        <v>85</v>
      </c>
      <c r="AW1262" s="13" t="s">
        <v>34</v>
      </c>
      <c r="AX1262" s="13" t="s">
        <v>77</v>
      </c>
      <c r="AY1262" s="257" t="s">
        <v>256</v>
      </c>
    </row>
    <row r="1263" s="13" customFormat="1">
      <c r="A1263" s="13"/>
      <c r="B1263" s="247"/>
      <c r="C1263" s="248"/>
      <c r="D1263" s="249" t="s">
        <v>266</v>
      </c>
      <c r="E1263" s="250" t="s">
        <v>1</v>
      </c>
      <c r="F1263" s="251" t="s">
        <v>404</v>
      </c>
      <c r="G1263" s="248"/>
      <c r="H1263" s="250" t="s">
        <v>1</v>
      </c>
      <c r="I1263" s="252"/>
      <c r="J1263" s="248"/>
      <c r="K1263" s="248"/>
      <c r="L1263" s="253"/>
      <c r="M1263" s="254"/>
      <c r="N1263" s="255"/>
      <c r="O1263" s="255"/>
      <c r="P1263" s="255"/>
      <c r="Q1263" s="255"/>
      <c r="R1263" s="255"/>
      <c r="S1263" s="255"/>
      <c r="T1263" s="256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7" t="s">
        <v>266</v>
      </c>
      <c r="AU1263" s="257" t="s">
        <v>87</v>
      </c>
      <c r="AV1263" s="13" t="s">
        <v>85</v>
      </c>
      <c r="AW1263" s="13" t="s">
        <v>34</v>
      </c>
      <c r="AX1263" s="13" t="s">
        <v>77</v>
      </c>
      <c r="AY1263" s="257" t="s">
        <v>256</v>
      </c>
    </row>
    <row r="1264" s="14" customFormat="1">
      <c r="A1264" s="14"/>
      <c r="B1264" s="258"/>
      <c r="C1264" s="259"/>
      <c r="D1264" s="249" t="s">
        <v>266</v>
      </c>
      <c r="E1264" s="260" t="s">
        <v>1</v>
      </c>
      <c r="F1264" s="261" t="s">
        <v>421</v>
      </c>
      <c r="G1264" s="259"/>
      <c r="H1264" s="262">
        <v>8.5999999999999996</v>
      </c>
      <c r="I1264" s="263"/>
      <c r="J1264" s="259"/>
      <c r="K1264" s="259"/>
      <c r="L1264" s="264"/>
      <c r="M1264" s="265"/>
      <c r="N1264" s="266"/>
      <c r="O1264" s="266"/>
      <c r="P1264" s="266"/>
      <c r="Q1264" s="266"/>
      <c r="R1264" s="266"/>
      <c r="S1264" s="266"/>
      <c r="T1264" s="267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68" t="s">
        <v>266</v>
      </c>
      <c r="AU1264" s="268" t="s">
        <v>87</v>
      </c>
      <c r="AV1264" s="14" t="s">
        <v>87</v>
      </c>
      <c r="AW1264" s="14" t="s">
        <v>34</v>
      </c>
      <c r="AX1264" s="14" t="s">
        <v>77</v>
      </c>
      <c r="AY1264" s="268" t="s">
        <v>256</v>
      </c>
    </row>
    <row r="1265" s="14" customFormat="1">
      <c r="A1265" s="14"/>
      <c r="B1265" s="258"/>
      <c r="C1265" s="259"/>
      <c r="D1265" s="249" t="s">
        <v>266</v>
      </c>
      <c r="E1265" s="260" t="s">
        <v>1</v>
      </c>
      <c r="F1265" s="261" t="s">
        <v>422</v>
      </c>
      <c r="G1265" s="259"/>
      <c r="H1265" s="262">
        <v>22.678000000000001</v>
      </c>
      <c r="I1265" s="263"/>
      <c r="J1265" s="259"/>
      <c r="K1265" s="259"/>
      <c r="L1265" s="264"/>
      <c r="M1265" s="265"/>
      <c r="N1265" s="266"/>
      <c r="O1265" s="266"/>
      <c r="P1265" s="266"/>
      <c r="Q1265" s="266"/>
      <c r="R1265" s="266"/>
      <c r="S1265" s="266"/>
      <c r="T1265" s="267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8" t="s">
        <v>266</v>
      </c>
      <c r="AU1265" s="268" t="s">
        <v>87</v>
      </c>
      <c r="AV1265" s="14" t="s">
        <v>87</v>
      </c>
      <c r="AW1265" s="14" t="s">
        <v>34</v>
      </c>
      <c r="AX1265" s="14" t="s">
        <v>77</v>
      </c>
      <c r="AY1265" s="268" t="s">
        <v>256</v>
      </c>
    </row>
    <row r="1266" s="14" customFormat="1">
      <c r="A1266" s="14"/>
      <c r="B1266" s="258"/>
      <c r="C1266" s="259"/>
      <c r="D1266" s="249" t="s">
        <v>266</v>
      </c>
      <c r="E1266" s="260" t="s">
        <v>1</v>
      </c>
      <c r="F1266" s="261" t="s">
        <v>423</v>
      </c>
      <c r="G1266" s="259"/>
      <c r="H1266" s="262">
        <v>15.119999999999999</v>
      </c>
      <c r="I1266" s="263"/>
      <c r="J1266" s="259"/>
      <c r="K1266" s="259"/>
      <c r="L1266" s="264"/>
      <c r="M1266" s="265"/>
      <c r="N1266" s="266"/>
      <c r="O1266" s="266"/>
      <c r="P1266" s="266"/>
      <c r="Q1266" s="266"/>
      <c r="R1266" s="266"/>
      <c r="S1266" s="266"/>
      <c r="T1266" s="267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8" t="s">
        <v>266</v>
      </c>
      <c r="AU1266" s="268" t="s">
        <v>87</v>
      </c>
      <c r="AV1266" s="14" t="s">
        <v>87</v>
      </c>
      <c r="AW1266" s="14" t="s">
        <v>34</v>
      </c>
      <c r="AX1266" s="14" t="s">
        <v>77</v>
      </c>
      <c r="AY1266" s="268" t="s">
        <v>256</v>
      </c>
    </row>
    <row r="1267" s="14" customFormat="1">
      <c r="A1267" s="14"/>
      <c r="B1267" s="258"/>
      <c r="C1267" s="259"/>
      <c r="D1267" s="249" t="s">
        <v>266</v>
      </c>
      <c r="E1267" s="260" t="s">
        <v>1</v>
      </c>
      <c r="F1267" s="261" t="s">
        <v>424</v>
      </c>
      <c r="G1267" s="259"/>
      <c r="H1267" s="262">
        <v>7.4800000000000004</v>
      </c>
      <c r="I1267" s="263"/>
      <c r="J1267" s="259"/>
      <c r="K1267" s="259"/>
      <c r="L1267" s="264"/>
      <c r="M1267" s="265"/>
      <c r="N1267" s="266"/>
      <c r="O1267" s="266"/>
      <c r="P1267" s="266"/>
      <c r="Q1267" s="266"/>
      <c r="R1267" s="266"/>
      <c r="S1267" s="266"/>
      <c r="T1267" s="267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8" t="s">
        <v>266</v>
      </c>
      <c r="AU1267" s="268" t="s">
        <v>87</v>
      </c>
      <c r="AV1267" s="14" t="s">
        <v>87</v>
      </c>
      <c r="AW1267" s="14" t="s">
        <v>34</v>
      </c>
      <c r="AX1267" s="14" t="s">
        <v>77</v>
      </c>
      <c r="AY1267" s="268" t="s">
        <v>256</v>
      </c>
    </row>
    <row r="1268" s="13" customFormat="1">
      <c r="A1268" s="13"/>
      <c r="B1268" s="247"/>
      <c r="C1268" s="248"/>
      <c r="D1268" s="249" t="s">
        <v>266</v>
      </c>
      <c r="E1268" s="250" t="s">
        <v>1</v>
      </c>
      <c r="F1268" s="251" t="s">
        <v>405</v>
      </c>
      <c r="G1268" s="248"/>
      <c r="H1268" s="250" t="s">
        <v>1</v>
      </c>
      <c r="I1268" s="252"/>
      <c r="J1268" s="248"/>
      <c r="K1268" s="248"/>
      <c r="L1268" s="253"/>
      <c r="M1268" s="254"/>
      <c r="N1268" s="255"/>
      <c r="O1268" s="255"/>
      <c r="P1268" s="255"/>
      <c r="Q1268" s="255"/>
      <c r="R1268" s="255"/>
      <c r="S1268" s="255"/>
      <c r="T1268" s="256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7" t="s">
        <v>266</v>
      </c>
      <c r="AU1268" s="257" t="s">
        <v>87</v>
      </c>
      <c r="AV1268" s="13" t="s">
        <v>85</v>
      </c>
      <c r="AW1268" s="13" t="s">
        <v>34</v>
      </c>
      <c r="AX1268" s="13" t="s">
        <v>77</v>
      </c>
      <c r="AY1268" s="257" t="s">
        <v>256</v>
      </c>
    </row>
    <row r="1269" s="14" customFormat="1">
      <c r="A1269" s="14"/>
      <c r="B1269" s="258"/>
      <c r="C1269" s="259"/>
      <c r="D1269" s="249" t="s">
        <v>266</v>
      </c>
      <c r="E1269" s="260" t="s">
        <v>1</v>
      </c>
      <c r="F1269" s="261" t="s">
        <v>425</v>
      </c>
      <c r="G1269" s="259"/>
      <c r="H1269" s="262">
        <v>14.518000000000001</v>
      </c>
      <c r="I1269" s="263"/>
      <c r="J1269" s="259"/>
      <c r="K1269" s="259"/>
      <c r="L1269" s="264"/>
      <c r="M1269" s="265"/>
      <c r="N1269" s="266"/>
      <c r="O1269" s="266"/>
      <c r="P1269" s="266"/>
      <c r="Q1269" s="266"/>
      <c r="R1269" s="266"/>
      <c r="S1269" s="266"/>
      <c r="T1269" s="267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8" t="s">
        <v>266</v>
      </c>
      <c r="AU1269" s="268" t="s">
        <v>87</v>
      </c>
      <c r="AV1269" s="14" t="s">
        <v>87</v>
      </c>
      <c r="AW1269" s="14" t="s">
        <v>34</v>
      </c>
      <c r="AX1269" s="14" t="s">
        <v>77</v>
      </c>
      <c r="AY1269" s="268" t="s">
        <v>256</v>
      </c>
    </row>
    <row r="1270" s="14" customFormat="1">
      <c r="A1270" s="14"/>
      <c r="B1270" s="258"/>
      <c r="C1270" s="259"/>
      <c r="D1270" s="249" t="s">
        <v>266</v>
      </c>
      <c r="E1270" s="260" t="s">
        <v>1</v>
      </c>
      <c r="F1270" s="261" t="s">
        <v>426</v>
      </c>
      <c r="G1270" s="259"/>
      <c r="H1270" s="262">
        <v>9.7599999999999998</v>
      </c>
      <c r="I1270" s="263"/>
      <c r="J1270" s="259"/>
      <c r="K1270" s="259"/>
      <c r="L1270" s="264"/>
      <c r="M1270" s="265"/>
      <c r="N1270" s="266"/>
      <c r="O1270" s="266"/>
      <c r="P1270" s="266"/>
      <c r="Q1270" s="266"/>
      <c r="R1270" s="266"/>
      <c r="S1270" s="266"/>
      <c r="T1270" s="267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8" t="s">
        <v>266</v>
      </c>
      <c r="AU1270" s="268" t="s">
        <v>87</v>
      </c>
      <c r="AV1270" s="14" t="s">
        <v>87</v>
      </c>
      <c r="AW1270" s="14" t="s">
        <v>34</v>
      </c>
      <c r="AX1270" s="14" t="s">
        <v>77</v>
      </c>
      <c r="AY1270" s="268" t="s">
        <v>256</v>
      </c>
    </row>
    <row r="1271" s="14" customFormat="1">
      <c r="A1271" s="14"/>
      <c r="B1271" s="258"/>
      <c r="C1271" s="259"/>
      <c r="D1271" s="249" t="s">
        <v>266</v>
      </c>
      <c r="E1271" s="260" t="s">
        <v>1</v>
      </c>
      <c r="F1271" s="261" t="s">
        <v>427</v>
      </c>
      <c r="G1271" s="259"/>
      <c r="H1271" s="262">
        <v>7.1600000000000001</v>
      </c>
      <c r="I1271" s="263"/>
      <c r="J1271" s="259"/>
      <c r="K1271" s="259"/>
      <c r="L1271" s="264"/>
      <c r="M1271" s="265"/>
      <c r="N1271" s="266"/>
      <c r="O1271" s="266"/>
      <c r="P1271" s="266"/>
      <c r="Q1271" s="266"/>
      <c r="R1271" s="266"/>
      <c r="S1271" s="266"/>
      <c r="T1271" s="267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8" t="s">
        <v>266</v>
      </c>
      <c r="AU1271" s="268" t="s">
        <v>87</v>
      </c>
      <c r="AV1271" s="14" t="s">
        <v>87</v>
      </c>
      <c r="AW1271" s="14" t="s">
        <v>34</v>
      </c>
      <c r="AX1271" s="14" t="s">
        <v>77</v>
      </c>
      <c r="AY1271" s="268" t="s">
        <v>256</v>
      </c>
    </row>
    <row r="1272" s="14" customFormat="1">
      <c r="A1272" s="14"/>
      <c r="B1272" s="258"/>
      <c r="C1272" s="259"/>
      <c r="D1272" s="249" t="s">
        <v>266</v>
      </c>
      <c r="E1272" s="260" t="s">
        <v>1</v>
      </c>
      <c r="F1272" s="261" t="s">
        <v>427</v>
      </c>
      <c r="G1272" s="259"/>
      <c r="H1272" s="262">
        <v>7.1600000000000001</v>
      </c>
      <c r="I1272" s="263"/>
      <c r="J1272" s="259"/>
      <c r="K1272" s="259"/>
      <c r="L1272" s="264"/>
      <c r="M1272" s="265"/>
      <c r="N1272" s="266"/>
      <c r="O1272" s="266"/>
      <c r="P1272" s="266"/>
      <c r="Q1272" s="266"/>
      <c r="R1272" s="266"/>
      <c r="S1272" s="266"/>
      <c r="T1272" s="267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8" t="s">
        <v>266</v>
      </c>
      <c r="AU1272" s="268" t="s">
        <v>87</v>
      </c>
      <c r="AV1272" s="14" t="s">
        <v>87</v>
      </c>
      <c r="AW1272" s="14" t="s">
        <v>34</v>
      </c>
      <c r="AX1272" s="14" t="s">
        <v>77</v>
      </c>
      <c r="AY1272" s="268" t="s">
        <v>256</v>
      </c>
    </row>
    <row r="1273" s="14" customFormat="1">
      <c r="A1273" s="14"/>
      <c r="B1273" s="258"/>
      <c r="C1273" s="259"/>
      <c r="D1273" s="249" t="s">
        <v>266</v>
      </c>
      <c r="E1273" s="260" t="s">
        <v>1</v>
      </c>
      <c r="F1273" s="261" t="s">
        <v>428</v>
      </c>
      <c r="G1273" s="259"/>
      <c r="H1273" s="262">
        <v>12.6</v>
      </c>
      <c r="I1273" s="263"/>
      <c r="J1273" s="259"/>
      <c r="K1273" s="259"/>
      <c r="L1273" s="264"/>
      <c r="M1273" s="265"/>
      <c r="N1273" s="266"/>
      <c r="O1273" s="266"/>
      <c r="P1273" s="266"/>
      <c r="Q1273" s="266"/>
      <c r="R1273" s="266"/>
      <c r="S1273" s="266"/>
      <c r="T1273" s="267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8" t="s">
        <v>266</v>
      </c>
      <c r="AU1273" s="268" t="s">
        <v>87</v>
      </c>
      <c r="AV1273" s="14" t="s">
        <v>87</v>
      </c>
      <c r="AW1273" s="14" t="s">
        <v>34</v>
      </c>
      <c r="AX1273" s="14" t="s">
        <v>77</v>
      </c>
      <c r="AY1273" s="268" t="s">
        <v>256</v>
      </c>
    </row>
    <row r="1274" s="14" customFormat="1">
      <c r="A1274" s="14"/>
      <c r="B1274" s="258"/>
      <c r="C1274" s="259"/>
      <c r="D1274" s="249" t="s">
        <v>266</v>
      </c>
      <c r="E1274" s="260" t="s">
        <v>1</v>
      </c>
      <c r="F1274" s="261" t="s">
        <v>429</v>
      </c>
      <c r="G1274" s="259"/>
      <c r="H1274" s="262">
        <v>8</v>
      </c>
      <c r="I1274" s="263"/>
      <c r="J1274" s="259"/>
      <c r="K1274" s="259"/>
      <c r="L1274" s="264"/>
      <c r="M1274" s="265"/>
      <c r="N1274" s="266"/>
      <c r="O1274" s="266"/>
      <c r="P1274" s="266"/>
      <c r="Q1274" s="266"/>
      <c r="R1274" s="266"/>
      <c r="S1274" s="266"/>
      <c r="T1274" s="267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8" t="s">
        <v>266</v>
      </c>
      <c r="AU1274" s="268" t="s">
        <v>87</v>
      </c>
      <c r="AV1274" s="14" t="s">
        <v>87</v>
      </c>
      <c r="AW1274" s="14" t="s">
        <v>34</v>
      </c>
      <c r="AX1274" s="14" t="s">
        <v>77</v>
      </c>
      <c r="AY1274" s="268" t="s">
        <v>256</v>
      </c>
    </row>
    <row r="1275" s="14" customFormat="1">
      <c r="A1275" s="14"/>
      <c r="B1275" s="258"/>
      <c r="C1275" s="259"/>
      <c r="D1275" s="249" t="s">
        <v>266</v>
      </c>
      <c r="E1275" s="260" t="s">
        <v>1</v>
      </c>
      <c r="F1275" s="261" t="s">
        <v>430</v>
      </c>
      <c r="G1275" s="259"/>
      <c r="H1275" s="262">
        <v>8.6400000000000006</v>
      </c>
      <c r="I1275" s="263"/>
      <c r="J1275" s="259"/>
      <c r="K1275" s="259"/>
      <c r="L1275" s="264"/>
      <c r="M1275" s="265"/>
      <c r="N1275" s="266"/>
      <c r="O1275" s="266"/>
      <c r="P1275" s="266"/>
      <c r="Q1275" s="266"/>
      <c r="R1275" s="266"/>
      <c r="S1275" s="266"/>
      <c r="T1275" s="267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8" t="s">
        <v>266</v>
      </c>
      <c r="AU1275" s="268" t="s">
        <v>87</v>
      </c>
      <c r="AV1275" s="14" t="s">
        <v>87</v>
      </c>
      <c r="AW1275" s="14" t="s">
        <v>34</v>
      </c>
      <c r="AX1275" s="14" t="s">
        <v>77</v>
      </c>
      <c r="AY1275" s="268" t="s">
        <v>256</v>
      </c>
    </row>
    <row r="1276" s="15" customFormat="1">
      <c r="A1276" s="15"/>
      <c r="B1276" s="269"/>
      <c r="C1276" s="270"/>
      <c r="D1276" s="249" t="s">
        <v>266</v>
      </c>
      <c r="E1276" s="271" t="s">
        <v>1</v>
      </c>
      <c r="F1276" s="272" t="s">
        <v>270</v>
      </c>
      <c r="G1276" s="270"/>
      <c r="H1276" s="273">
        <v>345.47199999999998</v>
      </c>
      <c r="I1276" s="274"/>
      <c r="J1276" s="270"/>
      <c r="K1276" s="270"/>
      <c r="L1276" s="275"/>
      <c r="M1276" s="276"/>
      <c r="N1276" s="277"/>
      <c r="O1276" s="277"/>
      <c r="P1276" s="277"/>
      <c r="Q1276" s="277"/>
      <c r="R1276" s="277"/>
      <c r="S1276" s="277"/>
      <c r="T1276" s="278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79" t="s">
        <v>266</v>
      </c>
      <c r="AU1276" s="279" t="s">
        <v>87</v>
      </c>
      <c r="AV1276" s="15" t="s">
        <v>262</v>
      </c>
      <c r="AW1276" s="15" t="s">
        <v>34</v>
      </c>
      <c r="AX1276" s="15" t="s">
        <v>85</v>
      </c>
      <c r="AY1276" s="279" t="s">
        <v>256</v>
      </c>
    </row>
    <row r="1277" s="2" customFormat="1" ht="16.5" customHeight="1">
      <c r="A1277" s="38"/>
      <c r="B1277" s="39"/>
      <c r="C1277" s="280" t="s">
        <v>1298</v>
      </c>
      <c r="D1277" s="280" t="s">
        <v>303</v>
      </c>
      <c r="E1277" s="281" t="s">
        <v>1299</v>
      </c>
      <c r="F1277" s="282" t="s">
        <v>1300</v>
      </c>
      <c r="G1277" s="283" t="s">
        <v>337</v>
      </c>
      <c r="H1277" s="284">
        <v>380.01900000000001</v>
      </c>
      <c r="I1277" s="285"/>
      <c r="J1277" s="286">
        <f>ROUND(I1277*H1277,2)</f>
        <v>0</v>
      </c>
      <c r="K1277" s="287"/>
      <c r="L1277" s="288"/>
      <c r="M1277" s="289" t="s">
        <v>1</v>
      </c>
      <c r="N1277" s="290" t="s">
        <v>42</v>
      </c>
      <c r="O1277" s="91"/>
      <c r="P1277" s="238">
        <f>O1277*H1277</f>
        <v>0</v>
      </c>
      <c r="Q1277" s="238">
        <v>0.0118</v>
      </c>
      <c r="R1277" s="238">
        <f>Q1277*H1277</f>
        <v>4.4842241999999999</v>
      </c>
      <c r="S1277" s="238">
        <v>0</v>
      </c>
      <c r="T1277" s="239">
        <f>S1277*H1277</f>
        <v>0</v>
      </c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R1277" s="240" t="s">
        <v>513</v>
      </c>
      <c r="AT1277" s="240" t="s">
        <v>303</v>
      </c>
      <c r="AU1277" s="240" t="s">
        <v>87</v>
      </c>
      <c r="AY1277" s="17" t="s">
        <v>256</v>
      </c>
      <c r="BE1277" s="241">
        <f>IF(N1277="základní",J1277,0)</f>
        <v>0</v>
      </c>
      <c r="BF1277" s="241">
        <f>IF(N1277="snížená",J1277,0)</f>
        <v>0</v>
      </c>
      <c r="BG1277" s="241">
        <f>IF(N1277="zákl. přenesená",J1277,0)</f>
        <v>0</v>
      </c>
      <c r="BH1277" s="241">
        <f>IF(N1277="sníž. přenesená",J1277,0)</f>
        <v>0</v>
      </c>
      <c r="BI1277" s="241">
        <f>IF(N1277="nulová",J1277,0)</f>
        <v>0</v>
      </c>
      <c r="BJ1277" s="17" t="s">
        <v>85</v>
      </c>
      <c r="BK1277" s="241">
        <f>ROUND(I1277*H1277,2)</f>
        <v>0</v>
      </c>
      <c r="BL1277" s="17" t="s">
        <v>355</v>
      </c>
      <c r="BM1277" s="240" t="s">
        <v>1301</v>
      </c>
    </row>
    <row r="1278" s="14" customFormat="1">
      <c r="A1278" s="14"/>
      <c r="B1278" s="258"/>
      <c r="C1278" s="259"/>
      <c r="D1278" s="249" t="s">
        <v>266</v>
      </c>
      <c r="E1278" s="260" t="s">
        <v>1</v>
      </c>
      <c r="F1278" s="261" t="s">
        <v>1302</v>
      </c>
      <c r="G1278" s="259"/>
      <c r="H1278" s="262">
        <v>380.01900000000001</v>
      </c>
      <c r="I1278" s="263"/>
      <c r="J1278" s="259"/>
      <c r="K1278" s="259"/>
      <c r="L1278" s="264"/>
      <c r="M1278" s="265"/>
      <c r="N1278" s="266"/>
      <c r="O1278" s="266"/>
      <c r="P1278" s="266"/>
      <c r="Q1278" s="266"/>
      <c r="R1278" s="266"/>
      <c r="S1278" s="266"/>
      <c r="T1278" s="267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8" t="s">
        <v>266</v>
      </c>
      <c r="AU1278" s="268" t="s">
        <v>87</v>
      </c>
      <c r="AV1278" s="14" t="s">
        <v>87</v>
      </c>
      <c r="AW1278" s="14" t="s">
        <v>34</v>
      </c>
      <c r="AX1278" s="14" t="s">
        <v>77</v>
      </c>
      <c r="AY1278" s="268" t="s">
        <v>256</v>
      </c>
    </row>
    <row r="1279" s="15" customFormat="1">
      <c r="A1279" s="15"/>
      <c r="B1279" s="269"/>
      <c r="C1279" s="270"/>
      <c r="D1279" s="249" t="s">
        <v>266</v>
      </c>
      <c r="E1279" s="271" t="s">
        <v>1</v>
      </c>
      <c r="F1279" s="272" t="s">
        <v>270</v>
      </c>
      <c r="G1279" s="270"/>
      <c r="H1279" s="273">
        <v>380.01900000000001</v>
      </c>
      <c r="I1279" s="274"/>
      <c r="J1279" s="270"/>
      <c r="K1279" s="270"/>
      <c r="L1279" s="275"/>
      <c r="M1279" s="276"/>
      <c r="N1279" s="277"/>
      <c r="O1279" s="277"/>
      <c r="P1279" s="277"/>
      <c r="Q1279" s="277"/>
      <c r="R1279" s="277"/>
      <c r="S1279" s="277"/>
      <c r="T1279" s="278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79" t="s">
        <v>266</v>
      </c>
      <c r="AU1279" s="279" t="s">
        <v>87</v>
      </c>
      <c r="AV1279" s="15" t="s">
        <v>262</v>
      </c>
      <c r="AW1279" s="15" t="s">
        <v>34</v>
      </c>
      <c r="AX1279" s="15" t="s">
        <v>85</v>
      </c>
      <c r="AY1279" s="279" t="s">
        <v>256</v>
      </c>
    </row>
    <row r="1280" s="2" customFormat="1" ht="24.15" customHeight="1">
      <c r="A1280" s="38"/>
      <c r="B1280" s="39"/>
      <c r="C1280" s="228" t="s">
        <v>1303</v>
      </c>
      <c r="D1280" s="228" t="s">
        <v>258</v>
      </c>
      <c r="E1280" s="229" t="s">
        <v>1304</v>
      </c>
      <c r="F1280" s="230" t="s">
        <v>1305</v>
      </c>
      <c r="G1280" s="231" t="s">
        <v>358</v>
      </c>
      <c r="H1280" s="232">
        <v>106.47</v>
      </c>
      <c r="I1280" s="233"/>
      <c r="J1280" s="234">
        <f>ROUND(I1280*H1280,2)</f>
        <v>0</v>
      </c>
      <c r="K1280" s="235"/>
      <c r="L1280" s="44"/>
      <c r="M1280" s="236" t="s">
        <v>1</v>
      </c>
      <c r="N1280" s="237" t="s">
        <v>42</v>
      </c>
      <c r="O1280" s="91"/>
      <c r="P1280" s="238">
        <f>O1280*H1280</f>
        <v>0</v>
      </c>
      <c r="Q1280" s="238">
        <v>0.00020000000000000001</v>
      </c>
      <c r="R1280" s="238">
        <f>Q1280*H1280</f>
        <v>0.021294</v>
      </c>
      <c r="S1280" s="238">
        <v>0</v>
      </c>
      <c r="T1280" s="239">
        <f>S1280*H1280</f>
        <v>0</v>
      </c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R1280" s="240" t="s">
        <v>355</v>
      </c>
      <c r="AT1280" s="240" t="s">
        <v>258</v>
      </c>
      <c r="AU1280" s="240" t="s">
        <v>87</v>
      </c>
      <c r="AY1280" s="17" t="s">
        <v>256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7" t="s">
        <v>85</v>
      </c>
      <c r="BK1280" s="241">
        <f>ROUND(I1280*H1280,2)</f>
        <v>0</v>
      </c>
      <c r="BL1280" s="17" t="s">
        <v>355</v>
      </c>
      <c r="BM1280" s="240" t="s">
        <v>1306</v>
      </c>
    </row>
    <row r="1281" s="2" customFormat="1">
      <c r="A1281" s="38"/>
      <c r="B1281" s="39"/>
      <c r="C1281" s="40"/>
      <c r="D1281" s="242" t="s">
        <v>264</v>
      </c>
      <c r="E1281" s="40"/>
      <c r="F1281" s="243" t="s">
        <v>1307</v>
      </c>
      <c r="G1281" s="40"/>
      <c r="H1281" s="40"/>
      <c r="I1281" s="244"/>
      <c r="J1281" s="40"/>
      <c r="K1281" s="40"/>
      <c r="L1281" s="44"/>
      <c r="M1281" s="245"/>
      <c r="N1281" s="246"/>
      <c r="O1281" s="91"/>
      <c r="P1281" s="91"/>
      <c r="Q1281" s="91"/>
      <c r="R1281" s="91"/>
      <c r="S1281" s="91"/>
      <c r="T1281" s="92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T1281" s="17" t="s">
        <v>264</v>
      </c>
      <c r="AU1281" s="17" t="s">
        <v>87</v>
      </c>
    </row>
    <row r="1282" s="13" customFormat="1">
      <c r="A1282" s="13"/>
      <c r="B1282" s="247"/>
      <c r="C1282" s="248"/>
      <c r="D1282" s="249" t="s">
        <v>266</v>
      </c>
      <c r="E1282" s="250" t="s">
        <v>1</v>
      </c>
      <c r="F1282" s="251" t="s">
        <v>268</v>
      </c>
      <c r="G1282" s="248"/>
      <c r="H1282" s="250" t="s">
        <v>1</v>
      </c>
      <c r="I1282" s="252"/>
      <c r="J1282" s="248"/>
      <c r="K1282" s="248"/>
      <c r="L1282" s="253"/>
      <c r="M1282" s="254"/>
      <c r="N1282" s="255"/>
      <c r="O1282" s="255"/>
      <c r="P1282" s="255"/>
      <c r="Q1282" s="255"/>
      <c r="R1282" s="255"/>
      <c r="S1282" s="255"/>
      <c r="T1282" s="256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7" t="s">
        <v>266</v>
      </c>
      <c r="AU1282" s="257" t="s">
        <v>87</v>
      </c>
      <c r="AV1282" s="13" t="s">
        <v>85</v>
      </c>
      <c r="AW1282" s="13" t="s">
        <v>34</v>
      </c>
      <c r="AX1282" s="13" t="s">
        <v>77</v>
      </c>
      <c r="AY1282" s="257" t="s">
        <v>256</v>
      </c>
    </row>
    <row r="1283" s="14" customFormat="1">
      <c r="A1283" s="14"/>
      <c r="B1283" s="258"/>
      <c r="C1283" s="259"/>
      <c r="D1283" s="249" t="s">
        <v>266</v>
      </c>
      <c r="E1283" s="260" t="s">
        <v>1</v>
      </c>
      <c r="F1283" s="261" t="s">
        <v>1308</v>
      </c>
      <c r="G1283" s="259"/>
      <c r="H1283" s="262">
        <v>7.9299999999999997</v>
      </c>
      <c r="I1283" s="263"/>
      <c r="J1283" s="259"/>
      <c r="K1283" s="259"/>
      <c r="L1283" s="264"/>
      <c r="M1283" s="265"/>
      <c r="N1283" s="266"/>
      <c r="O1283" s="266"/>
      <c r="P1283" s="266"/>
      <c r="Q1283" s="266"/>
      <c r="R1283" s="266"/>
      <c r="S1283" s="266"/>
      <c r="T1283" s="267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8" t="s">
        <v>266</v>
      </c>
      <c r="AU1283" s="268" t="s">
        <v>87</v>
      </c>
      <c r="AV1283" s="14" t="s">
        <v>87</v>
      </c>
      <c r="AW1283" s="14" t="s">
        <v>34</v>
      </c>
      <c r="AX1283" s="14" t="s">
        <v>77</v>
      </c>
      <c r="AY1283" s="268" t="s">
        <v>256</v>
      </c>
    </row>
    <row r="1284" s="14" customFormat="1">
      <c r="A1284" s="14"/>
      <c r="B1284" s="258"/>
      <c r="C1284" s="259"/>
      <c r="D1284" s="249" t="s">
        <v>266</v>
      </c>
      <c r="E1284" s="260" t="s">
        <v>1</v>
      </c>
      <c r="F1284" s="261" t="s">
        <v>1309</v>
      </c>
      <c r="G1284" s="259"/>
      <c r="H1284" s="262">
        <v>2</v>
      </c>
      <c r="I1284" s="263"/>
      <c r="J1284" s="259"/>
      <c r="K1284" s="259"/>
      <c r="L1284" s="264"/>
      <c r="M1284" s="265"/>
      <c r="N1284" s="266"/>
      <c r="O1284" s="266"/>
      <c r="P1284" s="266"/>
      <c r="Q1284" s="266"/>
      <c r="R1284" s="266"/>
      <c r="S1284" s="266"/>
      <c r="T1284" s="267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8" t="s">
        <v>266</v>
      </c>
      <c r="AU1284" s="268" t="s">
        <v>87</v>
      </c>
      <c r="AV1284" s="14" t="s">
        <v>87</v>
      </c>
      <c r="AW1284" s="14" t="s">
        <v>34</v>
      </c>
      <c r="AX1284" s="14" t="s">
        <v>77</v>
      </c>
      <c r="AY1284" s="268" t="s">
        <v>256</v>
      </c>
    </row>
    <row r="1285" s="14" customFormat="1">
      <c r="A1285" s="14"/>
      <c r="B1285" s="258"/>
      <c r="C1285" s="259"/>
      <c r="D1285" s="249" t="s">
        <v>266</v>
      </c>
      <c r="E1285" s="260" t="s">
        <v>1</v>
      </c>
      <c r="F1285" s="261" t="s">
        <v>1310</v>
      </c>
      <c r="G1285" s="259"/>
      <c r="H1285" s="262">
        <v>10.470000000000001</v>
      </c>
      <c r="I1285" s="263"/>
      <c r="J1285" s="259"/>
      <c r="K1285" s="259"/>
      <c r="L1285" s="264"/>
      <c r="M1285" s="265"/>
      <c r="N1285" s="266"/>
      <c r="O1285" s="266"/>
      <c r="P1285" s="266"/>
      <c r="Q1285" s="266"/>
      <c r="R1285" s="266"/>
      <c r="S1285" s="266"/>
      <c r="T1285" s="267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8" t="s">
        <v>266</v>
      </c>
      <c r="AU1285" s="268" t="s">
        <v>87</v>
      </c>
      <c r="AV1285" s="14" t="s">
        <v>87</v>
      </c>
      <c r="AW1285" s="14" t="s">
        <v>34</v>
      </c>
      <c r="AX1285" s="14" t="s">
        <v>77</v>
      </c>
      <c r="AY1285" s="268" t="s">
        <v>256</v>
      </c>
    </row>
    <row r="1286" s="14" customFormat="1">
      <c r="A1286" s="14"/>
      <c r="B1286" s="258"/>
      <c r="C1286" s="259"/>
      <c r="D1286" s="249" t="s">
        <v>266</v>
      </c>
      <c r="E1286" s="260" t="s">
        <v>1</v>
      </c>
      <c r="F1286" s="261" t="s">
        <v>1311</v>
      </c>
      <c r="G1286" s="259"/>
      <c r="H1286" s="262">
        <v>1.77</v>
      </c>
      <c r="I1286" s="263"/>
      <c r="J1286" s="259"/>
      <c r="K1286" s="259"/>
      <c r="L1286" s="264"/>
      <c r="M1286" s="265"/>
      <c r="N1286" s="266"/>
      <c r="O1286" s="266"/>
      <c r="P1286" s="266"/>
      <c r="Q1286" s="266"/>
      <c r="R1286" s="266"/>
      <c r="S1286" s="266"/>
      <c r="T1286" s="267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8" t="s">
        <v>266</v>
      </c>
      <c r="AU1286" s="268" t="s">
        <v>87</v>
      </c>
      <c r="AV1286" s="14" t="s">
        <v>87</v>
      </c>
      <c r="AW1286" s="14" t="s">
        <v>34</v>
      </c>
      <c r="AX1286" s="14" t="s">
        <v>77</v>
      </c>
      <c r="AY1286" s="268" t="s">
        <v>256</v>
      </c>
    </row>
    <row r="1287" s="13" customFormat="1">
      <c r="A1287" s="13"/>
      <c r="B1287" s="247"/>
      <c r="C1287" s="248"/>
      <c r="D1287" s="249" t="s">
        <v>266</v>
      </c>
      <c r="E1287" s="250" t="s">
        <v>1</v>
      </c>
      <c r="F1287" s="251" t="s">
        <v>376</v>
      </c>
      <c r="G1287" s="248"/>
      <c r="H1287" s="250" t="s">
        <v>1</v>
      </c>
      <c r="I1287" s="252"/>
      <c r="J1287" s="248"/>
      <c r="K1287" s="248"/>
      <c r="L1287" s="253"/>
      <c r="M1287" s="254"/>
      <c r="N1287" s="255"/>
      <c r="O1287" s="255"/>
      <c r="P1287" s="255"/>
      <c r="Q1287" s="255"/>
      <c r="R1287" s="255"/>
      <c r="S1287" s="255"/>
      <c r="T1287" s="256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7" t="s">
        <v>266</v>
      </c>
      <c r="AU1287" s="257" t="s">
        <v>87</v>
      </c>
      <c r="AV1287" s="13" t="s">
        <v>85</v>
      </c>
      <c r="AW1287" s="13" t="s">
        <v>34</v>
      </c>
      <c r="AX1287" s="13" t="s">
        <v>77</v>
      </c>
      <c r="AY1287" s="257" t="s">
        <v>256</v>
      </c>
    </row>
    <row r="1288" s="14" customFormat="1">
      <c r="A1288" s="14"/>
      <c r="B1288" s="258"/>
      <c r="C1288" s="259"/>
      <c r="D1288" s="249" t="s">
        <v>266</v>
      </c>
      <c r="E1288" s="260" t="s">
        <v>1</v>
      </c>
      <c r="F1288" s="261" t="s">
        <v>1312</v>
      </c>
      <c r="G1288" s="259"/>
      <c r="H1288" s="262">
        <v>22.899999999999999</v>
      </c>
      <c r="I1288" s="263"/>
      <c r="J1288" s="259"/>
      <c r="K1288" s="259"/>
      <c r="L1288" s="264"/>
      <c r="M1288" s="265"/>
      <c r="N1288" s="266"/>
      <c r="O1288" s="266"/>
      <c r="P1288" s="266"/>
      <c r="Q1288" s="266"/>
      <c r="R1288" s="266"/>
      <c r="S1288" s="266"/>
      <c r="T1288" s="267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8" t="s">
        <v>266</v>
      </c>
      <c r="AU1288" s="268" t="s">
        <v>87</v>
      </c>
      <c r="AV1288" s="14" t="s">
        <v>87</v>
      </c>
      <c r="AW1288" s="14" t="s">
        <v>34</v>
      </c>
      <c r="AX1288" s="14" t="s">
        <v>77</v>
      </c>
      <c r="AY1288" s="268" t="s">
        <v>256</v>
      </c>
    </row>
    <row r="1289" s="14" customFormat="1">
      <c r="A1289" s="14"/>
      <c r="B1289" s="258"/>
      <c r="C1289" s="259"/>
      <c r="D1289" s="249" t="s">
        <v>266</v>
      </c>
      <c r="E1289" s="260" t="s">
        <v>1</v>
      </c>
      <c r="F1289" s="261" t="s">
        <v>1313</v>
      </c>
      <c r="G1289" s="259"/>
      <c r="H1289" s="262">
        <v>19.25</v>
      </c>
      <c r="I1289" s="263"/>
      <c r="J1289" s="259"/>
      <c r="K1289" s="259"/>
      <c r="L1289" s="264"/>
      <c r="M1289" s="265"/>
      <c r="N1289" s="266"/>
      <c r="O1289" s="266"/>
      <c r="P1289" s="266"/>
      <c r="Q1289" s="266"/>
      <c r="R1289" s="266"/>
      <c r="S1289" s="266"/>
      <c r="T1289" s="267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8" t="s">
        <v>266</v>
      </c>
      <c r="AU1289" s="268" t="s">
        <v>87</v>
      </c>
      <c r="AV1289" s="14" t="s">
        <v>87</v>
      </c>
      <c r="AW1289" s="14" t="s">
        <v>34</v>
      </c>
      <c r="AX1289" s="14" t="s">
        <v>77</v>
      </c>
      <c r="AY1289" s="268" t="s">
        <v>256</v>
      </c>
    </row>
    <row r="1290" s="13" customFormat="1">
      <c r="A1290" s="13"/>
      <c r="B1290" s="247"/>
      <c r="C1290" s="248"/>
      <c r="D1290" s="249" t="s">
        <v>266</v>
      </c>
      <c r="E1290" s="250" t="s">
        <v>1</v>
      </c>
      <c r="F1290" s="251" t="s">
        <v>380</v>
      </c>
      <c r="G1290" s="248"/>
      <c r="H1290" s="250" t="s">
        <v>1</v>
      </c>
      <c r="I1290" s="252"/>
      <c r="J1290" s="248"/>
      <c r="K1290" s="248"/>
      <c r="L1290" s="253"/>
      <c r="M1290" s="254"/>
      <c r="N1290" s="255"/>
      <c r="O1290" s="255"/>
      <c r="P1290" s="255"/>
      <c r="Q1290" s="255"/>
      <c r="R1290" s="255"/>
      <c r="S1290" s="255"/>
      <c r="T1290" s="256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7" t="s">
        <v>266</v>
      </c>
      <c r="AU1290" s="257" t="s">
        <v>87</v>
      </c>
      <c r="AV1290" s="13" t="s">
        <v>85</v>
      </c>
      <c r="AW1290" s="13" t="s">
        <v>34</v>
      </c>
      <c r="AX1290" s="13" t="s">
        <v>77</v>
      </c>
      <c r="AY1290" s="257" t="s">
        <v>256</v>
      </c>
    </row>
    <row r="1291" s="14" customFormat="1">
      <c r="A1291" s="14"/>
      <c r="B1291" s="258"/>
      <c r="C1291" s="259"/>
      <c r="D1291" s="249" t="s">
        <v>266</v>
      </c>
      <c r="E1291" s="260" t="s">
        <v>1</v>
      </c>
      <c r="F1291" s="261" t="s">
        <v>1314</v>
      </c>
      <c r="G1291" s="259"/>
      <c r="H1291" s="262">
        <v>22.899999999999999</v>
      </c>
      <c r="I1291" s="263"/>
      <c r="J1291" s="259"/>
      <c r="K1291" s="259"/>
      <c r="L1291" s="264"/>
      <c r="M1291" s="265"/>
      <c r="N1291" s="266"/>
      <c r="O1291" s="266"/>
      <c r="P1291" s="266"/>
      <c r="Q1291" s="266"/>
      <c r="R1291" s="266"/>
      <c r="S1291" s="266"/>
      <c r="T1291" s="267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8" t="s">
        <v>266</v>
      </c>
      <c r="AU1291" s="268" t="s">
        <v>87</v>
      </c>
      <c r="AV1291" s="14" t="s">
        <v>87</v>
      </c>
      <c r="AW1291" s="14" t="s">
        <v>34</v>
      </c>
      <c r="AX1291" s="14" t="s">
        <v>77</v>
      </c>
      <c r="AY1291" s="268" t="s">
        <v>256</v>
      </c>
    </row>
    <row r="1292" s="14" customFormat="1">
      <c r="A1292" s="14"/>
      <c r="B1292" s="258"/>
      <c r="C1292" s="259"/>
      <c r="D1292" s="249" t="s">
        <v>266</v>
      </c>
      <c r="E1292" s="260" t="s">
        <v>1</v>
      </c>
      <c r="F1292" s="261" t="s">
        <v>1315</v>
      </c>
      <c r="G1292" s="259"/>
      <c r="H1292" s="262">
        <v>19.25</v>
      </c>
      <c r="I1292" s="263"/>
      <c r="J1292" s="259"/>
      <c r="K1292" s="259"/>
      <c r="L1292" s="264"/>
      <c r="M1292" s="265"/>
      <c r="N1292" s="266"/>
      <c r="O1292" s="266"/>
      <c r="P1292" s="266"/>
      <c r="Q1292" s="266"/>
      <c r="R1292" s="266"/>
      <c r="S1292" s="266"/>
      <c r="T1292" s="267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8" t="s">
        <v>266</v>
      </c>
      <c r="AU1292" s="268" t="s">
        <v>87</v>
      </c>
      <c r="AV1292" s="14" t="s">
        <v>87</v>
      </c>
      <c r="AW1292" s="14" t="s">
        <v>34</v>
      </c>
      <c r="AX1292" s="14" t="s">
        <v>77</v>
      </c>
      <c r="AY1292" s="268" t="s">
        <v>256</v>
      </c>
    </row>
    <row r="1293" s="15" customFormat="1">
      <c r="A1293" s="15"/>
      <c r="B1293" s="269"/>
      <c r="C1293" s="270"/>
      <c r="D1293" s="249" t="s">
        <v>266</v>
      </c>
      <c r="E1293" s="271" t="s">
        <v>1</v>
      </c>
      <c r="F1293" s="272" t="s">
        <v>270</v>
      </c>
      <c r="G1293" s="270"/>
      <c r="H1293" s="273">
        <v>106.47</v>
      </c>
      <c r="I1293" s="274"/>
      <c r="J1293" s="270"/>
      <c r="K1293" s="270"/>
      <c r="L1293" s="275"/>
      <c r="M1293" s="276"/>
      <c r="N1293" s="277"/>
      <c r="O1293" s="277"/>
      <c r="P1293" s="277"/>
      <c r="Q1293" s="277"/>
      <c r="R1293" s="277"/>
      <c r="S1293" s="277"/>
      <c r="T1293" s="278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79" t="s">
        <v>266</v>
      </c>
      <c r="AU1293" s="279" t="s">
        <v>87</v>
      </c>
      <c r="AV1293" s="15" t="s">
        <v>262</v>
      </c>
      <c r="AW1293" s="15" t="s">
        <v>34</v>
      </c>
      <c r="AX1293" s="15" t="s">
        <v>85</v>
      </c>
      <c r="AY1293" s="279" t="s">
        <v>256</v>
      </c>
    </row>
    <row r="1294" s="2" customFormat="1" ht="24.15" customHeight="1">
      <c r="A1294" s="38"/>
      <c r="B1294" s="39"/>
      <c r="C1294" s="228" t="s">
        <v>1316</v>
      </c>
      <c r="D1294" s="228" t="s">
        <v>258</v>
      </c>
      <c r="E1294" s="229" t="s">
        <v>1317</v>
      </c>
      <c r="F1294" s="230" t="s">
        <v>1318</v>
      </c>
      <c r="G1294" s="231" t="s">
        <v>358</v>
      </c>
      <c r="H1294" s="232">
        <v>171.78</v>
      </c>
      <c r="I1294" s="233"/>
      <c r="J1294" s="234">
        <f>ROUND(I1294*H1294,2)</f>
        <v>0</v>
      </c>
      <c r="K1294" s="235"/>
      <c r="L1294" s="44"/>
      <c r="M1294" s="236" t="s">
        <v>1</v>
      </c>
      <c r="N1294" s="237" t="s">
        <v>42</v>
      </c>
      <c r="O1294" s="91"/>
      <c r="P1294" s="238">
        <f>O1294*H1294</f>
        <v>0</v>
      </c>
      <c r="Q1294" s="238">
        <v>0.00018000000000000001</v>
      </c>
      <c r="R1294" s="238">
        <f>Q1294*H1294</f>
        <v>0.030920400000000001</v>
      </c>
      <c r="S1294" s="238">
        <v>0</v>
      </c>
      <c r="T1294" s="239">
        <f>S1294*H1294</f>
        <v>0</v>
      </c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R1294" s="240" t="s">
        <v>355</v>
      </c>
      <c r="AT1294" s="240" t="s">
        <v>258</v>
      </c>
      <c r="AU1294" s="240" t="s">
        <v>87</v>
      </c>
      <c r="AY1294" s="17" t="s">
        <v>256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7" t="s">
        <v>85</v>
      </c>
      <c r="BK1294" s="241">
        <f>ROUND(I1294*H1294,2)</f>
        <v>0</v>
      </c>
      <c r="BL1294" s="17" t="s">
        <v>355</v>
      </c>
      <c r="BM1294" s="240" t="s">
        <v>1319</v>
      </c>
    </row>
    <row r="1295" s="2" customFormat="1">
      <c r="A1295" s="38"/>
      <c r="B1295" s="39"/>
      <c r="C1295" s="40"/>
      <c r="D1295" s="242" t="s">
        <v>264</v>
      </c>
      <c r="E1295" s="40"/>
      <c r="F1295" s="243" t="s">
        <v>1320</v>
      </c>
      <c r="G1295" s="40"/>
      <c r="H1295" s="40"/>
      <c r="I1295" s="244"/>
      <c r="J1295" s="40"/>
      <c r="K1295" s="40"/>
      <c r="L1295" s="44"/>
      <c r="M1295" s="245"/>
      <c r="N1295" s="246"/>
      <c r="O1295" s="91"/>
      <c r="P1295" s="91"/>
      <c r="Q1295" s="91"/>
      <c r="R1295" s="91"/>
      <c r="S1295" s="91"/>
      <c r="T1295" s="92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T1295" s="17" t="s">
        <v>264</v>
      </c>
      <c r="AU1295" s="17" t="s">
        <v>87</v>
      </c>
    </row>
    <row r="1296" s="13" customFormat="1">
      <c r="A1296" s="13"/>
      <c r="B1296" s="247"/>
      <c r="C1296" s="248"/>
      <c r="D1296" s="249" t="s">
        <v>266</v>
      </c>
      <c r="E1296" s="250" t="s">
        <v>1</v>
      </c>
      <c r="F1296" s="251" t="s">
        <v>268</v>
      </c>
      <c r="G1296" s="248"/>
      <c r="H1296" s="250" t="s">
        <v>1</v>
      </c>
      <c r="I1296" s="252"/>
      <c r="J1296" s="248"/>
      <c r="K1296" s="248"/>
      <c r="L1296" s="253"/>
      <c r="M1296" s="254"/>
      <c r="N1296" s="255"/>
      <c r="O1296" s="255"/>
      <c r="P1296" s="255"/>
      <c r="Q1296" s="255"/>
      <c r="R1296" s="255"/>
      <c r="S1296" s="255"/>
      <c r="T1296" s="256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7" t="s">
        <v>266</v>
      </c>
      <c r="AU1296" s="257" t="s">
        <v>87</v>
      </c>
      <c r="AV1296" s="13" t="s">
        <v>85</v>
      </c>
      <c r="AW1296" s="13" t="s">
        <v>34</v>
      </c>
      <c r="AX1296" s="13" t="s">
        <v>77</v>
      </c>
      <c r="AY1296" s="257" t="s">
        <v>256</v>
      </c>
    </row>
    <row r="1297" s="14" customFormat="1">
      <c r="A1297" s="14"/>
      <c r="B1297" s="258"/>
      <c r="C1297" s="259"/>
      <c r="D1297" s="249" t="s">
        <v>266</v>
      </c>
      <c r="E1297" s="260" t="s">
        <v>1</v>
      </c>
      <c r="F1297" s="261" t="s">
        <v>450</v>
      </c>
      <c r="G1297" s="259"/>
      <c r="H1297" s="262">
        <v>17.199999999999999</v>
      </c>
      <c r="I1297" s="263"/>
      <c r="J1297" s="259"/>
      <c r="K1297" s="259"/>
      <c r="L1297" s="264"/>
      <c r="M1297" s="265"/>
      <c r="N1297" s="266"/>
      <c r="O1297" s="266"/>
      <c r="P1297" s="266"/>
      <c r="Q1297" s="266"/>
      <c r="R1297" s="266"/>
      <c r="S1297" s="266"/>
      <c r="T1297" s="267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8" t="s">
        <v>266</v>
      </c>
      <c r="AU1297" s="268" t="s">
        <v>87</v>
      </c>
      <c r="AV1297" s="14" t="s">
        <v>87</v>
      </c>
      <c r="AW1297" s="14" t="s">
        <v>34</v>
      </c>
      <c r="AX1297" s="14" t="s">
        <v>77</v>
      </c>
      <c r="AY1297" s="268" t="s">
        <v>256</v>
      </c>
    </row>
    <row r="1298" s="14" customFormat="1">
      <c r="A1298" s="14"/>
      <c r="B1298" s="258"/>
      <c r="C1298" s="259"/>
      <c r="D1298" s="249" t="s">
        <v>266</v>
      </c>
      <c r="E1298" s="260" t="s">
        <v>1</v>
      </c>
      <c r="F1298" s="261" t="s">
        <v>451</v>
      </c>
      <c r="G1298" s="259"/>
      <c r="H1298" s="262">
        <v>7.9699999999999998</v>
      </c>
      <c r="I1298" s="263"/>
      <c r="J1298" s="259"/>
      <c r="K1298" s="259"/>
      <c r="L1298" s="264"/>
      <c r="M1298" s="265"/>
      <c r="N1298" s="266"/>
      <c r="O1298" s="266"/>
      <c r="P1298" s="266"/>
      <c r="Q1298" s="266"/>
      <c r="R1298" s="266"/>
      <c r="S1298" s="266"/>
      <c r="T1298" s="267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8" t="s">
        <v>266</v>
      </c>
      <c r="AU1298" s="268" t="s">
        <v>87</v>
      </c>
      <c r="AV1298" s="14" t="s">
        <v>87</v>
      </c>
      <c r="AW1298" s="14" t="s">
        <v>34</v>
      </c>
      <c r="AX1298" s="14" t="s">
        <v>77</v>
      </c>
      <c r="AY1298" s="268" t="s">
        <v>256</v>
      </c>
    </row>
    <row r="1299" s="14" customFormat="1">
      <c r="A1299" s="14"/>
      <c r="B1299" s="258"/>
      <c r="C1299" s="259"/>
      <c r="D1299" s="249" t="s">
        <v>266</v>
      </c>
      <c r="E1299" s="260" t="s">
        <v>1</v>
      </c>
      <c r="F1299" s="261" t="s">
        <v>452</v>
      </c>
      <c r="G1299" s="259"/>
      <c r="H1299" s="262">
        <v>10.44</v>
      </c>
      <c r="I1299" s="263"/>
      <c r="J1299" s="259"/>
      <c r="K1299" s="259"/>
      <c r="L1299" s="264"/>
      <c r="M1299" s="265"/>
      <c r="N1299" s="266"/>
      <c r="O1299" s="266"/>
      <c r="P1299" s="266"/>
      <c r="Q1299" s="266"/>
      <c r="R1299" s="266"/>
      <c r="S1299" s="266"/>
      <c r="T1299" s="267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8" t="s">
        <v>266</v>
      </c>
      <c r="AU1299" s="268" t="s">
        <v>87</v>
      </c>
      <c r="AV1299" s="14" t="s">
        <v>87</v>
      </c>
      <c r="AW1299" s="14" t="s">
        <v>34</v>
      </c>
      <c r="AX1299" s="14" t="s">
        <v>77</v>
      </c>
      <c r="AY1299" s="268" t="s">
        <v>256</v>
      </c>
    </row>
    <row r="1300" s="14" customFormat="1">
      <c r="A1300" s="14"/>
      <c r="B1300" s="258"/>
      <c r="C1300" s="259"/>
      <c r="D1300" s="249" t="s">
        <v>266</v>
      </c>
      <c r="E1300" s="260" t="s">
        <v>1</v>
      </c>
      <c r="F1300" s="261" t="s">
        <v>453</v>
      </c>
      <c r="G1300" s="259"/>
      <c r="H1300" s="262">
        <v>7.9299999999999997</v>
      </c>
      <c r="I1300" s="263"/>
      <c r="J1300" s="259"/>
      <c r="K1300" s="259"/>
      <c r="L1300" s="264"/>
      <c r="M1300" s="265"/>
      <c r="N1300" s="266"/>
      <c r="O1300" s="266"/>
      <c r="P1300" s="266"/>
      <c r="Q1300" s="266"/>
      <c r="R1300" s="266"/>
      <c r="S1300" s="266"/>
      <c r="T1300" s="267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8" t="s">
        <v>266</v>
      </c>
      <c r="AU1300" s="268" t="s">
        <v>87</v>
      </c>
      <c r="AV1300" s="14" t="s">
        <v>87</v>
      </c>
      <c r="AW1300" s="14" t="s">
        <v>34</v>
      </c>
      <c r="AX1300" s="14" t="s">
        <v>77</v>
      </c>
      <c r="AY1300" s="268" t="s">
        <v>256</v>
      </c>
    </row>
    <row r="1301" s="14" customFormat="1">
      <c r="A1301" s="14"/>
      <c r="B1301" s="258"/>
      <c r="C1301" s="259"/>
      <c r="D1301" s="249" t="s">
        <v>266</v>
      </c>
      <c r="E1301" s="260" t="s">
        <v>1</v>
      </c>
      <c r="F1301" s="261" t="s">
        <v>454</v>
      </c>
      <c r="G1301" s="259"/>
      <c r="H1301" s="262">
        <v>7.4800000000000004</v>
      </c>
      <c r="I1301" s="263"/>
      <c r="J1301" s="259"/>
      <c r="K1301" s="259"/>
      <c r="L1301" s="264"/>
      <c r="M1301" s="265"/>
      <c r="N1301" s="266"/>
      <c r="O1301" s="266"/>
      <c r="P1301" s="266"/>
      <c r="Q1301" s="266"/>
      <c r="R1301" s="266"/>
      <c r="S1301" s="266"/>
      <c r="T1301" s="267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8" t="s">
        <v>266</v>
      </c>
      <c r="AU1301" s="268" t="s">
        <v>87</v>
      </c>
      <c r="AV1301" s="14" t="s">
        <v>87</v>
      </c>
      <c r="AW1301" s="14" t="s">
        <v>34</v>
      </c>
      <c r="AX1301" s="14" t="s">
        <v>77</v>
      </c>
      <c r="AY1301" s="268" t="s">
        <v>256</v>
      </c>
    </row>
    <row r="1302" s="13" customFormat="1">
      <c r="A1302" s="13"/>
      <c r="B1302" s="247"/>
      <c r="C1302" s="248"/>
      <c r="D1302" s="249" t="s">
        <v>266</v>
      </c>
      <c r="E1302" s="250" t="s">
        <v>1</v>
      </c>
      <c r="F1302" s="251" t="s">
        <v>376</v>
      </c>
      <c r="G1302" s="248"/>
      <c r="H1302" s="250" t="s">
        <v>1</v>
      </c>
      <c r="I1302" s="252"/>
      <c r="J1302" s="248"/>
      <c r="K1302" s="248"/>
      <c r="L1302" s="253"/>
      <c r="M1302" s="254"/>
      <c r="N1302" s="255"/>
      <c r="O1302" s="255"/>
      <c r="P1302" s="255"/>
      <c r="Q1302" s="255"/>
      <c r="R1302" s="255"/>
      <c r="S1302" s="255"/>
      <c r="T1302" s="256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7" t="s">
        <v>266</v>
      </c>
      <c r="AU1302" s="257" t="s">
        <v>87</v>
      </c>
      <c r="AV1302" s="13" t="s">
        <v>85</v>
      </c>
      <c r="AW1302" s="13" t="s">
        <v>34</v>
      </c>
      <c r="AX1302" s="13" t="s">
        <v>77</v>
      </c>
      <c r="AY1302" s="257" t="s">
        <v>256</v>
      </c>
    </row>
    <row r="1303" s="13" customFormat="1">
      <c r="A1303" s="13"/>
      <c r="B1303" s="247"/>
      <c r="C1303" s="248"/>
      <c r="D1303" s="249" t="s">
        <v>266</v>
      </c>
      <c r="E1303" s="250" t="s">
        <v>1</v>
      </c>
      <c r="F1303" s="251" t="s">
        <v>392</v>
      </c>
      <c r="G1303" s="248"/>
      <c r="H1303" s="250" t="s">
        <v>1</v>
      </c>
      <c r="I1303" s="252"/>
      <c r="J1303" s="248"/>
      <c r="K1303" s="248"/>
      <c r="L1303" s="253"/>
      <c r="M1303" s="254"/>
      <c r="N1303" s="255"/>
      <c r="O1303" s="255"/>
      <c r="P1303" s="255"/>
      <c r="Q1303" s="255"/>
      <c r="R1303" s="255"/>
      <c r="S1303" s="255"/>
      <c r="T1303" s="256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7" t="s">
        <v>266</v>
      </c>
      <c r="AU1303" s="257" t="s">
        <v>87</v>
      </c>
      <c r="AV1303" s="13" t="s">
        <v>85</v>
      </c>
      <c r="AW1303" s="13" t="s">
        <v>34</v>
      </c>
      <c r="AX1303" s="13" t="s">
        <v>77</v>
      </c>
      <c r="AY1303" s="257" t="s">
        <v>256</v>
      </c>
    </row>
    <row r="1304" s="14" customFormat="1">
      <c r="A1304" s="14"/>
      <c r="B1304" s="258"/>
      <c r="C1304" s="259"/>
      <c r="D1304" s="249" t="s">
        <v>266</v>
      </c>
      <c r="E1304" s="260" t="s">
        <v>1</v>
      </c>
      <c r="F1304" s="261" t="s">
        <v>455</v>
      </c>
      <c r="G1304" s="259"/>
      <c r="H1304" s="262">
        <v>4.2999999999999998</v>
      </c>
      <c r="I1304" s="263"/>
      <c r="J1304" s="259"/>
      <c r="K1304" s="259"/>
      <c r="L1304" s="264"/>
      <c r="M1304" s="265"/>
      <c r="N1304" s="266"/>
      <c r="O1304" s="266"/>
      <c r="P1304" s="266"/>
      <c r="Q1304" s="266"/>
      <c r="R1304" s="266"/>
      <c r="S1304" s="266"/>
      <c r="T1304" s="267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8" t="s">
        <v>266</v>
      </c>
      <c r="AU1304" s="268" t="s">
        <v>87</v>
      </c>
      <c r="AV1304" s="14" t="s">
        <v>87</v>
      </c>
      <c r="AW1304" s="14" t="s">
        <v>34</v>
      </c>
      <c r="AX1304" s="14" t="s">
        <v>77</v>
      </c>
      <c r="AY1304" s="268" t="s">
        <v>256</v>
      </c>
    </row>
    <row r="1305" s="14" customFormat="1">
      <c r="A1305" s="14"/>
      <c r="B1305" s="258"/>
      <c r="C1305" s="259"/>
      <c r="D1305" s="249" t="s">
        <v>266</v>
      </c>
      <c r="E1305" s="260" t="s">
        <v>1</v>
      </c>
      <c r="F1305" s="261" t="s">
        <v>456</v>
      </c>
      <c r="G1305" s="259"/>
      <c r="H1305" s="262">
        <v>11.1</v>
      </c>
      <c r="I1305" s="263"/>
      <c r="J1305" s="259"/>
      <c r="K1305" s="259"/>
      <c r="L1305" s="264"/>
      <c r="M1305" s="265"/>
      <c r="N1305" s="266"/>
      <c r="O1305" s="266"/>
      <c r="P1305" s="266"/>
      <c r="Q1305" s="266"/>
      <c r="R1305" s="266"/>
      <c r="S1305" s="266"/>
      <c r="T1305" s="267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8" t="s">
        <v>266</v>
      </c>
      <c r="AU1305" s="268" t="s">
        <v>87</v>
      </c>
      <c r="AV1305" s="14" t="s">
        <v>87</v>
      </c>
      <c r="AW1305" s="14" t="s">
        <v>34</v>
      </c>
      <c r="AX1305" s="14" t="s">
        <v>77</v>
      </c>
      <c r="AY1305" s="268" t="s">
        <v>256</v>
      </c>
    </row>
    <row r="1306" s="14" customFormat="1">
      <c r="A1306" s="14"/>
      <c r="B1306" s="258"/>
      <c r="C1306" s="259"/>
      <c r="D1306" s="249" t="s">
        <v>266</v>
      </c>
      <c r="E1306" s="260" t="s">
        <v>1</v>
      </c>
      <c r="F1306" s="261" t="s">
        <v>457</v>
      </c>
      <c r="G1306" s="259"/>
      <c r="H1306" s="262">
        <v>7.5599999999999996</v>
      </c>
      <c r="I1306" s="263"/>
      <c r="J1306" s="259"/>
      <c r="K1306" s="259"/>
      <c r="L1306" s="264"/>
      <c r="M1306" s="265"/>
      <c r="N1306" s="266"/>
      <c r="O1306" s="266"/>
      <c r="P1306" s="266"/>
      <c r="Q1306" s="266"/>
      <c r="R1306" s="266"/>
      <c r="S1306" s="266"/>
      <c r="T1306" s="267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8" t="s">
        <v>266</v>
      </c>
      <c r="AU1306" s="268" t="s">
        <v>87</v>
      </c>
      <c r="AV1306" s="14" t="s">
        <v>87</v>
      </c>
      <c r="AW1306" s="14" t="s">
        <v>34</v>
      </c>
      <c r="AX1306" s="14" t="s">
        <v>77</v>
      </c>
      <c r="AY1306" s="268" t="s">
        <v>256</v>
      </c>
    </row>
    <row r="1307" s="14" customFormat="1">
      <c r="A1307" s="14"/>
      <c r="B1307" s="258"/>
      <c r="C1307" s="259"/>
      <c r="D1307" s="249" t="s">
        <v>266</v>
      </c>
      <c r="E1307" s="260" t="s">
        <v>1</v>
      </c>
      <c r="F1307" s="261" t="s">
        <v>458</v>
      </c>
      <c r="G1307" s="259"/>
      <c r="H1307" s="262">
        <v>3.7400000000000002</v>
      </c>
      <c r="I1307" s="263"/>
      <c r="J1307" s="259"/>
      <c r="K1307" s="259"/>
      <c r="L1307" s="264"/>
      <c r="M1307" s="265"/>
      <c r="N1307" s="266"/>
      <c r="O1307" s="266"/>
      <c r="P1307" s="266"/>
      <c r="Q1307" s="266"/>
      <c r="R1307" s="266"/>
      <c r="S1307" s="266"/>
      <c r="T1307" s="267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8" t="s">
        <v>266</v>
      </c>
      <c r="AU1307" s="268" t="s">
        <v>87</v>
      </c>
      <c r="AV1307" s="14" t="s">
        <v>87</v>
      </c>
      <c r="AW1307" s="14" t="s">
        <v>34</v>
      </c>
      <c r="AX1307" s="14" t="s">
        <v>77</v>
      </c>
      <c r="AY1307" s="268" t="s">
        <v>256</v>
      </c>
    </row>
    <row r="1308" s="13" customFormat="1">
      <c r="A1308" s="13"/>
      <c r="B1308" s="247"/>
      <c r="C1308" s="248"/>
      <c r="D1308" s="249" t="s">
        <v>266</v>
      </c>
      <c r="E1308" s="250" t="s">
        <v>1</v>
      </c>
      <c r="F1308" s="251" t="s">
        <v>397</v>
      </c>
      <c r="G1308" s="248"/>
      <c r="H1308" s="250" t="s">
        <v>1</v>
      </c>
      <c r="I1308" s="252"/>
      <c r="J1308" s="248"/>
      <c r="K1308" s="248"/>
      <c r="L1308" s="253"/>
      <c r="M1308" s="254"/>
      <c r="N1308" s="255"/>
      <c r="O1308" s="255"/>
      <c r="P1308" s="255"/>
      <c r="Q1308" s="255"/>
      <c r="R1308" s="255"/>
      <c r="S1308" s="255"/>
      <c r="T1308" s="256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7" t="s">
        <v>266</v>
      </c>
      <c r="AU1308" s="257" t="s">
        <v>87</v>
      </c>
      <c r="AV1308" s="13" t="s">
        <v>85</v>
      </c>
      <c r="AW1308" s="13" t="s">
        <v>34</v>
      </c>
      <c r="AX1308" s="13" t="s">
        <v>77</v>
      </c>
      <c r="AY1308" s="257" t="s">
        <v>256</v>
      </c>
    </row>
    <row r="1309" s="14" customFormat="1">
      <c r="A1309" s="14"/>
      <c r="B1309" s="258"/>
      <c r="C1309" s="259"/>
      <c r="D1309" s="249" t="s">
        <v>266</v>
      </c>
      <c r="E1309" s="260" t="s">
        <v>1</v>
      </c>
      <c r="F1309" s="261" t="s">
        <v>459</v>
      </c>
      <c r="G1309" s="259"/>
      <c r="H1309" s="262">
        <v>7.0199999999999996</v>
      </c>
      <c r="I1309" s="263"/>
      <c r="J1309" s="259"/>
      <c r="K1309" s="259"/>
      <c r="L1309" s="264"/>
      <c r="M1309" s="265"/>
      <c r="N1309" s="266"/>
      <c r="O1309" s="266"/>
      <c r="P1309" s="266"/>
      <c r="Q1309" s="266"/>
      <c r="R1309" s="266"/>
      <c r="S1309" s="266"/>
      <c r="T1309" s="267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8" t="s">
        <v>266</v>
      </c>
      <c r="AU1309" s="268" t="s">
        <v>87</v>
      </c>
      <c r="AV1309" s="14" t="s">
        <v>87</v>
      </c>
      <c r="AW1309" s="14" t="s">
        <v>34</v>
      </c>
      <c r="AX1309" s="14" t="s">
        <v>77</v>
      </c>
      <c r="AY1309" s="268" t="s">
        <v>256</v>
      </c>
    </row>
    <row r="1310" s="14" customFormat="1">
      <c r="A1310" s="14"/>
      <c r="B1310" s="258"/>
      <c r="C1310" s="259"/>
      <c r="D1310" s="249" t="s">
        <v>266</v>
      </c>
      <c r="E1310" s="260" t="s">
        <v>1</v>
      </c>
      <c r="F1310" s="261" t="s">
        <v>460</v>
      </c>
      <c r="G1310" s="259"/>
      <c r="H1310" s="262">
        <v>4.8799999999999999</v>
      </c>
      <c r="I1310" s="263"/>
      <c r="J1310" s="259"/>
      <c r="K1310" s="259"/>
      <c r="L1310" s="264"/>
      <c r="M1310" s="265"/>
      <c r="N1310" s="266"/>
      <c r="O1310" s="266"/>
      <c r="P1310" s="266"/>
      <c r="Q1310" s="266"/>
      <c r="R1310" s="266"/>
      <c r="S1310" s="266"/>
      <c r="T1310" s="267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8" t="s">
        <v>266</v>
      </c>
      <c r="AU1310" s="268" t="s">
        <v>87</v>
      </c>
      <c r="AV1310" s="14" t="s">
        <v>87</v>
      </c>
      <c r="AW1310" s="14" t="s">
        <v>34</v>
      </c>
      <c r="AX1310" s="14" t="s">
        <v>77</v>
      </c>
      <c r="AY1310" s="268" t="s">
        <v>256</v>
      </c>
    </row>
    <row r="1311" s="14" customFormat="1">
      <c r="A1311" s="14"/>
      <c r="B1311" s="258"/>
      <c r="C1311" s="259"/>
      <c r="D1311" s="249" t="s">
        <v>266</v>
      </c>
      <c r="E1311" s="260" t="s">
        <v>1</v>
      </c>
      <c r="F1311" s="261" t="s">
        <v>461</v>
      </c>
      <c r="G1311" s="259"/>
      <c r="H1311" s="262">
        <v>3.5800000000000001</v>
      </c>
      <c r="I1311" s="263"/>
      <c r="J1311" s="259"/>
      <c r="K1311" s="259"/>
      <c r="L1311" s="264"/>
      <c r="M1311" s="265"/>
      <c r="N1311" s="266"/>
      <c r="O1311" s="266"/>
      <c r="P1311" s="266"/>
      <c r="Q1311" s="266"/>
      <c r="R1311" s="266"/>
      <c r="S1311" s="266"/>
      <c r="T1311" s="267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8" t="s">
        <v>266</v>
      </c>
      <c r="AU1311" s="268" t="s">
        <v>87</v>
      </c>
      <c r="AV1311" s="14" t="s">
        <v>87</v>
      </c>
      <c r="AW1311" s="14" t="s">
        <v>34</v>
      </c>
      <c r="AX1311" s="14" t="s">
        <v>77</v>
      </c>
      <c r="AY1311" s="268" t="s">
        <v>256</v>
      </c>
    </row>
    <row r="1312" s="14" customFormat="1">
      <c r="A1312" s="14"/>
      <c r="B1312" s="258"/>
      <c r="C1312" s="259"/>
      <c r="D1312" s="249" t="s">
        <v>266</v>
      </c>
      <c r="E1312" s="260" t="s">
        <v>1</v>
      </c>
      <c r="F1312" s="261" t="s">
        <v>461</v>
      </c>
      <c r="G1312" s="259"/>
      <c r="H1312" s="262">
        <v>3.5800000000000001</v>
      </c>
      <c r="I1312" s="263"/>
      <c r="J1312" s="259"/>
      <c r="K1312" s="259"/>
      <c r="L1312" s="264"/>
      <c r="M1312" s="265"/>
      <c r="N1312" s="266"/>
      <c r="O1312" s="266"/>
      <c r="P1312" s="266"/>
      <c r="Q1312" s="266"/>
      <c r="R1312" s="266"/>
      <c r="S1312" s="266"/>
      <c r="T1312" s="267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8" t="s">
        <v>266</v>
      </c>
      <c r="AU1312" s="268" t="s">
        <v>87</v>
      </c>
      <c r="AV1312" s="14" t="s">
        <v>87</v>
      </c>
      <c r="AW1312" s="14" t="s">
        <v>34</v>
      </c>
      <c r="AX1312" s="14" t="s">
        <v>77</v>
      </c>
      <c r="AY1312" s="268" t="s">
        <v>256</v>
      </c>
    </row>
    <row r="1313" s="14" customFormat="1">
      <c r="A1313" s="14"/>
      <c r="B1313" s="258"/>
      <c r="C1313" s="259"/>
      <c r="D1313" s="249" t="s">
        <v>266</v>
      </c>
      <c r="E1313" s="260" t="s">
        <v>1</v>
      </c>
      <c r="F1313" s="261" t="s">
        <v>462</v>
      </c>
      <c r="G1313" s="259"/>
      <c r="H1313" s="262">
        <v>6.2999999999999998</v>
      </c>
      <c r="I1313" s="263"/>
      <c r="J1313" s="259"/>
      <c r="K1313" s="259"/>
      <c r="L1313" s="264"/>
      <c r="M1313" s="265"/>
      <c r="N1313" s="266"/>
      <c r="O1313" s="266"/>
      <c r="P1313" s="266"/>
      <c r="Q1313" s="266"/>
      <c r="R1313" s="266"/>
      <c r="S1313" s="266"/>
      <c r="T1313" s="267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8" t="s">
        <v>266</v>
      </c>
      <c r="AU1313" s="268" t="s">
        <v>87</v>
      </c>
      <c r="AV1313" s="14" t="s">
        <v>87</v>
      </c>
      <c r="AW1313" s="14" t="s">
        <v>34</v>
      </c>
      <c r="AX1313" s="14" t="s">
        <v>77</v>
      </c>
      <c r="AY1313" s="268" t="s">
        <v>256</v>
      </c>
    </row>
    <row r="1314" s="14" customFormat="1">
      <c r="A1314" s="14"/>
      <c r="B1314" s="258"/>
      <c r="C1314" s="259"/>
      <c r="D1314" s="249" t="s">
        <v>266</v>
      </c>
      <c r="E1314" s="260" t="s">
        <v>1</v>
      </c>
      <c r="F1314" s="261" t="s">
        <v>463</v>
      </c>
      <c r="G1314" s="259"/>
      <c r="H1314" s="262">
        <v>4</v>
      </c>
      <c r="I1314" s="263"/>
      <c r="J1314" s="259"/>
      <c r="K1314" s="259"/>
      <c r="L1314" s="264"/>
      <c r="M1314" s="265"/>
      <c r="N1314" s="266"/>
      <c r="O1314" s="266"/>
      <c r="P1314" s="266"/>
      <c r="Q1314" s="266"/>
      <c r="R1314" s="266"/>
      <c r="S1314" s="266"/>
      <c r="T1314" s="267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8" t="s">
        <v>266</v>
      </c>
      <c r="AU1314" s="268" t="s">
        <v>87</v>
      </c>
      <c r="AV1314" s="14" t="s">
        <v>87</v>
      </c>
      <c r="AW1314" s="14" t="s">
        <v>34</v>
      </c>
      <c r="AX1314" s="14" t="s">
        <v>77</v>
      </c>
      <c r="AY1314" s="268" t="s">
        <v>256</v>
      </c>
    </row>
    <row r="1315" s="14" customFormat="1">
      <c r="A1315" s="14"/>
      <c r="B1315" s="258"/>
      <c r="C1315" s="259"/>
      <c r="D1315" s="249" t="s">
        <v>266</v>
      </c>
      <c r="E1315" s="260" t="s">
        <v>1</v>
      </c>
      <c r="F1315" s="261" t="s">
        <v>464</v>
      </c>
      <c r="G1315" s="259"/>
      <c r="H1315" s="262">
        <v>4.3200000000000003</v>
      </c>
      <c r="I1315" s="263"/>
      <c r="J1315" s="259"/>
      <c r="K1315" s="259"/>
      <c r="L1315" s="264"/>
      <c r="M1315" s="265"/>
      <c r="N1315" s="266"/>
      <c r="O1315" s="266"/>
      <c r="P1315" s="266"/>
      <c r="Q1315" s="266"/>
      <c r="R1315" s="266"/>
      <c r="S1315" s="266"/>
      <c r="T1315" s="267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8" t="s">
        <v>266</v>
      </c>
      <c r="AU1315" s="268" t="s">
        <v>87</v>
      </c>
      <c r="AV1315" s="14" t="s">
        <v>87</v>
      </c>
      <c r="AW1315" s="14" t="s">
        <v>34</v>
      </c>
      <c r="AX1315" s="14" t="s">
        <v>77</v>
      </c>
      <c r="AY1315" s="268" t="s">
        <v>256</v>
      </c>
    </row>
    <row r="1316" s="13" customFormat="1">
      <c r="A1316" s="13"/>
      <c r="B1316" s="247"/>
      <c r="C1316" s="248"/>
      <c r="D1316" s="249" t="s">
        <v>266</v>
      </c>
      <c r="E1316" s="250" t="s">
        <v>1</v>
      </c>
      <c r="F1316" s="251" t="s">
        <v>380</v>
      </c>
      <c r="G1316" s="248"/>
      <c r="H1316" s="250" t="s">
        <v>1</v>
      </c>
      <c r="I1316" s="252"/>
      <c r="J1316" s="248"/>
      <c r="K1316" s="248"/>
      <c r="L1316" s="253"/>
      <c r="M1316" s="254"/>
      <c r="N1316" s="255"/>
      <c r="O1316" s="255"/>
      <c r="P1316" s="255"/>
      <c r="Q1316" s="255"/>
      <c r="R1316" s="255"/>
      <c r="S1316" s="255"/>
      <c r="T1316" s="256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7" t="s">
        <v>266</v>
      </c>
      <c r="AU1316" s="257" t="s">
        <v>87</v>
      </c>
      <c r="AV1316" s="13" t="s">
        <v>85</v>
      </c>
      <c r="AW1316" s="13" t="s">
        <v>34</v>
      </c>
      <c r="AX1316" s="13" t="s">
        <v>77</v>
      </c>
      <c r="AY1316" s="257" t="s">
        <v>256</v>
      </c>
    </row>
    <row r="1317" s="13" customFormat="1">
      <c r="A1317" s="13"/>
      <c r="B1317" s="247"/>
      <c r="C1317" s="248"/>
      <c r="D1317" s="249" t="s">
        <v>266</v>
      </c>
      <c r="E1317" s="250" t="s">
        <v>1</v>
      </c>
      <c r="F1317" s="251" t="s">
        <v>404</v>
      </c>
      <c r="G1317" s="248"/>
      <c r="H1317" s="250" t="s">
        <v>1</v>
      </c>
      <c r="I1317" s="252"/>
      <c r="J1317" s="248"/>
      <c r="K1317" s="248"/>
      <c r="L1317" s="253"/>
      <c r="M1317" s="254"/>
      <c r="N1317" s="255"/>
      <c r="O1317" s="255"/>
      <c r="P1317" s="255"/>
      <c r="Q1317" s="255"/>
      <c r="R1317" s="255"/>
      <c r="S1317" s="255"/>
      <c r="T1317" s="256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7" t="s">
        <v>266</v>
      </c>
      <c r="AU1317" s="257" t="s">
        <v>87</v>
      </c>
      <c r="AV1317" s="13" t="s">
        <v>85</v>
      </c>
      <c r="AW1317" s="13" t="s">
        <v>34</v>
      </c>
      <c r="AX1317" s="13" t="s">
        <v>77</v>
      </c>
      <c r="AY1317" s="257" t="s">
        <v>256</v>
      </c>
    </row>
    <row r="1318" s="14" customFormat="1">
      <c r="A1318" s="14"/>
      <c r="B1318" s="258"/>
      <c r="C1318" s="259"/>
      <c r="D1318" s="249" t="s">
        <v>266</v>
      </c>
      <c r="E1318" s="260" t="s">
        <v>1</v>
      </c>
      <c r="F1318" s="261" t="s">
        <v>455</v>
      </c>
      <c r="G1318" s="259"/>
      <c r="H1318" s="262">
        <v>4.2999999999999998</v>
      </c>
      <c r="I1318" s="263"/>
      <c r="J1318" s="259"/>
      <c r="K1318" s="259"/>
      <c r="L1318" s="264"/>
      <c r="M1318" s="265"/>
      <c r="N1318" s="266"/>
      <c r="O1318" s="266"/>
      <c r="P1318" s="266"/>
      <c r="Q1318" s="266"/>
      <c r="R1318" s="266"/>
      <c r="S1318" s="266"/>
      <c r="T1318" s="267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8" t="s">
        <v>266</v>
      </c>
      <c r="AU1318" s="268" t="s">
        <v>87</v>
      </c>
      <c r="AV1318" s="14" t="s">
        <v>87</v>
      </c>
      <c r="AW1318" s="14" t="s">
        <v>34</v>
      </c>
      <c r="AX1318" s="14" t="s">
        <v>77</v>
      </c>
      <c r="AY1318" s="268" t="s">
        <v>256</v>
      </c>
    </row>
    <row r="1319" s="14" customFormat="1">
      <c r="A1319" s="14"/>
      <c r="B1319" s="258"/>
      <c r="C1319" s="259"/>
      <c r="D1319" s="249" t="s">
        <v>266</v>
      </c>
      <c r="E1319" s="260" t="s">
        <v>1</v>
      </c>
      <c r="F1319" s="261" t="s">
        <v>456</v>
      </c>
      <c r="G1319" s="259"/>
      <c r="H1319" s="262">
        <v>11.1</v>
      </c>
      <c r="I1319" s="263"/>
      <c r="J1319" s="259"/>
      <c r="K1319" s="259"/>
      <c r="L1319" s="264"/>
      <c r="M1319" s="265"/>
      <c r="N1319" s="266"/>
      <c r="O1319" s="266"/>
      <c r="P1319" s="266"/>
      <c r="Q1319" s="266"/>
      <c r="R1319" s="266"/>
      <c r="S1319" s="266"/>
      <c r="T1319" s="267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8" t="s">
        <v>266</v>
      </c>
      <c r="AU1319" s="268" t="s">
        <v>87</v>
      </c>
      <c r="AV1319" s="14" t="s">
        <v>87</v>
      </c>
      <c r="AW1319" s="14" t="s">
        <v>34</v>
      </c>
      <c r="AX1319" s="14" t="s">
        <v>77</v>
      </c>
      <c r="AY1319" s="268" t="s">
        <v>256</v>
      </c>
    </row>
    <row r="1320" s="14" customFormat="1">
      <c r="A1320" s="14"/>
      <c r="B1320" s="258"/>
      <c r="C1320" s="259"/>
      <c r="D1320" s="249" t="s">
        <v>266</v>
      </c>
      <c r="E1320" s="260" t="s">
        <v>1</v>
      </c>
      <c r="F1320" s="261" t="s">
        <v>457</v>
      </c>
      <c r="G1320" s="259"/>
      <c r="H1320" s="262">
        <v>7.5599999999999996</v>
      </c>
      <c r="I1320" s="263"/>
      <c r="J1320" s="259"/>
      <c r="K1320" s="259"/>
      <c r="L1320" s="264"/>
      <c r="M1320" s="265"/>
      <c r="N1320" s="266"/>
      <c r="O1320" s="266"/>
      <c r="P1320" s="266"/>
      <c r="Q1320" s="266"/>
      <c r="R1320" s="266"/>
      <c r="S1320" s="266"/>
      <c r="T1320" s="267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8" t="s">
        <v>266</v>
      </c>
      <c r="AU1320" s="268" t="s">
        <v>87</v>
      </c>
      <c r="AV1320" s="14" t="s">
        <v>87</v>
      </c>
      <c r="AW1320" s="14" t="s">
        <v>34</v>
      </c>
      <c r="AX1320" s="14" t="s">
        <v>77</v>
      </c>
      <c r="AY1320" s="268" t="s">
        <v>256</v>
      </c>
    </row>
    <row r="1321" s="14" customFormat="1">
      <c r="A1321" s="14"/>
      <c r="B1321" s="258"/>
      <c r="C1321" s="259"/>
      <c r="D1321" s="249" t="s">
        <v>266</v>
      </c>
      <c r="E1321" s="260" t="s">
        <v>1</v>
      </c>
      <c r="F1321" s="261" t="s">
        <v>458</v>
      </c>
      <c r="G1321" s="259"/>
      <c r="H1321" s="262">
        <v>3.7400000000000002</v>
      </c>
      <c r="I1321" s="263"/>
      <c r="J1321" s="259"/>
      <c r="K1321" s="259"/>
      <c r="L1321" s="264"/>
      <c r="M1321" s="265"/>
      <c r="N1321" s="266"/>
      <c r="O1321" s="266"/>
      <c r="P1321" s="266"/>
      <c r="Q1321" s="266"/>
      <c r="R1321" s="266"/>
      <c r="S1321" s="266"/>
      <c r="T1321" s="267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8" t="s">
        <v>266</v>
      </c>
      <c r="AU1321" s="268" t="s">
        <v>87</v>
      </c>
      <c r="AV1321" s="14" t="s">
        <v>87</v>
      </c>
      <c r="AW1321" s="14" t="s">
        <v>34</v>
      </c>
      <c r="AX1321" s="14" t="s">
        <v>77</v>
      </c>
      <c r="AY1321" s="268" t="s">
        <v>256</v>
      </c>
    </row>
    <row r="1322" s="13" customFormat="1">
      <c r="A1322" s="13"/>
      <c r="B1322" s="247"/>
      <c r="C1322" s="248"/>
      <c r="D1322" s="249" t="s">
        <v>266</v>
      </c>
      <c r="E1322" s="250" t="s">
        <v>1</v>
      </c>
      <c r="F1322" s="251" t="s">
        <v>405</v>
      </c>
      <c r="G1322" s="248"/>
      <c r="H1322" s="250" t="s">
        <v>1</v>
      </c>
      <c r="I1322" s="252"/>
      <c r="J1322" s="248"/>
      <c r="K1322" s="248"/>
      <c r="L1322" s="253"/>
      <c r="M1322" s="254"/>
      <c r="N1322" s="255"/>
      <c r="O1322" s="255"/>
      <c r="P1322" s="255"/>
      <c r="Q1322" s="255"/>
      <c r="R1322" s="255"/>
      <c r="S1322" s="255"/>
      <c r="T1322" s="256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7" t="s">
        <v>266</v>
      </c>
      <c r="AU1322" s="257" t="s">
        <v>87</v>
      </c>
      <c r="AV1322" s="13" t="s">
        <v>85</v>
      </c>
      <c r="AW1322" s="13" t="s">
        <v>34</v>
      </c>
      <c r="AX1322" s="13" t="s">
        <v>77</v>
      </c>
      <c r="AY1322" s="257" t="s">
        <v>256</v>
      </c>
    </row>
    <row r="1323" s="14" customFormat="1">
      <c r="A1323" s="14"/>
      <c r="B1323" s="258"/>
      <c r="C1323" s="259"/>
      <c r="D1323" s="249" t="s">
        <v>266</v>
      </c>
      <c r="E1323" s="260" t="s">
        <v>1</v>
      </c>
      <c r="F1323" s="261" t="s">
        <v>459</v>
      </c>
      <c r="G1323" s="259"/>
      <c r="H1323" s="262">
        <v>7.0199999999999996</v>
      </c>
      <c r="I1323" s="263"/>
      <c r="J1323" s="259"/>
      <c r="K1323" s="259"/>
      <c r="L1323" s="264"/>
      <c r="M1323" s="265"/>
      <c r="N1323" s="266"/>
      <c r="O1323" s="266"/>
      <c r="P1323" s="266"/>
      <c r="Q1323" s="266"/>
      <c r="R1323" s="266"/>
      <c r="S1323" s="266"/>
      <c r="T1323" s="267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8" t="s">
        <v>266</v>
      </c>
      <c r="AU1323" s="268" t="s">
        <v>87</v>
      </c>
      <c r="AV1323" s="14" t="s">
        <v>87</v>
      </c>
      <c r="AW1323" s="14" t="s">
        <v>34</v>
      </c>
      <c r="AX1323" s="14" t="s">
        <v>77</v>
      </c>
      <c r="AY1323" s="268" t="s">
        <v>256</v>
      </c>
    </row>
    <row r="1324" s="14" customFormat="1">
      <c r="A1324" s="14"/>
      <c r="B1324" s="258"/>
      <c r="C1324" s="259"/>
      <c r="D1324" s="249" t="s">
        <v>266</v>
      </c>
      <c r="E1324" s="260" t="s">
        <v>1</v>
      </c>
      <c r="F1324" s="261" t="s">
        <v>460</v>
      </c>
      <c r="G1324" s="259"/>
      <c r="H1324" s="262">
        <v>4.8799999999999999</v>
      </c>
      <c r="I1324" s="263"/>
      <c r="J1324" s="259"/>
      <c r="K1324" s="259"/>
      <c r="L1324" s="264"/>
      <c r="M1324" s="265"/>
      <c r="N1324" s="266"/>
      <c r="O1324" s="266"/>
      <c r="P1324" s="266"/>
      <c r="Q1324" s="266"/>
      <c r="R1324" s="266"/>
      <c r="S1324" s="266"/>
      <c r="T1324" s="267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8" t="s">
        <v>266</v>
      </c>
      <c r="AU1324" s="268" t="s">
        <v>87</v>
      </c>
      <c r="AV1324" s="14" t="s">
        <v>87</v>
      </c>
      <c r="AW1324" s="14" t="s">
        <v>34</v>
      </c>
      <c r="AX1324" s="14" t="s">
        <v>77</v>
      </c>
      <c r="AY1324" s="268" t="s">
        <v>256</v>
      </c>
    </row>
    <row r="1325" s="14" customFormat="1">
      <c r="A1325" s="14"/>
      <c r="B1325" s="258"/>
      <c r="C1325" s="259"/>
      <c r="D1325" s="249" t="s">
        <v>266</v>
      </c>
      <c r="E1325" s="260" t="s">
        <v>1</v>
      </c>
      <c r="F1325" s="261" t="s">
        <v>461</v>
      </c>
      <c r="G1325" s="259"/>
      <c r="H1325" s="262">
        <v>3.5800000000000001</v>
      </c>
      <c r="I1325" s="263"/>
      <c r="J1325" s="259"/>
      <c r="K1325" s="259"/>
      <c r="L1325" s="264"/>
      <c r="M1325" s="265"/>
      <c r="N1325" s="266"/>
      <c r="O1325" s="266"/>
      <c r="P1325" s="266"/>
      <c r="Q1325" s="266"/>
      <c r="R1325" s="266"/>
      <c r="S1325" s="266"/>
      <c r="T1325" s="267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68" t="s">
        <v>266</v>
      </c>
      <c r="AU1325" s="268" t="s">
        <v>87</v>
      </c>
      <c r="AV1325" s="14" t="s">
        <v>87</v>
      </c>
      <c r="AW1325" s="14" t="s">
        <v>34</v>
      </c>
      <c r="AX1325" s="14" t="s">
        <v>77</v>
      </c>
      <c r="AY1325" s="268" t="s">
        <v>256</v>
      </c>
    </row>
    <row r="1326" s="14" customFormat="1">
      <c r="A1326" s="14"/>
      <c r="B1326" s="258"/>
      <c r="C1326" s="259"/>
      <c r="D1326" s="249" t="s">
        <v>266</v>
      </c>
      <c r="E1326" s="260" t="s">
        <v>1</v>
      </c>
      <c r="F1326" s="261" t="s">
        <v>461</v>
      </c>
      <c r="G1326" s="259"/>
      <c r="H1326" s="262">
        <v>3.5800000000000001</v>
      </c>
      <c r="I1326" s="263"/>
      <c r="J1326" s="259"/>
      <c r="K1326" s="259"/>
      <c r="L1326" s="264"/>
      <c r="M1326" s="265"/>
      <c r="N1326" s="266"/>
      <c r="O1326" s="266"/>
      <c r="P1326" s="266"/>
      <c r="Q1326" s="266"/>
      <c r="R1326" s="266"/>
      <c r="S1326" s="266"/>
      <c r="T1326" s="267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8" t="s">
        <v>266</v>
      </c>
      <c r="AU1326" s="268" t="s">
        <v>87</v>
      </c>
      <c r="AV1326" s="14" t="s">
        <v>87</v>
      </c>
      <c r="AW1326" s="14" t="s">
        <v>34</v>
      </c>
      <c r="AX1326" s="14" t="s">
        <v>77</v>
      </c>
      <c r="AY1326" s="268" t="s">
        <v>256</v>
      </c>
    </row>
    <row r="1327" s="14" customFormat="1">
      <c r="A1327" s="14"/>
      <c r="B1327" s="258"/>
      <c r="C1327" s="259"/>
      <c r="D1327" s="249" t="s">
        <v>266</v>
      </c>
      <c r="E1327" s="260" t="s">
        <v>1</v>
      </c>
      <c r="F1327" s="261" t="s">
        <v>462</v>
      </c>
      <c r="G1327" s="259"/>
      <c r="H1327" s="262">
        <v>6.2999999999999998</v>
      </c>
      <c r="I1327" s="263"/>
      <c r="J1327" s="259"/>
      <c r="K1327" s="259"/>
      <c r="L1327" s="264"/>
      <c r="M1327" s="265"/>
      <c r="N1327" s="266"/>
      <c r="O1327" s="266"/>
      <c r="P1327" s="266"/>
      <c r="Q1327" s="266"/>
      <c r="R1327" s="266"/>
      <c r="S1327" s="266"/>
      <c r="T1327" s="267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8" t="s">
        <v>266</v>
      </c>
      <c r="AU1327" s="268" t="s">
        <v>87</v>
      </c>
      <c r="AV1327" s="14" t="s">
        <v>87</v>
      </c>
      <c r="AW1327" s="14" t="s">
        <v>34</v>
      </c>
      <c r="AX1327" s="14" t="s">
        <v>77</v>
      </c>
      <c r="AY1327" s="268" t="s">
        <v>256</v>
      </c>
    </row>
    <row r="1328" s="14" customFormat="1">
      <c r="A1328" s="14"/>
      <c r="B1328" s="258"/>
      <c r="C1328" s="259"/>
      <c r="D1328" s="249" t="s">
        <v>266</v>
      </c>
      <c r="E1328" s="260" t="s">
        <v>1</v>
      </c>
      <c r="F1328" s="261" t="s">
        <v>463</v>
      </c>
      <c r="G1328" s="259"/>
      <c r="H1328" s="262">
        <v>4</v>
      </c>
      <c r="I1328" s="263"/>
      <c r="J1328" s="259"/>
      <c r="K1328" s="259"/>
      <c r="L1328" s="264"/>
      <c r="M1328" s="265"/>
      <c r="N1328" s="266"/>
      <c r="O1328" s="266"/>
      <c r="P1328" s="266"/>
      <c r="Q1328" s="266"/>
      <c r="R1328" s="266"/>
      <c r="S1328" s="266"/>
      <c r="T1328" s="267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8" t="s">
        <v>266</v>
      </c>
      <c r="AU1328" s="268" t="s">
        <v>87</v>
      </c>
      <c r="AV1328" s="14" t="s">
        <v>87</v>
      </c>
      <c r="AW1328" s="14" t="s">
        <v>34</v>
      </c>
      <c r="AX1328" s="14" t="s">
        <v>77</v>
      </c>
      <c r="AY1328" s="268" t="s">
        <v>256</v>
      </c>
    </row>
    <row r="1329" s="14" customFormat="1">
      <c r="A1329" s="14"/>
      <c r="B1329" s="258"/>
      <c r="C1329" s="259"/>
      <c r="D1329" s="249" t="s">
        <v>266</v>
      </c>
      <c r="E1329" s="260" t="s">
        <v>1</v>
      </c>
      <c r="F1329" s="261" t="s">
        <v>464</v>
      </c>
      <c r="G1329" s="259"/>
      <c r="H1329" s="262">
        <v>4.3200000000000003</v>
      </c>
      <c r="I1329" s="263"/>
      <c r="J1329" s="259"/>
      <c r="K1329" s="259"/>
      <c r="L1329" s="264"/>
      <c r="M1329" s="265"/>
      <c r="N1329" s="266"/>
      <c r="O1329" s="266"/>
      <c r="P1329" s="266"/>
      <c r="Q1329" s="266"/>
      <c r="R1329" s="266"/>
      <c r="S1329" s="266"/>
      <c r="T1329" s="267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8" t="s">
        <v>266</v>
      </c>
      <c r="AU1329" s="268" t="s">
        <v>87</v>
      </c>
      <c r="AV1329" s="14" t="s">
        <v>87</v>
      </c>
      <c r="AW1329" s="14" t="s">
        <v>34</v>
      </c>
      <c r="AX1329" s="14" t="s">
        <v>77</v>
      </c>
      <c r="AY1329" s="268" t="s">
        <v>256</v>
      </c>
    </row>
    <row r="1330" s="15" customFormat="1">
      <c r="A1330" s="15"/>
      <c r="B1330" s="269"/>
      <c r="C1330" s="270"/>
      <c r="D1330" s="249" t="s">
        <v>266</v>
      </c>
      <c r="E1330" s="271" t="s">
        <v>1</v>
      </c>
      <c r="F1330" s="272" t="s">
        <v>270</v>
      </c>
      <c r="G1330" s="270"/>
      <c r="H1330" s="273">
        <v>171.78</v>
      </c>
      <c r="I1330" s="274"/>
      <c r="J1330" s="270"/>
      <c r="K1330" s="270"/>
      <c r="L1330" s="275"/>
      <c r="M1330" s="276"/>
      <c r="N1330" s="277"/>
      <c r="O1330" s="277"/>
      <c r="P1330" s="277"/>
      <c r="Q1330" s="277"/>
      <c r="R1330" s="277"/>
      <c r="S1330" s="277"/>
      <c r="T1330" s="278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79" t="s">
        <v>266</v>
      </c>
      <c r="AU1330" s="279" t="s">
        <v>87</v>
      </c>
      <c r="AV1330" s="15" t="s">
        <v>262</v>
      </c>
      <c r="AW1330" s="15" t="s">
        <v>34</v>
      </c>
      <c r="AX1330" s="15" t="s">
        <v>85</v>
      </c>
      <c r="AY1330" s="279" t="s">
        <v>256</v>
      </c>
    </row>
    <row r="1331" s="2" customFormat="1" ht="16.5" customHeight="1">
      <c r="A1331" s="38"/>
      <c r="B1331" s="39"/>
      <c r="C1331" s="228" t="s">
        <v>1321</v>
      </c>
      <c r="D1331" s="228" t="s">
        <v>258</v>
      </c>
      <c r="E1331" s="229" t="s">
        <v>1322</v>
      </c>
      <c r="F1331" s="230" t="s">
        <v>1323</v>
      </c>
      <c r="G1331" s="231" t="s">
        <v>358</v>
      </c>
      <c r="H1331" s="232">
        <v>171.78</v>
      </c>
      <c r="I1331" s="233"/>
      <c r="J1331" s="234">
        <f>ROUND(I1331*H1331,2)</f>
        <v>0</v>
      </c>
      <c r="K1331" s="235"/>
      <c r="L1331" s="44"/>
      <c r="M1331" s="236" t="s">
        <v>1</v>
      </c>
      <c r="N1331" s="237" t="s">
        <v>42</v>
      </c>
      <c r="O1331" s="91"/>
      <c r="P1331" s="238">
        <f>O1331*H1331</f>
        <v>0</v>
      </c>
      <c r="Q1331" s="238">
        <v>3.0000000000000001E-05</v>
      </c>
      <c r="R1331" s="238">
        <f>Q1331*H1331</f>
        <v>0.0051533999999999998</v>
      </c>
      <c r="S1331" s="238">
        <v>0</v>
      </c>
      <c r="T1331" s="239">
        <f>S1331*H1331</f>
        <v>0</v>
      </c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R1331" s="240" t="s">
        <v>355</v>
      </c>
      <c r="AT1331" s="240" t="s">
        <v>258</v>
      </c>
      <c r="AU1331" s="240" t="s">
        <v>87</v>
      </c>
      <c r="AY1331" s="17" t="s">
        <v>256</v>
      </c>
      <c r="BE1331" s="241">
        <f>IF(N1331="základní",J1331,0)</f>
        <v>0</v>
      </c>
      <c r="BF1331" s="241">
        <f>IF(N1331="snížená",J1331,0)</f>
        <v>0</v>
      </c>
      <c r="BG1331" s="241">
        <f>IF(N1331="zákl. přenesená",J1331,0)</f>
        <v>0</v>
      </c>
      <c r="BH1331" s="241">
        <f>IF(N1331="sníž. přenesená",J1331,0)</f>
        <v>0</v>
      </c>
      <c r="BI1331" s="241">
        <f>IF(N1331="nulová",J1331,0)</f>
        <v>0</v>
      </c>
      <c r="BJ1331" s="17" t="s">
        <v>85</v>
      </c>
      <c r="BK1331" s="241">
        <f>ROUND(I1331*H1331,2)</f>
        <v>0</v>
      </c>
      <c r="BL1331" s="17" t="s">
        <v>355</v>
      </c>
      <c r="BM1331" s="240" t="s">
        <v>1324</v>
      </c>
    </row>
    <row r="1332" s="13" customFormat="1">
      <c r="A1332" s="13"/>
      <c r="B1332" s="247"/>
      <c r="C1332" s="248"/>
      <c r="D1332" s="249" t="s">
        <v>266</v>
      </c>
      <c r="E1332" s="250" t="s">
        <v>1</v>
      </c>
      <c r="F1332" s="251" t="s">
        <v>268</v>
      </c>
      <c r="G1332" s="248"/>
      <c r="H1332" s="250" t="s">
        <v>1</v>
      </c>
      <c r="I1332" s="252"/>
      <c r="J1332" s="248"/>
      <c r="K1332" s="248"/>
      <c r="L1332" s="253"/>
      <c r="M1332" s="254"/>
      <c r="N1332" s="255"/>
      <c r="O1332" s="255"/>
      <c r="P1332" s="255"/>
      <c r="Q1332" s="255"/>
      <c r="R1332" s="255"/>
      <c r="S1332" s="255"/>
      <c r="T1332" s="256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7" t="s">
        <v>266</v>
      </c>
      <c r="AU1332" s="257" t="s">
        <v>87</v>
      </c>
      <c r="AV1332" s="13" t="s">
        <v>85</v>
      </c>
      <c r="AW1332" s="13" t="s">
        <v>34</v>
      </c>
      <c r="AX1332" s="13" t="s">
        <v>77</v>
      </c>
      <c r="AY1332" s="257" t="s">
        <v>256</v>
      </c>
    </row>
    <row r="1333" s="14" customFormat="1">
      <c r="A1333" s="14"/>
      <c r="B1333" s="258"/>
      <c r="C1333" s="259"/>
      <c r="D1333" s="249" t="s">
        <v>266</v>
      </c>
      <c r="E1333" s="260" t="s">
        <v>1</v>
      </c>
      <c r="F1333" s="261" t="s">
        <v>450</v>
      </c>
      <c r="G1333" s="259"/>
      <c r="H1333" s="262">
        <v>17.199999999999999</v>
      </c>
      <c r="I1333" s="263"/>
      <c r="J1333" s="259"/>
      <c r="K1333" s="259"/>
      <c r="L1333" s="264"/>
      <c r="M1333" s="265"/>
      <c r="N1333" s="266"/>
      <c r="O1333" s="266"/>
      <c r="P1333" s="266"/>
      <c r="Q1333" s="266"/>
      <c r="R1333" s="266"/>
      <c r="S1333" s="266"/>
      <c r="T1333" s="267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8" t="s">
        <v>266</v>
      </c>
      <c r="AU1333" s="268" t="s">
        <v>87</v>
      </c>
      <c r="AV1333" s="14" t="s">
        <v>87</v>
      </c>
      <c r="AW1333" s="14" t="s">
        <v>34</v>
      </c>
      <c r="AX1333" s="14" t="s">
        <v>77</v>
      </c>
      <c r="AY1333" s="268" t="s">
        <v>256</v>
      </c>
    </row>
    <row r="1334" s="14" customFormat="1">
      <c r="A1334" s="14"/>
      <c r="B1334" s="258"/>
      <c r="C1334" s="259"/>
      <c r="D1334" s="249" t="s">
        <v>266</v>
      </c>
      <c r="E1334" s="260" t="s">
        <v>1</v>
      </c>
      <c r="F1334" s="261" t="s">
        <v>451</v>
      </c>
      <c r="G1334" s="259"/>
      <c r="H1334" s="262">
        <v>7.9699999999999998</v>
      </c>
      <c r="I1334" s="263"/>
      <c r="J1334" s="259"/>
      <c r="K1334" s="259"/>
      <c r="L1334" s="264"/>
      <c r="M1334" s="265"/>
      <c r="N1334" s="266"/>
      <c r="O1334" s="266"/>
      <c r="P1334" s="266"/>
      <c r="Q1334" s="266"/>
      <c r="R1334" s="266"/>
      <c r="S1334" s="266"/>
      <c r="T1334" s="267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8" t="s">
        <v>266</v>
      </c>
      <c r="AU1334" s="268" t="s">
        <v>87</v>
      </c>
      <c r="AV1334" s="14" t="s">
        <v>87</v>
      </c>
      <c r="AW1334" s="14" t="s">
        <v>34</v>
      </c>
      <c r="AX1334" s="14" t="s">
        <v>77</v>
      </c>
      <c r="AY1334" s="268" t="s">
        <v>256</v>
      </c>
    </row>
    <row r="1335" s="14" customFormat="1">
      <c r="A1335" s="14"/>
      <c r="B1335" s="258"/>
      <c r="C1335" s="259"/>
      <c r="D1335" s="249" t="s">
        <v>266</v>
      </c>
      <c r="E1335" s="260" t="s">
        <v>1</v>
      </c>
      <c r="F1335" s="261" t="s">
        <v>452</v>
      </c>
      <c r="G1335" s="259"/>
      <c r="H1335" s="262">
        <v>10.44</v>
      </c>
      <c r="I1335" s="263"/>
      <c r="J1335" s="259"/>
      <c r="K1335" s="259"/>
      <c r="L1335" s="264"/>
      <c r="M1335" s="265"/>
      <c r="N1335" s="266"/>
      <c r="O1335" s="266"/>
      <c r="P1335" s="266"/>
      <c r="Q1335" s="266"/>
      <c r="R1335" s="266"/>
      <c r="S1335" s="266"/>
      <c r="T1335" s="267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8" t="s">
        <v>266</v>
      </c>
      <c r="AU1335" s="268" t="s">
        <v>87</v>
      </c>
      <c r="AV1335" s="14" t="s">
        <v>87</v>
      </c>
      <c r="AW1335" s="14" t="s">
        <v>34</v>
      </c>
      <c r="AX1335" s="14" t="s">
        <v>77</v>
      </c>
      <c r="AY1335" s="268" t="s">
        <v>256</v>
      </c>
    </row>
    <row r="1336" s="14" customFormat="1">
      <c r="A1336" s="14"/>
      <c r="B1336" s="258"/>
      <c r="C1336" s="259"/>
      <c r="D1336" s="249" t="s">
        <v>266</v>
      </c>
      <c r="E1336" s="260" t="s">
        <v>1</v>
      </c>
      <c r="F1336" s="261" t="s">
        <v>453</v>
      </c>
      <c r="G1336" s="259"/>
      <c r="H1336" s="262">
        <v>7.9299999999999997</v>
      </c>
      <c r="I1336" s="263"/>
      <c r="J1336" s="259"/>
      <c r="K1336" s="259"/>
      <c r="L1336" s="264"/>
      <c r="M1336" s="265"/>
      <c r="N1336" s="266"/>
      <c r="O1336" s="266"/>
      <c r="P1336" s="266"/>
      <c r="Q1336" s="266"/>
      <c r="R1336" s="266"/>
      <c r="S1336" s="266"/>
      <c r="T1336" s="267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8" t="s">
        <v>266</v>
      </c>
      <c r="AU1336" s="268" t="s">
        <v>87</v>
      </c>
      <c r="AV1336" s="14" t="s">
        <v>87</v>
      </c>
      <c r="AW1336" s="14" t="s">
        <v>34</v>
      </c>
      <c r="AX1336" s="14" t="s">
        <v>77</v>
      </c>
      <c r="AY1336" s="268" t="s">
        <v>256</v>
      </c>
    </row>
    <row r="1337" s="14" customFormat="1">
      <c r="A1337" s="14"/>
      <c r="B1337" s="258"/>
      <c r="C1337" s="259"/>
      <c r="D1337" s="249" t="s">
        <v>266</v>
      </c>
      <c r="E1337" s="260" t="s">
        <v>1</v>
      </c>
      <c r="F1337" s="261" t="s">
        <v>454</v>
      </c>
      <c r="G1337" s="259"/>
      <c r="H1337" s="262">
        <v>7.4800000000000004</v>
      </c>
      <c r="I1337" s="263"/>
      <c r="J1337" s="259"/>
      <c r="K1337" s="259"/>
      <c r="L1337" s="264"/>
      <c r="M1337" s="265"/>
      <c r="N1337" s="266"/>
      <c r="O1337" s="266"/>
      <c r="P1337" s="266"/>
      <c r="Q1337" s="266"/>
      <c r="R1337" s="266"/>
      <c r="S1337" s="266"/>
      <c r="T1337" s="267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8" t="s">
        <v>266</v>
      </c>
      <c r="AU1337" s="268" t="s">
        <v>87</v>
      </c>
      <c r="AV1337" s="14" t="s">
        <v>87</v>
      </c>
      <c r="AW1337" s="14" t="s">
        <v>34</v>
      </c>
      <c r="AX1337" s="14" t="s">
        <v>77</v>
      </c>
      <c r="AY1337" s="268" t="s">
        <v>256</v>
      </c>
    </row>
    <row r="1338" s="13" customFormat="1">
      <c r="A1338" s="13"/>
      <c r="B1338" s="247"/>
      <c r="C1338" s="248"/>
      <c r="D1338" s="249" t="s">
        <v>266</v>
      </c>
      <c r="E1338" s="250" t="s">
        <v>1</v>
      </c>
      <c r="F1338" s="251" t="s">
        <v>376</v>
      </c>
      <c r="G1338" s="248"/>
      <c r="H1338" s="250" t="s">
        <v>1</v>
      </c>
      <c r="I1338" s="252"/>
      <c r="J1338" s="248"/>
      <c r="K1338" s="248"/>
      <c r="L1338" s="253"/>
      <c r="M1338" s="254"/>
      <c r="N1338" s="255"/>
      <c r="O1338" s="255"/>
      <c r="P1338" s="255"/>
      <c r="Q1338" s="255"/>
      <c r="R1338" s="255"/>
      <c r="S1338" s="255"/>
      <c r="T1338" s="256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7" t="s">
        <v>266</v>
      </c>
      <c r="AU1338" s="257" t="s">
        <v>87</v>
      </c>
      <c r="AV1338" s="13" t="s">
        <v>85</v>
      </c>
      <c r="AW1338" s="13" t="s">
        <v>34</v>
      </c>
      <c r="AX1338" s="13" t="s">
        <v>77</v>
      </c>
      <c r="AY1338" s="257" t="s">
        <v>256</v>
      </c>
    </row>
    <row r="1339" s="13" customFormat="1">
      <c r="A1339" s="13"/>
      <c r="B1339" s="247"/>
      <c r="C1339" s="248"/>
      <c r="D1339" s="249" t="s">
        <v>266</v>
      </c>
      <c r="E1339" s="250" t="s">
        <v>1</v>
      </c>
      <c r="F1339" s="251" t="s">
        <v>392</v>
      </c>
      <c r="G1339" s="248"/>
      <c r="H1339" s="250" t="s">
        <v>1</v>
      </c>
      <c r="I1339" s="252"/>
      <c r="J1339" s="248"/>
      <c r="K1339" s="248"/>
      <c r="L1339" s="253"/>
      <c r="M1339" s="254"/>
      <c r="N1339" s="255"/>
      <c r="O1339" s="255"/>
      <c r="P1339" s="255"/>
      <c r="Q1339" s="255"/>
      <c r="R1339" s="255"/>
      <c r="S1339" s="255"/>
      <c r="T1339" s="256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7" t="s">
        <v>266</v>
      </c>
      <c r="AU1339" s="257" t="s">
        <v>87</v>
      </c>
      <c r="AV1339" s="13" t="s">
        <v>85</v>
      </c>
      <c r="AW1339" s="13" t="s">
        <v>34</v>
      </c>
      <c r="AX1339" s="13" t="s">
        <v>77</v>
      </c>
      <c r="AY1339" s="257" t="s">
        <v>256</v>
      </c>
    </row>
    <row r="1340" s="14" customFormat="1">
      <c r="A1340" s="14"/>
      <c r="B1340" s="258"/>
      <c r="C1340" s="259"/>
      <c r="D1340" s="249" t="s">
        <v>266</v>
      </c>
      <c r="E1340" s="260" t="s">
        <v>1</v>
      </c>
      <c r="F1340" s="261" t="s">
        <v>455</v>
      </c>
      <c r="G1340" s="259"/>
      <c r="H1340" s="262">
        <v>4.2999999999999998</v>
      </c>
      <c r="I1340" s="263"/>
      <c r="J1340" s="259"/>
      <c r="K1340" s="259"/>
      <c r="L1340" s="264"/>
      <c r="M1340" s="265"/>
      <c r="N1340" s="266"/>
      <c r="O1340" s="266"/>
      <c r="P1340" s="266"/>
      <c r="Q1340" s="266"/>
      <c r="R1340" s="266"/>
      <c r="S1340" s="266"/>
      <c r="T1340" s="267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8" t="s">
        <v>266</v>
      </c>
      <c r="AU1340" s="268" t="s">
        <v>87</v>
      </c>
      <c r="AV1340" s="14" t="s">
        <v>87</v>
      </c>
      <c r="AW1340" s="14" t="s">
        <v>34</v>
      </c>
      <c r="AX1340" s="14" t="s">
        <v>77</v>
      </c>
      <c r="AY1340" s="268" t="s">
        <v>256</v>
      </c>
    </row>
    <row r="1341" s="14" customFormat="1">
      <c r="A1341" s="14"/>
      <c r="B1341" s="258"/>
      <c r="C1341" s="259"/>
      <c r="D1341" s="249" t="s">
        <v>266</v>
      </c>
      <c r="E1341" s="260" t="s">
        <v>1</v>
      </c>
      <c r="F1341" s="261" t="s">
        <v>456</v>
      </c>
      <c r="G1341" s="259"/>
      <c r="H1341" s="262">
        <v>11.1</v>
      </c>
      <c r="I1341" s="263"/>
      <c r="J1341" s="259"/>
      <c r="K1341" s="259"/>
      <c r="L1341" s="264"/>
      <c r="M1341" s="265"/>
      <c r="N1341" s="266"/>
      <c r="O1341" s="266"/>
      <c r="P1341" s="266"/>
      <c r="Q1341" s="266"/>
      <c r="R1341" s="266"/>
      <c r="S1341" s="266"/>
      <c r="T1341" s="267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8" t="s">
        <v>266</v>
      </c>
      <c r="AU1341" s="268" t="s">
        <v>87</v>
      </c>
      <c r="AV1341" s="14" t="s">
        <v>87</v>
      </c>
      <c r="AW1341" s="14" t="s">
        <v>34</v>
      </c>
      <c r="AX1341" s="14" t="s">
        <v>77</v>
      </c>
      <c r="AY1341" s="268" t="s">
        <v>256</v>
      </c>
    </row>
    <row r="1342" s="14" customFormat="1">
      <c r="A1342" s="14"/>
      <c r="B1342" s="258"/>
      <c r="C1342" s="259"/>
      <c r="D1342" s="249" t="s">
        <v>266</v>
      </c>
      <c r="E1342" s="260" t="s">
        <v>1</v>
      </c>
      <c r="F1342" s="261" t="s">
        <v>457</v>
      </c>
      <c r="G1342" s="259"/>
      <c r="H1342" s="262">
        <v>7.5599999999999996</v>
      </c>
      <c r="I1342" s="263"/>
      <c r="J1342" s="259"/>
      <c r="K1342" s="259"/>
      <c r="L1342" s="264"/>
      <c r="M1342" s="265"/>
      <c r="N1342" s="266"/>
      <c r="O1342" s="266"/>
      <c r="P1342" s="266"/>
      <c r="Q1342" s="266"/>
      <c r="R1342" s="266"/>
      <c r="S1342" s="266"/>
      <c r="T1342" s="267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8" t="s">
        <v>266</v>
      </c>
      <c r="AU1342" s="268" t="s">
        <v>87</v>
      </c>
      <c r="AV1342" s="14" t="s">
        <v>87</v>
      </c>
      <c r="AW1342" s="14" t="s">
        <v>34</v>
      </c>
      <c r="AX1342" s="14" t="s">
        <v>77</v>
      </c>
      <c r="AY1342" s="268" t="s">
        <v>256</v>
      </c>
    </row>
    <row r="1343" s="14" customFormat="1">
      <c r="A1343" s="14"/>
      <c r="B1343" s="258"/>
      <c r="C1343" s="259"/>
      <c r="D1343" s="249" t="s">
        <v>266</v>
      </c>
      <c r="E1343" s="260" t="s">
        <v>1</v>
      </c>
      <c r="F1343" s="261" t="s">
        <v>458</v>
      </c>
      <c r="G1343" s="259"/>
      <c r="H1343" s="262">
        <v>3.7400000000000002</v>
      </c>
      <c r="I1343" s="263"/>
      <c r="J1343" s="259"/>
      <c r="K1343" s="259"/>
      <c r="L1343" s="264"/>
      <c r="M1343" s="265"/>
      <c r="N1343" s="266"/>
      <c r="O1343" s="266"/>
      <c r="P1343" s="266"/>
      <c r="Q1343" s="266"/>
      <c r="R1343" s="266"/>
      <c r="S1343" s="266"/>
      <c r="T1343" s="267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8" t="s">
        <v>266</v>
      </c>
      <c r="AU1343" s="268" t="s">
        <v>87</v>
      </c>
      <c r="AV1343" s="14" t="s">
        <v>87</v>
      </c>
      <c r="AW1343" s="14" t="s">
        <v>34</v>
      </c>
      <c r="AX1343" s="14" t="s">
        <v>77</v>
      </c>
      <c r="AY1343" s="268" t="s">
        <v>256</v>
      </c>
    </row>
    <row r="1344" s="13" customFormat="1">
      <c r="A1344" s="13"/>
      <c r="B1344" s="247"/>
      <c r="C1344" s="248"/>
      <c r="D1344" s="249" t="s">
        <v>266</v>
      </c>
      <c r="E1344" s="250" t="s">
        <v>1</v>
      </c>
      <c r="F1344" s="251" t="s">
        <v>397</v>
      </c>
      <c r="G1344" s="248"/>
      <c r="H1344" s="250" t="s">
        <v>1</v>
      </c>
      <c r="I1344" s="252"/>
      <c r="J1344" s="248"/>
      <c r="K1344" s="248"/>
      <c r="L1344" s="253"/>
      <c r="M1344" s="254"/>
      <c r="N1344" s="255"/>
      <c r="O1344" s="255"/>
      <c r="P1344" s="255"/>
      <c r="Q1344" s="255"/>
      <c r="R1344" s="255"/>
      <c r="S1344" s="255"/>
      <c r="T1344" s="256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7" t="s">
        <v>266</v>
      </c>
      <c r="AU1344" s="257" t="s">
        <v>87</v>
      </c>
      <c r="AV1344" s="13" t="s">
        <v>85</v>
      </c>
      <c r="AW1344" s="13" t="s">
        <v>34</v>
      </c>
      <c r="AX1344" s="13" t="s">
        <v>77</v>
      </c>
      <c r="AY1344" s="257" t="s">
        <v>256</v>
      </c>
    </row>
    <row r="1345" s="14" customFormat="1">
      <c r="A1345" s="14"/>
      <c r="B1345" s="258"/>
      <c r="C1345" s="259"/>
      <c r="D1345" s="249" t="s">
        <v>266</v>
      </c>
      <c r="E1345" s="260" t="s">
        <v>1</v>
      </c>
      <c r="F1345" s="261" t="s">
        <v>459</v>
      </c>
      <c r="G1345" s="259"/>
      <c r="H1345" s="262">
        <v>7.0199999999999996</v>
      </c>
      <c r="I1345" s="263"/>
      <c r="J1345" s="259"/>
      <c r="K1345" s="259"/>
      <c r="L1345" s="264"/>
      <c r="M1345" s="265"/>
      <c r="N1345" s="266"/>
      <c r="O1345" s="266"/>
      <c r="P1345" s="266"/>
      <c r="Q1345" s="266"/>
      <c r="R1345" s="266"/>
      <c r="S1345" s="266"/>
      <c r="T1345" s="267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8" t="s">
        <v>266</v>
      </c>
      <c r="AU1345" s="268" t="s">
        <v>87</v>
      </c>
      <c r="AV1345" s="14" t="s">
        <v>87</v>
      </c>
      <c r="AW1345" s="14" t="s">
        <v>34</v>
      </c>
      <c r="AX1345" s="14" t="s">
        <v>77</v>
      </c>
      <c r="AY1345" s="268" t="s">
        <v>256</v>
      </c>
    </row>
    <row r="1346" s="14" customFormat="1">
      <c r="A1346" s="14"/>
      <c r="B1346" s="258"/>
      <c r="C1346" s="259"/>
      <c r="D1346" s="249" t="s">
        <v>266</v>
      </c>
      <c r="E1346" s="260" t="s">
        <v>1</v>
      </c>
      <c r="F1346" s="261" t="s">
        <v>460</v>
      </c>
      <c r="G1346" s="259"/>
      <c r="H1346" s="262">
        <v>4.8799999999999999</v>
      </c>
      <c r="I1346" s="263"/>
      <c r="J1346" s="259"/>
      <c r="K1346" s="259"/>
      <c r="L1346" s="264"/>
      <c r="M1346" s="265"/>
      <c r="N1346" s="266"/>
      <c r="O1346" s="266"/>
      <c r="P1346" s="266"/>
      <c r="Q1346" s="266"/>
      <c r="R1346" s="266"/>
      <c r="S1346" s="266"/>
      <c r="T1346" s="267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8" t="s">
        <v>266</v>
      </c>
      <c r="AU1346" s="268" t="s">
        <v>87</v>
      </c>
      <c r="AV1346" s="14" t="s">
        <v>87</v>
      </c>
      <c r="AW1346" s="14" t="s">
        <v>34</v>
      </c>
      <c r="AX1346" s="14" t="s">
        <v>77</v>
      </c>
      <c r="AY1346" s="268" t="s">
        <v>256</v>
      </c>
    </row>
    <row r="1347" s="14" customFormat="1">
      <c r="A1347" s="14"/>
      <c r="B1347" s="258"/>
      <c r="C1347" s="259"/>
      <c r="D1347" s="249" t="s">
        <v>266</v>
      </c>
      <c r="E1347" s="260" t="s">
        <v>1</v>
      </c>
      <c r="F1347" s="261" t="s">
        <v>461</v>
      </c>
      <c r="G1347" s="259"/>
      <c r="H1347" s="262">
        <v>3.5800000000000001</v>
      </c>
      <c r="I1347" s="263"/>
      <c r="J1347" s="259"/>
      <c r="K1347" s="259"/>
      <c r="L1347" s="264"/>
      <c r="M1347" s="265"/>
      <c r="N1347" s="266"/>
      <c r="O1347" s="266"/>
      <c r="P1347" s="266"/>
      <c r="Q1347" s="266"/>
      <c r="R1347" s="266"/>
      <c r="S1347" s="266"/>
      <c r="T1347" s="267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8" t="s">
        <v>266</v>
      </c>
      <c r="AU1347" s="268" t="s">
        <v>87</v>
      </c>
      <c r="AV1347" s="14" t="s">
        <v>87</v>
      </c>
      <c r="AW1347" s="14" t="s">
        <v>34</v>
      </c>
      <c r="AX1347" s="14" t="s">
        <v>77</v>
      </c>
      <c r="AY1347" s="268" t="s">
        <v>256</v>
      </c>
    </row>
    <row r="1348" s="14" customFormat="1">
      <c r="A1348" s="14"/>
      <c r="B1348" s="258"/>
      <c r="C1348" s="259"/>
      <c r="D1348" s="249" t="s">
        <v>266</v>
      </c>
      <c r="E1348" s="260" t="s">
        <v>1</v>
      </c>
      <c r="F1348" s="261" t="s">
        <v>461</v>
      </c>
      <c r="G1348" s="259"/>
      <c r="H1348" s="262">
        <v>3.5800000000000001</v>
      </c>
      <c r="I1348" s="263"/>
      <c r="J1348" s="259"/>
      <c r="K1348" s="259"/>
      <c r="L1348" s="264"/>
      <c r="M1348" s="265"/>
      <c r="N1348" s="266"/>
      <c r="O1348" s="266"/>
      <c r="P1348" s="266"/>
      <c r="Q1348" s="266"/>
      <c r="R1348" s="266"/>
      <c r="S1348" s="266"/>
      <c r="T1348" s="267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8" t="s">
        <v>266</v>
      </c>
      <c r="AU1348" s="268" t="s">
        <v>87</v>
      </c>
      <c r="AV1348" s="14" t="s">
        <v>87</v>
      </c>
      <c r="AW1348" s="14" t="s">
        <v>34</v>
      </c>
      <c r="AX1348" s="14" t="s">
        <v>77</v>
      </c>
      <c r="AY1348" s="268" t="s">
        <v>256</v>
      </c>
    </row>
    <row r="1349" s="14" customFormat="1">
      <c r="A1349" s="14"/>
      <c r="B1349" s="258"/>
      <c r="C1349" s="259"/>
      <c r="D1349" s="249" t="s">
        <v>266</v>
      </c>
      <c r="E1349" s="260" t="s">
        <v>1</v>
      </c>
      <c r="F1349" s="261" t="s">
        <v>462</v>
      </c>
      <c r="G1349" s="259"/>
      <c r="H1349" s="262">
        <v>6.2999999999999998</v>
      </c>
      <c r="I1349" s="263"/>
      <c r="J1349" s="259"/>
      <c r="K1349" s="259"/>
      <c r="L1349" s="264"/>
      <c r="M1349" s="265"/>
      <c r="N1349" s="266"/>
      <c r="O1349" s="266"/>
      <c r="P1349" s="266"/>
      <c r="Q1349" s="266"/>
      <c r="R1349" s="266"/>
      <c r="S1349" s="266"/>
      <c r="T1349" s="267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8" t="s">
        <v>266</v>
      </c>
      <c r="AU1349" s="268" t="s">
        <v>87</v>
      </c>
      <c r="AV1349" s="14" t="s">
        <v>87</v>
      </c>
      <c r="AW1349" s="14" t="s">
        <v>34</v>
      </c>
      <c r="AX1349" s="14" t="s">
        <v>77</v>
      </c>
      <c r="AY1349" s="268" t="s">
        <v>256</v>
      </c>
    </row>
    <row r="1350" s="14" customFormat="1">
      <c r="A1350" s="14"/>
      <c r="B1350" s="258"/>
      <c r="C1350" s="259"/>
      <c r="D1350" s="249" t="s">
        <v>266</v>
      </c>
      <c r="E1350" s="260" t="s">
        <v>1</v>
      </c>
      <c r="F1350" s="261" t="s">
        <v>463</v>
      </c>
      <c r="G1350" s="259"/>
      <c r="H1350" s="262">
        <v>4</v>
      </c>
      <c r="I1350" s="263"/>
      <c r="J1350" s="259"/>
      <c r="K1350" s="259"/>
      <c r="L1350" s="264"/>
      <c r="M1350" s="265"/>
      <c r="N1350" s="266"/>
      <c r="O1350" s="266"/>
      <c r="P1350" s="266"/>
      <c r="Q1350" s="266"/>
      <c r="R1350" s="266"/>
      <c r="S1350" s="266"/>
      <c r="T1350" s="267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8" t="s">
        <v>266</v>
      </c>
      <c r="AU1350" s="268" t="s">
        <v>87</v>
      </c>
      <c r="AV1350" s="14" t="s">
        <v>87</v>
      </c>
      <c r="AW1350" s="14" t="s">
        <v>34</v>
      </c>
      <c r="AX1350" s="14" t="s">
        <v>77</v>
      </c>
      <c r="AY1350" s="268" t="s">
        <v>256</v>
      </c>
    </row>
    <row r="1351" s="14" customFormat="1">
      <c r="A1351" s="14"/>
      <c r="B1351" s="258"/>
      <c r="C1351" s="259"/>
      <c r="D1351" s="249" t="s">
        <v>266</v>
      </c>
      <c r="E1351" s="260" t="s">
        <v>1</v>
      </c>
      <c r="F1351" s="261" t="s">
        <v>464</v>
      </c>
      <c r="G1351" s="259"/>
      <c r="H1351" s="262">
        <v>4.3200000000000003</v>
      </c>
      <c r="I1351" s="263"/>
      <c r="J1351" s="259"/>
      <c r="K1351" s="259"/>
      <c r="L1351" s="264"/>
      <c r="M1351" s="265"/>
      <c r="N1351" s="266"/>
      <c r="O1351" s="266"/>
      <c r="P1351" s="266"/>
      <c r="Q1351" s="266"/>
      <c r="R1351" s="266"/>
      <c r="S1351" s="266"/>
      <c r="T1351" s="267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8" t="s">
        <v>266</v>
      </c>
      <c r="AU1351" s="268" t="s">
        <v>87</v>
      </c>
      <c r="AV1351" s="14" t="s">
        <v>87</v>
      </c>
      <c r="AW1351" s="14" t="s">
        <v>34</v>
      </c>
      <c r="AX1351" s="14" t="s">
        <v>77</v>
      </c>
      <c r="AY1351" s="268" t="s">
        <v>256</v>
      </c>
    </row>
    <row r="1352" s="13" customFormat="1">
      <c r="A1352" s="13"/>
      <c r="B1352" s="247"/>
      <c r="C1352" s="248"/>
      <c r="D1352" s="249" t="s">
        <v>266</v>
      </c>
      <c r="E1352" s="250" t="s">
        <v>1</v>
      </c>
      <c r="F1352" s="251" t="s">
        <v>380</v>
      </c>
      <c r="G1352" s="248"/>
      <c r="H1352" s="250" t="s">
        <v>1</v>
      </c>
      <c r="I1352" s="252"/>
      <c r="J1352" s="248"/>
      <c r="K1352" s="248"/>
      <c r="L1352" s="253"/>
      <c r="M1352" s="254"/>
      <c r="N1352" s="255"/>
      <c r="O1352" s="255"/>
      <c r="P1352" s="255"/>
      <c r="Q1352" s="255"/>
      <c r="R1352" s="255"/>
      <c r="S1352" s="255"/>
      <c r="T1352" s="256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7" t="s">
        <v>266</v>
      </c>
      <c r="AU1352" s="257" t="s">
        <v>87</v>
      </c>
      <c r="AV1352" s="13" t="s">
        <v>85</v>
      </c>
      <c r="AW1352" s="13" t="s">
        <v>34</v>
      </c>
      <c r="AX1352" s="13" t="s">
        <v>77</v>
      </c>
      <c r="AY1352" s="257" t="s">
        <v>256</v>
      </c>
    </row>
    <row r="1353" s="13" customFormat="1">
      <c r="A1353" s="13"/>
      <c r="B1353" s="247"/>
      <c r="C1353" s="248"/>
      <c r="D1353" s="249" t="s">
        <v>266</v>
      </c>
      <c r="E1353" s="250" t="s">
        <v>1</v>
      </c>
      <c r="F1353" s="251" t="s">
        <v>404</v>
      </c>
      <c r="G1353" s="248"/>
      <c r="H1353" s="250" t="s">
        <v>1</v>
      </c>
      <c r="I1353" s="252"/>
      <c r="J1353" s="248"/>
      <c r="K1353" s="248"/>
      <c r="L1353" s="253"/>
      <c r="M1353" s="254"/>
      <c r="N1353" s="255"/>
      <c r="O1353" s="255"/>
      <c r="P1353" s="255"/>
      <c r="Q1353" s="255"/>
      <c r="R1353" s="255"/>
      <c r="S1353" s="255"/>
      <c r="T1353" s="256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7" t="s">
        <v>266</v>
      </c>
      <c r="AU1353" s="257" t="s">
        <v>87</v>
      </c>
      <c r="AV1353" s="13" t="s">
        <v>85</v>
      </c>
      <c r="AW1353" s="13" t="s">
        <v>34</v>
      </c>
      <c r="AX1353" s="13" t="s">
        <v>77</v>
      </c>
      <c r="AY1353" s="257" t="s">
        <v>256</v>
      </c>
    </row>
    <row r="1354" s="14" customFormat="1">
      <c r="A1354" s="14"/>
      <c r="B1354" s="258"/>
      <c r="C1354" s="259"/>
      <c r="D1354" s="249" t="s">
        <v>266</v>
      </c>
      <c r="E1354" s="260" t="s">
        <v>1</v>
      </c>
      <c r="F1354" s="261" t="s">
        <v>455</v>
      </c>
      <c r="G1354" s="259"/>
      <c r="H1354" s="262">
        <v>4.2999999999999998</v>
      </c>
      <c r="I1354" s="263"/>
      <c r="J1354" s="259"/>
      <c r="K1354" s="259"/>
      <c r="L1354" s="264"/>
      <c r="M1354" s="265"/>
      <c r="N1354" s="266"/>
      <c r="O1354" s="266"/>
      <c r="P1354" s="266"/>
      <c r="Q1354" s="266"/>
      <c r="R1354" s="266"/>
      <c r="S1354" s="266"/>
      <c r="T1354" s="267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68" t="s">
        <v>266</v>
      </c>
      <c r="AU1354" s="268" t="s">
        <v>87</v>
      </c>
      <c r="AV1354" s="14" t="s">
        <v>87</v>
      </c>
      <c r="AW1354" s="14" t="s">
        <v>34</v>
      </c>
      <c r="AX1354" s="14" t="s">
        <v>77</v>
      </c>
      <c r="AY1354" s="268" t="s">
        <v>256</v>
      </c>
    </row>
    <row r="1355" s="14" customFormat="1">
      <c r="A1355" s="14"/>
      <c r="B1355" s="258"/>
      <c r="C1355" s="259"/>
      <c r="D1355" s="249" t="s">
        <v>266</v>
      </c>
      <c r="E1355" s="260" t="s">
        <v>1</v>
      </c>
      <c r="F1355" s="261" t="s">
        <v>456</v>
      </c>
      <c r="G1355" s="259"/>
      <c r="H1355" s="262">
        <v>11.1</v>
      </c>
      <c r="I1355" s="263"/>
      <c r="J1355" s="259"/>
      <c r="K1355" s="259"/>
      <c r="L1355" s="264"/>
      <c r="M1355" s="265"/>
      <c r="N1355" s="266"/>
      <c r="O1355" s="266"/>
      <c r="P1355" s="266"/>
      <c r="Q1355" s="266"/>
      <c r="R1355" s="266"/>
      <c r="S1355" s="266"/>
      <c r="T1355" s="267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8" t="s">
        <v>266</v>
      </c>
      <c r="AU1355" s="268" t="s">
        <v>87</v>
      </c>
      <c r="AV1355" s="14" t="s">
        <v>87</v>
      </c>
      <c r="AW1355" s="14" t="s">
        <v>34</v>
      </c>
      <c r="AX1355" s="14" t="s">
        <v>77</v>
      </c>
      <c r="AY1355" s="268" t="s">
        <v>256</v>
      </c>
    </row>
    <row r="1356" s="14" customFormat="1">
      <c r="A1356" s="14"/>
      <c r="B1356" s="258"/>
      <c r="C1356" s="259"/>
      <c r="D1356" s="249" t="s">
        <v>266</v>
      </c>
      <c r="E1356" s="260" t="s">
        <v>1</v>
      </c>
      <c r="F1356" s="261" t="s">
        <v>457</v>
      </c>
      <c r="G1356" s="259"/>
      <c r="H1356" s="262">
        <v>7.5599999999999996</v>
      </c>
      <c r="I1356" s="263"/>
      <c r="J1356" s="259"/>
      <c r="K1356" s="259"/>
      <c r="L1356" s="264"/>
      <c r="M1356" s="265"/>
      <c r="N1356" s="266"/>
      <c r="O1356" s="266"/>
      <c r="P1356" s="266"/>
      <c r="Q1356" s="266"/>
      <c r="R1356" s="266"/>
      <c r="S1356" s="266"/>
      <c r="T1356" s="267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68" t="s">
        <v>266</v>
      </c>
      <c r="AU1356" s="268" t="s">
        <v>87</v>
      </c>
      <c r="AV1356" s="14" t="s">
        <v>87</v>
      </c>
      <c r="AW1356" s="14" t="s">
        <v>34</v>
      </c>
      <c r="AX1356" s="14" t="s">
        <v>77</v>
      </c>
      <c r="AY1356" s="268" t="s">
        <v>256</v>
      </c>
    </row>
    <row r="1357" s="14" customFormat="1">
      <c r="A1357" s="14"/>
      <c r="B1357" s="258"/>
      <c r="C1357" s="259"/>
      <c r="D1357" s="249" t="s">
        <v>266</v>
      </c>
      <c r="E1357" s="260" t="s">
        <v>1</v>
      </c>
      <c r="F1357" s="261" t="s">
        <v>458</v>
      </c>
      <c r="G1357" s="259"/>
      <c r="H1357" s="262">
        <v>3.7400000000000002</v>
      </c>
      <c r="I1357" s="263"/>
      <c r="J1357" s="259"/>
      <c r="K1357" s="259"/>
      <c r="L1357" s="264"/>
      <c r="M1357" s="265"/>
      <c r="N1357" s="266"/>
      <c r="O1357" s="266"/>
      <c r="P1357" s="266"/>
      <c r="Q1357" s="266"/>
      <c r="R1357" s="266"/>
      <c r="S1357" s="266"/>
      <c r="T1357" s="267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8" t="s">
        <v>266</v>
      </c>
      <c r="AU1357" s="268" t="s">
        <v>87</v>
      </c>
      <c r="AV1357" s="14" t="s">
        <v>87</v>
      </c>
      <c r="AW1357" s="14" t="s">
        <v>34</v>
      </c>
      <c r="AX1357" s="14" t="s">
        <v>77</v>
      </c>
      <c r="AY1357" s="268" t="s">
        <v>256</v>
      </c>
    </row>
    <row r="1358" s="13" customFormat="1">
      <c r="A1358" s="13"/>
      <c r="B1358" s="247"/>
      <c r="C1358" s="248"/>
      <c r="D1358" s="249" t="s">
        <v>266</v>
      </c>
      <c r="E1358" s="250" t="s">
        <v>1</v>
      </c>
      <c r="F1358" s="251" t="s">
        <v>405</v>
      </c>
      <c r="G1358" s="248"/>
      <c r="H1358" s="250" t="s">
        <v>1</v>
      </c>
      <c r="I1358" s="252"/>
      <c r="J1358" s="248"/>
      <c r="K1358" s="248"/>
      <c r="L1358" s="253"/>
      <c r="M1358" s="254"/>
      <c r="N1358" s="255"/>
      <c r="O1358" s="255"/>
      <c r="P1358" s="255"/>
      <c r="Q1358" s="255"/>
      <c r="R1358" s="255"/>
      <c r="S1358" s="255"/>
      <c r="T1358" s="256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7" t="s">
        <v>266</v>
      </c>
      <c r="AU1358" s="257" t="s">
        <v>87</v>
      </c>
      <c r="AV1358" s="13" t="s">
        <v>85</v>
      </c>
      <c r="AW1358" s="13" t="s">
        <v>34</v>
      </c>
      <c r="AX1358" s="13" t="s">
        <v>77</v>
      </c>
      <c r="AY1358" s="257" t="s">
        <v>256</v>
      </c>
    </row>
    <row r="1359" s="14" customFormat="1">
      <c r="A1359" s="14"/>
      <c r="B1359" s="258"/>
      <c r="C1359" s="259"/>
      <c r="D1359" s="249" t="s">
        <v>266</v>
      </c>
      <c r="E1359" s="260" t="s">
        <v>1</v>
      </c>
      <c r="F1359" s="261" t="s">
        <v>459</v>
      </c>
      <c r="G1359" s="259"/>
      <c r="H1359" s="262">
        <v>7.0199999999999996</v>
      </c>
      <c r="I1359" s="263"/>
      <c r="J1359" s="259"/>
      <c r="K1359" s="259"/>
      <c r="L1359" s="264"/>
      <c r="M1359" s="265"/>
      <c r="N1359" s="266"/>
      <c r="O1359" s="266"/>
      <c r="P1359" s="266"/>
      <c r="Q1359" s="266"/>
      <c r="R1359" s="266"/>
      <c r="S1359" s="266"/>
      <c r="T1359" s="267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8" t="s">
        <v>266</v>
      </c>
      <c r="AU1359" s="268" t="s">
        <v>87</v>
      </c>
      <c r="AV1359" s="14" t="s">
        <v>87</v>
      </c>
      <c r="AW1359" s="14" t="s">
        <v>34</v>
      </c>
      <c r="AX1359" s="14" t="s">
        <v>77</v>
      </c>
      <c r="AY1359" s="268" t="s">
        <v>256</v>
      </c>
    </row>
    <row r="1360" s="14" customFormat="1">
      <c r="A1360" s="14"/>
      <c r="B1360" s="258"/>
      <c r="C1360" s="259"/>
      <c r="D1360" s="249" t="s">
        <v>266</v>
      </c>
      <c r="E1360" s="260" t="s">
        <v>1</v>
      </c>
      <c r="F1360" s="261" t="s">
        <v>460</v>
      </c>
      <c r="G1360" s="259"/>
      <c r="H1360" s="262">
        <v>4.8799999999999999</v>
      </c>
      <c r="I1360" s="263"/>
      <c r="J1360" s="259"/>
      <c r="K1360" s="259"/>
      <c r="L1360" s="264"/>
      <c r="M1360" s="265"/>
      <c r="N1360" s="266"/>
      <c r="O1360" s="266"/>
      <c r="P1360" s="266"/>
      <c r="Q1360" s="266"/>
      <c r="R1360" s="266"/>
      <c r="S1360" s="266"/>
      <c r="T1360" s="267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8" t="s">
        <v>266</v>
      </c>
      <c r="AU1360" s="268" t="s">
        <v>87</v>
      </c>
      <c r="AV1360" s="14" t="s">
        <v>87</v>
      </c>
      <c r="AW1360" s="14" t="s">
        <v>34</v>
      </c>
      <c r="AX1360" s="14" t="s">
        <v>77</v>
      </c>
      <c r="AY1360" s="268" t="s">
        <v>256</v>
      </c>
    </row>
    <row r="1361" s="14" customFormat="1">
      <c r="A1361" s="14"/>
      <c r="B1361" s="258"/>
      <c r="C1361" s="259"/>
      <c r="D1361" s="249" t="s">
        <v>266</v>
      </c>
      <c r="E1361" s="260" t="s">
        <v>1</v>
      </c>
      <c r="F1361" s="261" t="s">
        <v>461</v>
      </c>
      <c r="G1361" s="259"/>
      <c r="H1361" s="262">
        <v>3.5800000000000001</v>
      </c>
      <c r="I1361" s="263"/>
      <c r="J1361" s="259"/>
      <c r="K1361" s="259"/>
      <c r="L1361" s="264"/>
      <c r="M1361" s="265"/>
      <c r="N1361" s="266"/>
      <c r="O1361" s="266"/>
      <c r="P1361" s="266"/>
      <c r="Q1361" s="266"/>
      <c r="R1361" s="266"/>
      <c r="S1361" s="266"/>
      <c r="T1361" s="267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8" t="s">
        <v>266</v>
      </c>
      <c r="AU1361" s="268" t="s">
        <v>87</v>
      </c>
      <c r="AV1361" s="14" t="s">
        <v>87</v>
      </c>
      <c r="AW1361" s="14" t="s">
        <v>34</v>
      </c>
      <c r="AX1361" s="14" t="s">
        <v>77</v>
      </c>
      <c r="AY1361" s="268" t="s">
        <v>256</v>
      </c>
    </row>
    <row r="1362" s="14" customFormat="1">
      <c r="A1362" s="14"/>
      <c r="B1362" s="258"/>
      <c r="C1362" s="259"/>
      <c r="D1362" s="249" t="s">
        <v>266</v>
      </c>
      <c r="E1362" s="260" t="s">
        <v>1</v>
      </c>
      <c r="F1362" s="261" t="s">
        <v>461</v>
      </c>
      <c r="G1362" s="259"/>
      <c r="H1362" s="262">
        <v>3.5800000000000001</v>
      </c>
      <c r="I1362" s="263"/>
      <c r="J1362" s="259"/>
      <c r="K1362" s="259"/>
      <c r="L1362" s="264"/>
      <c r="M1362" s="265"/>
      <c r="N1362" s="266"/>
      <c r="O1362" s="266"/>
      <c r="P1362" s="266"/>
      <c r="Q1362" s="266"/>
      <c r="R1362" s="266"/>
      <c r="S1362" s="266"/>
      <c r="T1362" s="267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8" t="s">
        <v>266</v>
      </c>
      <c r="AU1362" s="268" t="s">
        <v>87</v>
      </c>
      <c r="AV1362" s="14" t="s">
        <v>87</v>
      </c>
      <c r="AW1362" s="14" t="s">
        <v>34</v>
      </c>
      <c r="AX1362" s="14" t="s">
        <v>77</v>
      </c>
      <c r="AY1362" s="268" t="s">
        <v>256</v>
      </c>
    </row>
    <row r="1363" s="14" customFormat="1">
      <c r="A1363" s="14"/>
      <c r="B1363" s="258"/>
      <c r="C1363" s="259"/>
      <c r="D1363" s="249" t="s">
        <v>266</v>
      </c>
      <c r="E1363" s="260" t="s">
        <v>1</v>
      </c>
      <c r="F1363" s="261" t="s">
        <v>462</v>
      </c>
      <c r="G1363" s="259"/>
      <c r="H1363" s="262">
        <v>6.2999999999999998</v>
      </c>
      <c r="I1363" s="263"/>
      <c r="J1363" s="259"/>
      <c r="K1363" s="259"/>
      <c r="L1363" s="264"/>
      <c r="M1363" s="265"/>
      <c r="N1363" s="266"/>
      <c r="O1363" s="266"/>
      <c r="P1363" s="266"/>
      <c r="Q1363" s="266"/>
      <c r="R1363" s="266"/>
      <c r="S1363" s="266"/>
      <c r="T1363" s="267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8" t="s">
        <v>266</v>
      </c>
      <c r="AU1363" s="268" t="s">
        <v>87</v>
      </c>
      <c r="AV1363" s="14" t="s">
        <v>87</v>
      </c>
      <c r="AW1363" s="14" t="s">
        <v>34</v>
      </c>
      <c r="AX1363" s="14" t="s">
        <v>77</v>
      </c>
      <c r="AY1363" s="268" t="s">
        <v>256</v>
      </c>
    </row>
    <row r="1364" s="14" customFormat="1">
      <c r="A1364" s="14"/>
      <c r="B1364" s="258"/>
      <c r="C1364" s="259"/>
      <c r="D1364" s="249" t="s">
        <v>266</v>
      </c>
      <c r="E1364" s="260" t="s">
        <v>1</v>
      </c>
      <c r="F1364" s="261" t="s">
        <v>463</v>
      </c>
      <c r="G1364" s="259"/>
      <c r="H1364" s="262">
        <v>4</v>
      </c>
      <c r="I1364" s="263"/>
      <c r="J1364" s="259"/>
      <c r="K1364" s="259"/>
      <c r="L1364" s="264"/>
      <c r="M1364" s="265"/>
      <c r="N1364" s="266"/>
      <c r="O1364" s="266"/>
      <c r="P1364" s="266"/>
      <c r="Q1364" s="266"/>
      <c r="R1364" s="266"/>
      <c r="S1364" s="266"/>
      <c r="T1364" s="267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8" t="s">
        <v>266</v>
      </c>
      <c r="AU1364" s="268" t="s">
        <v>87</v>
      </c>
      <c r="AV1364" s="14" t="s">
        <v>87</v>
      </c>
      <c r="AW1364" s="14" t="s">
        <v>34</v>
      </c>
      <c r="AX1364" s="14" t="s">
        <v>77</v>
      </c>
      <c r="AY1364" s="268" t="s">
        <v>256</v>
      </c>
    </row>
    <row r="1365" s="14" customFormat="1">
      <c r="A1365" s="14"/>
      <c r="B1365" s="258"/>
      <c r="C1365" s="259"/>
      <c r="D1365" s="249" t="s">
        <v>266</v>
      </c>
      <c r="E1365" s="260" t="s">
        <v>1</v>
      </c>
      <c r="F1365" s="261" t="s">
        <v>464</v>
      </c>
      <c r="G1365" s="259"/>
      <c r="H1365" s="262">
        <v>4.3200000000000003</v>
      </c>
      <c r="I1365" s="263"/>
      <c r="J1365" s="259"/>
      <c r="K1365" s="259"/>
      <c r="L1365" s="264"/>
      <c r="M1365" s="265"/>
      <c r="N1365" s="266"/>
      <c r="O1365" s="266"/>
      <c r="P1365" s="266"/>
      <c r="Q1365" s="266"/>
      <c r="R1365" s="266"/>
      <c r="S1365" s="266"/>
      <c r="T1365" s="267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8" t="s">
        <v>266</v>
      </c>
      <c r="AU1365" s="268" t="s">
        <v>87</v>
      </c>
      <c r="AV1365" s="14" t="s">
        <v>87</v>
      </c>
      <c r="AW1365" s="14" t="s">
        <v>34</v>
      </c>
      <c r="AX1365" s="14" t="s">
        <v>77</v>
      </c>
      <c r="AY1365" s="268" t="s">
        <v>256</v>
      </c>
    </row>
    <row r="1366" s="15" customFormat="1">
      <c r="A1366" s="15"/>
      <c r="B1366" s="269"/>
      <c r="C1366" s="270"/>
      <c r="D1366" s="249" t="s">
        <v>266</v>
      </c>
      <c r="E1366" s="271" t="s">
        <v>1</v>
      </c>
      <c r="F1366" s="272" t="s">
        <v>270</v>
      </c>
      <c r="G1366" s="270"/>
      <c r="H1366" s="273">
        <v>171.78</v>
      </c>
      <c r="I1366" s="274"/>
      <c r="J1366" s="270"/>
      <c r="K1366" s="270"/>
      <c r="L1366" s="275"/>
      <c r="M1366" s="276"/>
      <c r="N1366" s="277"/>
      <c r="O1366" s="277"/>
      <c r="P1366" s="277"/>
      <c r="Q1366" s="277"/>
      <c r="R1366" s="277"/>
      <c r="S1366" s="277"/>
      <c r="T1366" s="278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79" t="s">
        <v>266</v>
      </c>
      <c r="AU1366" s="279" t="s">
        <v>87</v>
      </c>
      <c r="AV1366" s="15" t="s">
        <v>262</v>
      </c>
      <c r="AW1366" s="15" t="s">
        <v>34</v>
      </c>
      <c r="AX1366" s="15" t="s">
        <v>85</v>
      </c>
      <c r="AY1366" s="279" t="s">
        <v>256</v>
      </c>
    </row>
    <row r="1367" s="2" customFormat="1" ht="24.15" customHeight="1">
      <c r="A1367" s="38"/>
      <c r="B1367" s="39"/>
      <c r="C1367" s="228" t="s">
        <v>1325</v>
      </c>
      <c r="D1367" s="228" t="s">
        <v>258</v>
      </c>
      <c r="E1367" s="229" t="s">
        <v>1326</v>
      </c>
      <c r="F1367" s="230" t="s">
        <v>1327</v>
      </c>
      <c r="G1367" s="231" t="s">
        <v>783</v>
      </c>
      <c r="H1367" s="291"/>
      <c r="I1367" s="233"/>
      <c r="J1367" s="234">
        <f>ROUND(I1367*H1367,2)</f>
        <v>0</v>
      </c>
      <c r="K1367" s="235"/>
      <c r="L1367" s="44"/>
      <c r="M1367" s="236" t="s">
        <v>1</v>
      </c>
      <c r="N1367" s="237" t="s">
        <v>42</v>
      </c>
      <c r="O1367" s="91"/>
      <c r="P1367" s="238">
        <f>O1367*H1367</f>
        <v>0</v>
      </c>
      <c r="Q1367" s="238">
        <v>0</v>
      </c>
      <c r="R1367" s="238">
        <f>Q1367*H1367</f>
        <v>0</v>
      </c>
      <c r="S1367" s="238">
        <v>0</v>
      </c>
      <c r="T1367" s="239">
        <f>S1367*H1367</f>
        <v>0</v>
      </c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R1367" s="240" t="s">
        <v>355</v>
      </c>
      <c r="AT1367" s="240" t="s">
        <v>258</v>
      </c>
      <c r="AU1367" s="240" t="s">
        <v>87</v>
      </c>
      <c r="AY1367" s="17" t="s">
        <v>256</v>
      </c>
      <c r="BE1367" s="241">
        <f>IF(N1367="základní",J1367,0)</f>
        <v>0</v>
      </c>
      <c r="BF1367" s="241">
        <f>IF(N1367="snížená",J1367,0)</f>
        <v>0</v>
      </c>
      <c r="BG1367" s="241">
        <f>IF(N1367="zákl. přenesená",J1367,0)</f>
        <v>0</v>
      </c>
      <c r="BH1367" s="241">
        <f>IF(N1367="sníž. přenesená",J1367,0)</f>
        <v>0</v>
      </c>
      <c r="BI1367" s="241">
        <f>IF(N1367="nulová",J1367,0)</f>
        <v>0</v>
      </c>
      <c r="BJ1367" s="17" t="s">
        <v>85</v>
      </c>
      <c r="BK1367" s="241">
        <f>ROUND(I1367*H1367,2)</f>
        <v>0</v>
      </c>
      <c r="BL1367" s="17" t="s">
        <v>355</v>
      </c>
      <c r="BM1367" s="240" t="s">
        <v>1328</v>
      </c>
    </row>
    <row r="1368" s="12" customFormat="1" ht="22.8" customHeight="1">
      <c r="A1368" s="12"/>
      <c r="B1368" s="212"/>
      <c r="C1368" s="213"/>
      <c r="D1368" s="214" t="s">
        <v>76</v>
      </c>
      <c r="E1368" s="226" t="s">
        <v>1329</v>
      </c>
      <c r="F1368" s="226" t="s">
        <v>1330</v>
      </c>
      <c r="G1368" s="213"/>
      <c r="H1368" s="213"/>
      <c r="I1368" s="216"/>
      <c r="J1368" s="227">
        <f>BK1368</f>
        <v>0</v>
      </c>
      <c r="K1368" s="213"/>
      <c r="L1368" s="218"/>
      <c r="M1368" s="219"/>
      <c r="N1368" s="220"/>
      <c r="O1368" s="220"/>
      <c r="P1368" s="221">
        <f>SUM(P1369:P1385)</f>
        <v>0</v>
      </c>
      <c r="Q1368" s="220"/>
      <c r="R1368" s="221">
        <f>SUM(R1369:R1385)</f>
        <v>0.012142159999999999</v>
      </c>
      <c r="S1368" s="220"/>
      <c r="T1368" s="222">
        <f>SUM(T1369:T1385)</f>
        <v>0</v>
      </c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R1368" s="223" t="s">
        <v>87</v>
      </c>
      <c r="AT1368" s="224" t="s">
        <v>76</v>
      </c>
      <c r="AU1368" s="224" t="s">
        <v>85</v>
      </c>
      <c r="AY1368" s="223" t="s">
        <v>256</v>
      </c>
      <c r="BK1368" s="225">
        <f>SUM(BK1369:BK1385)</f>
        <v>0</v>
      </c>
    </row>
    <row r="1369" s="2" customFormat="1" ht="24.15" customHeight="1">
      <c r="A1369" s="38"/>
      <c r="B1369" s="39"/>
      <c r="C1369" s="228" t="s">
        <v>1331</v>
      </c>
      <c r="D1369" s="228" t="s">
        <v>258</v>
      </c>
      <c r="E1369" s="229" t="s">
        <v>1332</v>
      </c>
      <c r="F1369" s="230" t="s">
        <v>1333</v>
      </c>
      <c r="G1369" s="231" t="s">
        <v>337</v>
      </c>
      <c r="H1369" s="232">
        <v>26.396000000000001</v>
      </c>
      <c r="I1369" s="233"/>
      <c r="J1369" s="234">
        <f>ROUND(I1369*H1369,2)</f>
        <v>0</v>
      </c>
      <c r="K1369" s="235"/>
      <c r="L1369" s="44"/>
      <c r="M1369" s="236" t="s">
        <v>1</v>
      </c>
      <c r="N1369" s="237" t="s">
        <v>42</v>
      </c>
      <c r="O1369" s="91"/>
      <c r="P1369" s="238">
        <f>O1369*H1369</f>
        <v>0</v>
      </c>
      <c r="Q1369" s="238">
        <v>8.0000000000000007E-05</v>
      </c>
      <c r="R1369" s="238">
        <f>Q1369*H1369</f>
        <v>0.0021116800000000003</v>
      </c>
      <c r="S1369" s="238">
        <v>0</v>
      </c>
      <c r="T1369" s="239">
        <f>S1369*H1369</f>
        <v>0</v>
      </c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R1369" s="240" t="s">
        <v>355</v>
      </c>
      <c r="AT1369" s="240" t="s">
        <v>258</v>
      </c>
      <c r="AU1369" s="240" t="s">
        <v>87</v>
      </c>
      <c r="AY1369" s="17" t="s">
        <v>256</v>
      </c>
      <c r="BE1369" s="241">
        <f>IF(N1369="základní",J1369,0)</f>
        <v>0</v>
      </c>
      <c r="BF1369" s="241">
        <f>IF(N1369="snížená",J1369,0)</f>
        <v>0</v>
      </c>
      <c r="BG1369" s="241">
        <f>IF(N1369="zákl. přenesená",J1369,0)</f>
        <v>0</v>
      </c>
      <c r="BH1369" s="241">
        <f>IF(N1369="sníž. přenesená",J1369,0)</f>
        <v>0</v>
      </c>
      <c r="BI1369" s="241">
        <f>IF(N1369="nulová",J1369,0)</f>
        <v>0</v>
      </c>
      <c r="BJ1369" s="17" t="s">
        <v>85</v>
      </c>
      <c r="BK1369" s="241">
        <f>ROUND(I1369*H1369,2)</f>
        <v>0</v>
      </c>
      <c r="BL1369" s="17" t="s">
        <v>355</v>
      </c>
      <c r="BM1369" s="240" t="s">
        <v>1334</v>
      </c>
    </row>
    <row r="1370" s="13" customFormat="1">
      <c r="A1370" s="13"/>
      <c r="B1370" s="247"/>
      <c r="C1370" s="248"/>
      <c r="D1370" s="249" t="s">
        <v>266</v>
      </c>
      <c r="E1370" s="250" t="s">
        <v>1</v>
      </c>
      <c r="F1370" s="251" t="s">
        <v>268</v>
      </c>
      <c r="G1370" s="248"/>
      <c r="H1370" s="250" t="s">
        <v>1</v>
      </c>
      <c r="I1370" s="252"/>
      <c r="J1370" s="248"/>
      <c r="K1370" s="248"/>
      <c r="L1370" s="253"/>
      <c r="M1370" s="254"/>
      <c r="N1370" s="255"/>
      <c r="O1370" s="255"/>
      <c r="P1370" s="255"/>
      <c r="Q1370" s="255"/>
      <c r="R1370" s="255"/>
      <c r="S1370" s="255"/>
      <c r="T1370" s="256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7" t="s">
        <v>266</v>
      </c>
      <c r="AU1370" s="257" t="s">
        <v>87</v>
      </c>
      <c r="AV1370" s="13" t="s">
        <v>85</v>
      </c>
      <c r="AW1370" s="13" t="s">
        <v>34</v>
      </c>
      <c r="AX1370" s="13" t="s">
        <v>77</v>
      </c>
      <c r="AY1370" s="257" t="s">
        <v>256</v>
      </c>
    </row>
    <row r="1371" s="14" customFormat="1">
      <c r="A1371" s="14"/>
      <c r="B1371" s="258"/>
      <c r="C1371" s="259"/>
      <c r="D1371" s="249" t="s">
        <v>266</v>
      </c>
      <c r="E1371" s="260" t="s">
        <v>1</v>
      </c>
      <c r="F1371" s="261" t="s">
        <v>1335</v>
      </c>
      <c r="G1371" s="259"/>
      <c r="H1371" s="262">
        <v>1.2010000000000001</v>
      </c>
      <c r="I1371" s="263"/>
      <c r="J1371" s="259"/>
      <c r="K1371" s="259"/>
      <c r="L1371" s="264"/>
      <c r="M1371" s="265"/>
      <c r="N1371" s="266"/>
      <c r="O1371" s="266"/>
      <c r="P1371" s="266"/>
      <c r="Q1371" s="266"/>
      <c r="R1371" s="266"/>
      <c r="S1371" s="266"/>
      <c r="T1371" s="267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8" t="s">
        <v>266</v>
      </c>
      <c r="AU1371" s="268" t="s">
        <v>87</v>
      </c>
      <c r="AV1371" s="14" t="s">
        <v>87</v>
      </c>
      <c r="AW1371" s="14" t="s">
        <v>34</v>
      </c>
      <c r="AX1371" s="14" t="s">
        <v>77</v>
      </c>
      <c r="AY1371" s="268" t="s">
        <v>256</v>
      </c>
    </row>
    <row r="1372" s="14" customFormat="1">
      <c r="A1372" s="14"/>
      <c r="B1372" s="258"/>
      <c r="C1372" s="259"/>
      <c r="D1372" s="249" t="s">
        <v>266</v>
      </c>
      <c r="E1372" s="260" t="s">
        <v>1</v>
      </c>
      <c r="F1372" s="261" t="s">
        <v>1336</v>
      </c>
      <c r="G1372" s="259"/>
      <c r="H1372" s="262">
        <v>3.0499999999999998</v>
      </c>
      <c r="I1372" s="263"/>
      <c r="J1372" s="259"/>
      <c r="K1372" s="259"/>
      <c r="L1372" s="264"/>
      <c r="M1372" s="265"/>
      <c r="N1372" s="266"/>
      <c r="O1372" s="266"/>
      <c r="P1372" s="266"/>
      <c r="Q1372" s="266"/>
      <c r="R1372" s="266"/>
      <c r="S1372" s="266"/>
      <c r="T1372" s="267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8" t="s">
        <v>266</v>
      </c>
      <c r="AU1372" s="268" t="s">
        <v>87</v>
      </c>
      <c r="AV1372" s="14" t="s">
        <v>87</v>
      </c>
      <c r="AW1372" s="14" t="s">
        <v>34</v>
      </c>
      <c r="AX1372" s="14" t="s">
        <v>77</v>
      </c>
      <c r="AY1372" s="268" t="s">
        <v>256</v>
      </c>
    </row>
    <row r="1373" s="14" customFormat="1">
      <c r="A1373" s="14"/>
      <c r="B1373" s="258"/>
      <c r="C1373" s="259"/>
      <c r="D1373" s="249" t="s">
        <v>266</v>
      </c>
      <c r="E1373" s="260" t="s">
        <v>1</v>
      </c>
      <c r="F1373" s="261" t="s">
        <v>1337</v>
      </c>
      <c r="G1373" s="259"/>
      <c r="H1373" s="262">
        <v>1.5049999999999999</v>
      </c>
      <c r="I1373" s="263"/>
      <c r="J1373" s="259"/>
      <c r="K1373" s="259"/>
      <c r="L1373" s="264"/>
      <c r="M1373" s="265"/>
      <c r="N1373" s="266"/>
      <c r="O1373" s="266"/>
      <c r="P1373" s="266"/>
      <c r="Q1373" s="266"/>
      <c r="R1373" s="266"/>
      <c r="S1373" s="266"/>
      <c r="T1373" s="267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8" t="s">
        <v>266</v>
      </c>
      <c r="AU1373" s="268" t="s">
        <v>87</v>
      </c>
      <c r="AV1373" s="14" t="s">
        <v>87</v>
      </c>
      <c r="AW1373" s="14" t="s">
        <v>34</v>
      </c>
      <c r="AX1373" s="14" t="s">
        <v>77</v>
      </c>
      <c r="AY1373" s="268" t="s">
        <v>256</v>
      </c>
    </row>
    <row r="1374" s="13" customFormat="1">
      <c r="A1374" s="13"/>
      <c r="B1374" s="247"/>
      <c r="C1374" s="248"/>
      <c r="D1374" s="249" t="s">
        <v>266</v>
      </c>
      <c r="E1374" s="250" t="s">
        <v>1</v>
      </c>
      <c r="F1374" s="251" t="s">
        <v>376</v>
      </c>
      <c r="G1374" s="248"/>
      <c r="H1374" s="250" t="s">
        <v>1</v>
      </c>
      <c r="I1374" s="252"/>
      <c r="J1374" s="248"/>
      <c r="K1374" s="248"/>
      <c r="L1374" s="253"/>
      <c r="M1374" s="254"/>
      <c r="N1374" s="255"/>
      <c r="O1374" s="255"/>
      <c r="P1374" s="255"/>
      <c r="Q1374" s="255"/>
      <c r="R1374" s="255"/>
      <c r="S1374" s="255"/>
      <c r="T1374" s="256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7" t="s">
        <v>266</v>
      </c>
      <c r="AU1374" s="257" t="s">
        <v>87</v>
      </c>
      <c r="AV1374" s="13" t="s">
        <v>85</v>
      </c>
      <c r="AW1374" s="13" t="s">
        <v>34</v>
      </c>
      <c r="AX1374" s="13" t="s">
        <v>77</v>
      </c>
      <c r="AY1374" s="257" t="s">
        <v>256</v>
      </c>
    </row>
    <row r="1375" s="14" customFormat="1">
      <c r="A1375" s="14"/>
      <c r="B1375" s="258"/>
      <c r="C1375" s="259"/>
      <c r="D1375" s="249" t="s">
        <v>266</v>
      </c>
      <c r="E1375" s="260" t="s">
        <v>1</v>
      </c>
      <c r="F1375" s="261" t="s">
        <v>1338</v>
      </c>
      <c r="G1375" s="259"/>
      <c r="H1375" s="262">
        <v>7.7279999999999998</v>
      </c>
      <c r="I1375" s="263"/>
      <c r="J1375" s="259"/>
      <c r="K1375" s="259"/>
      <c r="L1375" s="264"/>
      <c r="M1375" s="265"/>
      <c r="N1375" s="266"/>
      <c r="O1375" s="266"/>
      <c r="P1375" s="266"/>
      <c r="Q1375" s="266"/>
      <c r="R1375" s="266"/>
      <c r="S1375" s="266"/>
      <c r="T1375" s="267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8" t="s">
        <v>266</v>
      </c>
      <c r="AU1375" s="268" t="s">
        <v>87</v>
      </c>
      <c r="AV1375" s="14" t="s">
        <v>87</v>
      </c>
      <c r="AW1375" s="14" t="s">
        <v>34</v>
      </c>
      <c r="AX1375" s="14" t="s">
        <v>77</v>
      </c>
      <c r="AY1375" s="268" t="s">
        <v>256</v>
      </c>
    </row>
    <row r="1376" s="14" customFormat="1">
      <c r="A1376" s="14"/>
      <c r="B1376" s="258"/>
      <c r="C1376" s="259"/>
      <c r="D1376" s="249" t="s">
        <v>266</v>
      </c>
      <c r="E1376" s="260" t="s">
        <v>1</v>
      </c>
      <c r="F1376" s="261" t="s">
        <v>1339</v>
      </c>
      <c r="G1376" s="259"/>
      <c r="H1376" s="262">
        <v>2.5920000000000001</v>
      </c>
      <c r="I1376" s="263"/>
      <c r="J1376" s="259"/>
      <c r="K1376" s="259"/>
      <c r="L1376" s="264"/>
      <c r="M1376" s="265"/>
      <c r="N1376" s="266"/>
      <c r="O1376" s="266"/>
      <c r="P1376" s="266"/>
      <c r="Q1376" s="266"/>
      <c r="R1376" s="266"/>
      <c r="S1376" s="266"/>
      <c r="T1376" s="267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8" t="s">
        <v>266</v>
      </c>
      <c r="AU1376" s="268" t="s">
        <v>87</v>
      </c>
      <c r="AV1376" s="14" t="s">
        <v>87</v>
      </c>
      <c r="AW1376" s="14" t="s">
        <v>34</v>
      </c>
      <c r="AX1376" s="14" t="s">
        <v>77</v>
      </c>
      <c r="AY1376" s="268" t="s">
        <v>256</v>
      </c>
    </row>
    <row r="1377" s="13" customFormat="1">
      <c r="A1377" s="13"/>
      <c r="B1377" s="247"/>
      <c r="C1377" s="248"/>
      <c r="D1377" s="249" t="s">
        <v>266</v>
      </c>
      <c r="E1377" s="250" t="s">
        <v>1</v>
      </c>
      <c r="F1377" s="251" t="s">
        <v>380</v>
      </c>
      <c r="G1377" s="248"/>
      <c r="H1377" s="250" t="s">
        <v>1</v>
      </c>
      <c r="I1377" s="252"/>
      <c r="J1377" s="248"/>
      <c r="K1377" s="248"/>
      <c r="L1377" s="253"/>
      <c r="M1377" s="254"/>
      <c r="N1377" s="255"/>
      <c r="O1377" s="255"/>
      <c r="P1377" s="255"/>
      <c r="Q1377" s="255"/>
      <c r="R1377" s="255"/>
      <c r="S1377" s="255"/>
      <c r="T1377" s="256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7" t="s">
        <v>266</v>
      </c>
      <c r="AU1377" s="257" t="s">
        <v>87</v>
      </c>
      <c r="AV1377" s="13" t="s">
        <v>85</v>
      </c>
      <c r="AW1377" s="13" t="s">
        <v>34</v>
      </c>
      <c r="AX1377" s="13" t="s">
        <v>77</v>
      </c>
      <c r="AY1377" s="257" t="s">
        <v>256</v>
      </c>
    </row>
    <row r="1378" s="14" customFormat="1">
      <c r="A1378" s="14"/>
      <c r="B1378" s="258"/>
      <c r="C1378" s="259"/>
      <c r="D1378" s="249" t="s">
        <v>266</v>
      </c>
      <c r="E1378" s="260" t="s">
        <v>1</v>
      </c>
      <c r="F1378" s="261" t="s">
        <v>1338</v>
      </c>
      <c r="G1378" s="259"/>
      <c r="H1378" s="262">
        <v>7.7279999999999998</v>
      </c>
      <c r="I1378" s="263"/>
      <c r="J1378" s="259"/>
      <c r="K1378" s="259"/>
      <c r="L1378" s="264"/>
      <c r="M1378" s="265"/>
      <c r="N1378" s="266"/>
      <c r="O1378" s="266"/>
      <c r="P1378" s="266"/>
      <c r="Q1378" s="266"/>
      <c r="R1378" s="266"/>
      <c r="S1378" s="266"/>
      <c r="T1378" s="267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68" t="s">
        <v>266</v>
      </c>
      <c r="AU1378" s="268" t="s">
        <v>87</v>
      </c>
      <c r="AV1378" s="14" t="s">
        <v>87</v>
      </c>
      <c r="AW1378" s="14" t="s">
        <v>34</v>
      </c>
      <c r="AX1378" s="14" t="s">
        <v>77</v>
      </c>
      <c r="AY1378" s="268" t="s">
        <v>256</v>
      </c>
    </row>
    <row r="1379" s="14" customFormat="1">
      <c r="A1379" s="14"/>
      <c r="B1379" s="258"/>
      <c r="C1379" s="259"/>
      <c r="D1379" s="249" t="s">
        <v>266</v>
      </c>
      <c r="E1379" s="260" t="s">
        <v>1</v>
      </c>
      <c r="F1379" s="261" t="s">
        <v>1339</v>
      </c>
      <c r="G1379" s="259"/>
      <c r="H1379" s="262">
        <v>2.5920000000000001</v>
      </c>
      <c r="I1379" s="263"/>
      <c r="J1379" s="259"/>
      <c r="K1379" s="259"/>
      <c r="L1379" s="264"/>
      <c r="M1379" s="265"/>
      <c r="N1379" s="266"/>
      <c r="O1379" s="266"/>
      <c r="P1379" s="266"/>
      <c r="Q1379" s="266"/>
      <c r="R1379" s="266"/>
      <c r="S1379" s="266"/>
      <c r="T1379" s="267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8" t="s">
        <v>266</v>
      </c>
      <c r="AU1379" s="268" t="s">
        <v>87</v>
      </c>
      <c r="AV1379" s="14" t="s">
        <v>87</v>
      </c>
      <c r="AW1379" s="14" t="s">
        <v>34</v>
      </c>
      <c r="AX1379" s="14" t="s">
        <v>77</v>
      </c>
      <c r="AY1379" s="268" t="s">
        <v>256</v>
      </c>
    </row>
    <row r="1380" s="15" customFormat="1">
      <c r="A1380" s="15"/>
      <c r="B1380" s="269"/>
      <c r="C1380" s="270"/>
      <c r="D1380" s="249" t="s">
        <v>266</v>
      </c>
      <c r="E1380" s="271" t="s">
        <v>1</v>
      </c>
      <c r="F1380" s="272" t="s">
        <v>270</v>
      </c>
      <c r="G1380" s="270"/>
      <c r="H1380" s="273">
        <v>26.396000000000001</v>
      </c>
      <c r="I1380" s="274"/>
      <c r="J1380" s="270"/>
      <c r="K1380" s="270"/>
      <c r="L1380" s="275"/>
      <c r="M1380" s="276"/>
      <c r="N1380" s="277"/>
      <c r="O1380" s="277"/>
      <c r="P1380" s="277"/>
      <c r="Q1380" s="277"/>
      <c r="R1380" s="277"/>
      <c r="S1380" s="277"/>
      <c r="T1380" s="278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79" t="s">
        <v>266</v>
      </c>
      <c r="AU1380" s="279" t="s">
        <v>87</v>
      </c>
      <c r="AV1380" s="15" t="s">
        <v>262</v>
      </c>
      <c r="AW1380" s="15" t="s">
        <v>34</v>
      </c>
      <c r="AX1380" s="15" t="s">
        <v>85</v>
      </c>
      <c r="AY1380" s="279" t="s">
        <v>256</v>
      </c>
    </row>
    <row r="1381" s="2" customFormat="1" ht="24.15" customHeight="1">
      <c r="A1381" s="38"/>
      <c r="B1381" s="39"/>
      <c r="C1381" s="228" t="s">
        <v>1340</v>
      </c>
      <c r="D1381" s="228" t="s">
        <v>258</v>
      </c>
      <c r="E1381" s="229" t="s">
        <v>1341</v>
      </c>
      <c r="F1381" s="230" t="s">
        <v>1342</v>
      </c>
      <c r="G1381" s="231" t="s">
        <v>337</v>
      </c>
      <c r="H1381" s="232">
        <v>26.396000000000001</v>
      </c>
      <c r="I1381" s="233"/>
      <c r="J1381" s="234">
        <f>ROUND(I1381*H1381,2)</f>
        <v>0</v>
      </c>
      <c r="K1381" s="235"/>
      <c r="L1381" s="44"/>
      <c r="M1381" s="236" t="s">
        <v>1</v>
      </c>
      <c r="N1381" s="237" t="s">
        <v>42</v>
      </c>
      <c r="O1381" s="91"/>
      <c r="P1381" s="238">
        <f>O1381*H1381</f>
        <v>0</v>
      </c>
      <c r="Q1381" s="238">
        <v>0.00013999999999999999</v>
      </c>
      <c r="R1381" s="238">
        <f>Q1381*H1381</f>
        <v>0.0036954399999999999</v>
      </c>
      <c r="S1381" s="238">
        <v>0</v>
      </c>
      <c r="T1381" s="239">
        <f>S1381*H1381</f>
        <v>0</v>
      </c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R1381" s="240" t="s">
        <v>355</v>
      </c>
      <c r="AT1381" s="240" t="s">
        <v>258</v>
      </c>
      <c r="AU1381" s="240" t="s">
        <v>87</v>
      </c>
      <c r="AY1381" s="17" t="s">
        <v>256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7" t="s">
        <v>85</v>
      </c>
      <c r="BK1381" s="241">
        <f>ROUND(I1381*H1381,2)</f>
        <v>0</v>
      </c>
      <c r="BL1381" s="17" t="s">
        <v>355</v>
      </c>
      <c r="BM1381" s="240" t="s">
        <v>1343</v>
      </c>
    </row>
    <row r="1382" s="2" customFormat="1" ht="24.15" customHeight="1">
      <c r="A1382" s="38"/>
      <c r="B1382" s="39"/>
      <c r="C1382" s="228" t="s">
        <v>1344</v>
      </c>
      <c r="D1382" s="228" t="s">
        <v>258</v>
      </c>
      <c r="E1382" s="229" t="s">
        <v>1345</v>
      </c>
      <c r="F1382" s="230" t="s">
        <v>1346</v>
      </c>
      <c r="G1382" s="231" t="s">
        <v>337</v>
      </c>
      <c r="H1382" s="232">
        <v>52.792000000000002</v>
      </c>
      <c r="I1382" s="233"/>
      <c r="J1382" s="234">
        <f>ROUND(I1382*H1382,2)</f>
        <v>0</v>
      </c>
      <c r="K1382" s="235"/>
      <c r="L1382" s="44"/>
      <c r="M1382" s="236" t="s">
        <v>1</v>
      </c>
      <c r="N1382" s="237" t="s">
        <v>42</v>
      </c>
      <c r="O1382" s="91"/>
      <c r="P1382" s="238">
        <f>O1382*H1382</f>
        <v>0</v>
      </c>
      <c r="Q1382" s="238">
        <v>0.00012</v>
      </c>
      <c r="R1382" s="238">
        <f>Q1382*H1382</f>
        <v>0.0063350400000000001</v>
      </c>
      <c r="S1382" s="238">
        <v>0</v>
      </c>
      <c r="T1382" s="239">
        <f>S1382*H1382</f>
        <v>0</v>
      </c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R1382" s="240" t="s">
        <v>355</v>
      </c>
      <c r="AT1382" s="240" t="s">
        <v>258</v>
      </c>
      <c r="AU1382" s="240" t="s">
        <v>87</v>
      </c>
      <c r="AY1382" s="17" t="s">
        <v>256</v>
      </c>
      <c r="BE1382" s="241">
        <f>IF(N1382="základní",J1382,0)</f>
        <v>0</v>
      </c>
      <c r="BF1382" s="241">
        <f>IF(N1382="snížená",J1382,0)</f>
        <v>0</v>
      </c>
      <c r="BG1382" s="241">
        <f>IF(N1382="zákl. přenesená",J1382,0)</f>
        <v>0</v>
      </c>
      <c r="BH1382" s="241">
        <f>IF(N1382="sníž. přenesená",J1382,0)</f>
        <v>0</v>
      </c>
      <c r="BI1382" s="241">
        <f>IF(N1382="nulová",J1382,0)</f>
        <v>0</v>
      </c>
      <c r="BJ1382" s="17" t="s">
        <v>85</v>
      </c>
      <c r="BK1382" s="241">
        <f>ROUND(I1382*H1382,2)</f>
        <v>0</v>
      </c>
      <c r="BL1382" s="17" t="s">
        <v>355</v>
      </c>
      <c r="BM1382" s="240" t="s">
        <v>1347</v>
      </c>
    </row>
    <row r="1383" s="13" customFormat="1">
      <c r="A1383" s="13"/>
      <c r="B1383" s="247"/>
      <c r="C1383" s="248"/>
      <c r="D1383" s="249" t="s">
        <v>266</v>
      </c>
      <c r="E1383" s="250" t="s">
        <v>1</v>
      </c>
      <c r="F1383" s="251" t="s">
        <v>1348</v>
      </c>
      <c r="G1383" s="248"/>
      <c r="H1383" s="250" t="s">
        <v>1</v>
      </c>
      <c r="I1383" s="252"/>
      <c r="J1383" s="248"/>
      <c r="K1383" s="248"/>
      <c r="L1383" s="253"/>
      <c r="M1383" s="254"/>
      <c r="N1383" s="255"/>
      <c r="O1383" s="255"/>
      <c r="P1383" s="255"/>
      <c r="Q1383" s="255"/>
      <c r="R1383" s="255"/>
      <c r="S1383" s="255"/>
      <c r="T1383" s="256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7" t="s">
        <v>266</v>
      </c>
      <c r="AU1383" s="257" t="s">
        <v>87</v>
      </c>
      <c r="AV1383" s="13" t="s">
        <v>85</v>
      </c>
      <c r="AW1383" s="13" t="s">
        <v>34</v>
      </c>
      <c r="AX1383" s="13" t="s">
        <v>77</v>
      </c>
      <c r="AY1383" s="257" t="s">
        <v>256</v>
      </c>
    </row>
    <row r="1384" s="14" customFormat="1">
      <c r="A1384" s="14"/>
      <c r="B1384" s="258"/>
      <c r="C1384" s="259"/>
      <c r="D1384" s="249" t="s">
        <v>266</v>
      </c>
      <c r="E1384" s="260" t="s">
        <v>1</v>
      </c>
      <c r="F1384" s="261" t="s">
        <v>1349</v>
      </c>
      <c r="G1384" s="259"/>
      <c r="H1384" s="262">
        <v>52.792000000000002</v>
      </c>
      <c r="I1384" s="263"/>
      <c r="J1384" s="259"/>
      <c r="K1384" s="259"/>
      <c r="L1384" s="264"/>
      <c r="M1384" s="265"/>
      <c r="N1384" s="266"/>
      <c r="O1384" s="266"/>
      <c r="P1384" s="266"/>
      <c r="Q1384" s="266"/>
      <c r="R1384" s="266"/>
      <c r="S1384" s="266"/>
      <c r="T1384" s="267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8" t="s">
        <v>266</v>
      </c>
      <c r="AU1384" s="268" t="s">
        <v>87</v>
      </c>
      <c r="AV1384" s="14" t="s">
        <v>87</v>
      </c>
      <c r="AW1384" s="14" t="s">
        <v>34</v>
      </c>
      <c r="AX1384" s="14" t="s">
        <v>77</v>
      </c>
      <c r="AY1384" s="268" t="s">
        <v>256</v>
      </c>
    </row>
    <row r="1385" s="15" customFormat="1">
      <c r="A1385" s="15"/>
      <c r="B1385" s="269"/>
      <c r="C1385" s="270"/>
      <c r="D1385" s="249" t="s">
        <v>266</v>
      </c>
      <c r="E1385" s="271" t="s">
        <v>1</v>
      </c>
      <c r="F1385" s="272" t="s">
        <v>270</v>
      </c>
      <c r="G1385" s="270"/>
      <c r="H1385" s="273">
        <v>52.792000000000002</v>
      </c>
      <c r="I1385" s="274"/>
      <c r="J1385" s="270"/>
      <c r="K1385" s="270"/>
      <c r="L1385" s="275"/>
      <c r="M1385" s="276"/>
      <c r="N1385" s="277"/>
      <c r="O1385" s="277"/>
      <c r="P1385" s="277"/>
      <c r="Q1385" s="277"/>
      <c r="R1385" s="277"/>
      <c r="S1385" s="277"/>
      <c r="T1385" s="278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79" t="s">
        <v>266</v>
      </c>
      <c r="AU1385" s="279" t="s">
        <v>87</v>
      </c>
      <c r="AV1385" s="15" t="s">
        <v>262</v>
      </c>
      <c r="AW1385" s="15" t="s">
        <v>34</v>
      </c>
      <c r="AX1385" s="15" t="s">
        <v>85</v>
      </c>
      <c r="AY1385" s="279" t="s">
        <v>256</v>
      </c>
    </row>
    <row r="1386" s="12" customFormat="1" ht="22.8" customHeight="1">
      <c r="A1386" s="12"/>
      <c r="B1386" s="212"/>
      <c r="C1386" s="213"/>
      <c r="D1386" s="214" t="s">
        <v>76</v>
      </c>
      <c r="E1386" s="226" t="s">
        <v>1350</v>
      </c>
      <c r="F1386" s="226" t="s">
        <v>1351</v>
      </c>
      <c r="G1386" s="213"/>
      <c r="H1386" s="213"/>
      <c r="I1386" s="216"/>
      <c r="J1386" s="227">
        <f>BK1386</f>
        <v>0</v>
      </c>
      <c r="K1386" s="213"/>
      <c r="L1386" s="218"/>
      <c r="M1386" s="219"/>
      <c r="N1386" s="220"/>
      <c r="O1386" s="220"/>
      <c r="P1386" s="221">
        <f>SUM(P1387:P1429)</f>
        <v>0</v>
      </c>
      <c r="Q1386" s="220"/>
      <c r="R1386" s="221">
        <f>SUM(R1387:R1429)</f>
        <v>0.38651984000000006</v>
      </c>
      <c r="S1386" s="220"/>
      <c r="T1386" s="222">
        <f>SUM(T1387:T1429)</f>
        <v>0</v>
      </c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R1386" s="223" t="s">
        <v>87</v>
      </c>
      <c r="AT1386" s="224" t="s">
        <v>76</v>
      </c>
      <c r="AU1386" s="224" t="s">
        <v>85</v>
      </c>
      <c r="AY1386" s="223" t="s">
        <v>256</v>
      </c>
      <c r="BK1386" s="225">
        <f>SUM(BK1387:BK1429)</f>
        <v>0</v>
      </c>
    </row>
    <row r="1387" s="2" customFormat="1" ht="24.15" customHeight="1">
      <c r="A1387" s="38"/>
      <c r="B1387" s="39"/>
      <c r="C1387" s="228" t="s">
        <v>1352</v>
      </c>
      <c r="D1387" s="228" t="s">
        <v>258</v>
      </c>
      <c r="E1387" s="229" t="s">
        <v>1353</v>
      </c>
      <c r="F1387" s="230" t="s">
        <v>1354</v>
      </c>
      <c r="G1387" s="231" t="s">
        <v>337</v>
      </c>
      <c r="H1387" s="232">
        <v>788.81600000000003</v>
      </c>
      <c r="I1387" s="233"/>
      <c r="J1387" s="234">
        <f>ROUND(I1387*H1387,2)</f>
        <v>0</v>
      </c>
      <c r="K1387" s="235"/>
      <c r="L1387" s="44"/>
      <c r="M1387" s="236" t="s">
        <v>1</v>
      </c>
      <c r="N1387" s="237" t="s">
        <v>42</v>
      </c>
      <c r="O1387" s="91"/>
      <c r="P1387" s="238">
        <f>O1387*H1387</f>
        <v>0</v>
      </c>
      <c r="Q1387" s="238">
        <v>0</v>
      </c>
      <c r="R1387" s="238">
        <f>Q1387*H1387</f>
        <v>0</v>
      </c>
      <c r="S1387" s="238">
        <v>0</v>
      </c>
      <c r="T1387" s="239">
        <f>S1387*H1387</f>
        <v>0</v>
      </c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R1387" s="240" t="s">
        <v>355</v>
      </c>
      <c r="AT1387" s="240" t="s">
        <v>258</v>
      </c>
      <c r="AU1387" s="240" t="s">
        <v>87</v>
      </c>
      <c r="AY1387" s="17" t="s">
        <v>256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7" t="s">
        <v>85</v>
      </c>
      <c r="BK1387" s="241">
        <f>ROUND(I1387*H1387,2)</f>
        <v>0</v>
      </c>
      <c r="BL1387" s="17" t="s">
        <v>355</v>
      </c>
      <c r="BM1387" s="240" t="s">
        <v>1355</v>
      </c>
    </row>
    <row r="1388" s="13" customFormat="1">
      <c r="A1388" s="13"/>
      <c r="B1388" s="247"/>
      <c r="C1388" s="248"/>
      <c r="D1388" s="249" t="s">
        <v>266</v>
      </c>
      <c r="E1388" s="250" t="s">
        <v>1</v>
      </c>
      <c r="F1388" s="251" t="s">
        <v>268</v>
      </c>
      <c r="G1388" s="248"/>
      <c r="H1388" s="250" t="s">
        <v>1</v>
      </c>
      <c r="I1388" s="252"/>
      <c r="J1388" s="248"/>
      <c r="K1388" s="248"/>
      <c r="L1388" s="253"/>
      <c r="M1388" s="254"/>
      <c r="N1388" s="255"/>
      <c r="O1388" s="255"/>
      <c r="P1388" s="255"/>
      <c r="Q1388" s="255"/>
      <c r="R1388" s="255"/>
      <c r="S1388" s="255"/>
      <c r="T1388" s="256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7" t="s">
        <v>266</v>
      </c>
      <c r="AU1388" s="257" t="s">
        <v>87</v>
      </c>
      <c r="AV1388" s="13" t="s">
        <v>85</v>
      </c>
      <c r="AW1388" s="13" t="s">
        <v>34</v>
      </c>
      <c r="AX1388" s="13" t="s">
        <v>77</v>
      </c>
      <c r="AY1388" s="257" t="s">
        <v>256</v>
      </c>
    </row>
    <row r="1389" s="14" customFormat="1">
      <c r="A1389" s="14"/>
      <c r="B1389" s="258"/>
      <c r="C1389" s="259"/>
      <c r="D1389" s="249" t="s">
        <v>266</v>
      </c>
      <c r="E1389" s="260" t="s">
        <v>1</v>
      </c>
      <c r="F1389" s="261" t="s">
        <v>1356</v>
      </c>
      <c r="G1389" s="259"/>
      <c r="H1389" s="262">
        <v>24.309999999999999</v>
      </c>
      <c r="I1389" s="263"/>
      <c r="J1389" s="259"/>
      <c r="K1389" s="259"/>
      <c r="L1389" s="264"/>
      <c r="M1389" s="265"/>
      <c r="N1389" s="266"/>
      <c r="O1389" s="266"/>
      <c r="P1389" s="266"/>
      <c r="Q1389" s="266"/>
      <c r="R1389" s="266"/>
      <c r="S1389" s="266"/>
      <c r="T1389" s="267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8" t="s">
        <v>266</v>
      </c>
      <c r="AU1389" s="268" t="s">
        <v>87</v>
      </c>
      <c r="AV1389" s="14" t="s">
        <v>87</v>
      </c>
      <c r="AW1389" s="14" t="s">
        <v>34</v>
      </c>
      <c r="AX1389" s="14" t="s">
        <v>77</v>
      </c>
      <c r="AY1389" s="268" t="s">
        <v>256</v>
      </c>
    </row>
    <row r="1390" s="14" customFormat="1">
      <c r="A1390" s="14"/>
      <c r="B1390" s="258"/>
      <c r="C1390" s="259"/>
      <c r="D1390" s="249" t="s">
        <v>266</v>
      </c>
      <c r="E1390" s="260" t="s">
        <v>1</v>
      </c>
      <c r="F1390" s="261" t="s">
        <v>387</v>
      </c>
      <c r="G1390" s="259"/>
      <c r="H1390" s="262">
        <v>0.86699999999999999</v>
      </c>
      <c r="I1390" s="263"/>
      <c r="J1390" s="259"/>
      <c r="K1390" s="259"/>
      <c r="L1390" s="264"/>
      <c r="M1390" s="265"/>
      <c r="N1390" s="266"/>
      <c r="O1390" s="266"/>
      <c r="P1390" s="266"/>
      <c r="Q1390" s="266"/>
      <c r="R1390" s="266"/>
      <c r="S1390" s="266"/>
      <c r="T1390" s="267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8" t="s">
        <v>266</v>
      </c>
      <c r="AU1390" s="268" t="s">
        <v>87</v>
      </c>
      <c r="AV1390" s="14" t="s">
        <v>87</v>
      </c>
      <c r="AW1390" s="14" t="s">
        <v>34</v>
      </c>
      <c r="AX1390" s="14" t="s">
        <v>77</v>
      </c>
      <c r="AY1390" s="268" t="s">
        <v>256</v>
      </c>
    </row>
    <row r="1391" s="14" customFormat="1">
      <c r="A1391" s="14"/>
      <c r="B1391" s="258"/>
      <c r="C1391" s="259"/>
      <c r="D1391" s="249" t="s">
        <v>266</v>
      </c>
      <c r="E1391" s="260" t="s">
        <v>1</v>
      </c>
      <c r="F1391" s="261" t="s">
        <v>1357</v>
      </c>
      <c r="G1391" s="259"/>
      <c r="H1391" s="262">
        <v>14.872</v>
      </c>
      <c r="I1391" s="263"/>
      <c r="J1391" s="259"/>
      <c r="K1391" s="259"/>
      <c r="L1391" s="264"/>
      <c r="M1391" s="265"/>
      <c r="N1391" s="266"/>
      <c r="O1391" s="266"/>
      <c r="P1391" s="266"/>
      <c r="Q1391" s="266"/>
      <c r="R1391" s="266"/>
      <c r="S1391" s="266"/>
      <c r="T1391" s="267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8" t="s">
        <v>266</v>
      </c>
      <c r="AU1391" s="268" t="s">
        <v>87</v>
      </c>
      <c r="AV1391" s="14" t="s">
        <v>87</v>
      </c>
      <c r="AW1391" s="14" t="s">
        <v>34</v>
      </c>
      <c r="AX1391" s="14" t="s">
        <v>77</v>
      </c>
      <c r="AY1391" s="268" t="s">
        <v>256</v>
      </c>
    </row>
    <row r="1392" s="14" customFormat="1">
      <c r="A1392" s="14"/>
      <c r="B1392" s="258"/>
      <c r="C1392" s="259"/>
      <c r="D1392" s="249" t="s">
        <v>266</v>
      </c>
      <c r="E1392" s="260" t="s">
        <v>1</v>
      </c>
      <c r="F1392" s="261" t="s">
        <v>389</v>
      </c>
      <c r="G1392" s="259"/>
      <c r="H1392" s="262">
        <v>12.648999999999999</v>
      </c>
      <c r="I1392" s="263"/>
      <c r="J1392" s="259"/>
      <c r="K1392" s="259"/>
      <c r="L1392" s="264"/>
      <c r="M1392" s="265"/>
      <c r="N1392" s="266"/>
      <c r="O1392" s="266"/>
      <c r="P1392" s="266"/>
      <c r="Q1392" s="266"/>
      <c r="R1392" s="266"/>
      <c r="S1392" s="266"/>
      <c r="T1392" s="267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8" t="s">
        <v>266</v>
      </c>
      <c r="AU1392" s="268" t="s">
        <v>87</v>
      </c>
      <c r="AV1392" s="14" t="s">
        <v>87</v>
      </c>
      <c r="AW1392" s="14" t="s">
        <v>34</v>
      </c>
      <c r="AX1392" s="14" t="s">
        <v>77</v>
      </c>
      <c r="AY1392" s="268" t="s">
        <v>256</v>
      </c>
    </row>
    <row r="1393" s="14" customFormat="1">
      <c r="A1393" s="14"/>
      <c r="B1393" s="258"/>
      <c r="C1393" s="259"/>
      <c r="D1393" s="249" t="s">
        <v>266</v>
      </c>
      <c r="E1393" s="260" t="s">
        <v>1</v>
      </c>
      <c r="F1393" s="261" t="s">
        <v>390</v>
      </c>
      <c r="G1393" s="259"/>
      <c r="H1393" s="262">
        <v>10.894</v>
      </c>
      <c r="I1393" s="263"/>
      <c r="J1393" s="259"/>
      <c r="K1393" s="259"/>
      <c r="L1393" s="264"/>
      <c r="M1393" s="265"/>
      <c r="N1393" s="266"/>
      <c r="O1393" s="266"/>
      <c r="P1393" s="266"/>
      <c r="Q1393" s="266"/>
      <c r="R1393" s="266"/>
      <c r="S1393" s="266"/>
      <c r="T1393" s="267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8" t="s">
        <v>266</v>
      </c>
      <c r="AU1393" s="268" t="s">
        <v>87</v>
      </c>
      <c r="AV1393" s="14" t="s">
        <v>87</v>
      </c>
      <c r="AW1393" s="14" t="s">
        <v>34</v>
      </c>
      <c r="AX1393" s="14" t="s">
        <v>77</v>
      </c>
      <c r="AY1393" s="268" t="s">
        <v>256</v>
      </c>
    </row>
    <row r="1394" s="14" customFormat="1">
      <c r="A1394" s="14"/>
      <c r="B1394" s="258"/>
      <c r="C1394" s="259"/>
      <c r="D1394" s="249" t="s">
        <v>266</v>
      </c>
      <c r="E1394" s="260" t="s">
        <v>1</v>
      </c>
      <c r="F1394" s="261" t="s">
        <v>1358</v>
      </c>
      <c r="G1394" s="259"/>
      <c r="H1394" s="262">
        <v>93.439999999999998</v>
      </c>
      <c r="I1394" s="263"/>
      <c r="J1394" s="259"/>
      <c r="K1394" s="259"/>
      <c r="L1394" s="264"/>
      <c r="M1394" s="265"/>
      <c r="N1394" s="266"/>
      <c r="O1394" s="266"/>
      <c r="P1394" s="266"/>
      <c r="Q1394" s="266"/>
      <c r="R1394" s="266"/>
      <c r="S1394" s="266"/>
      <c r="T1394" s="267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68" t="s">
        <v>266</v>
      </c>
      <c r="AU1394" s="268" t="s">
        <v>87</v>
      </c>
      <c r="AV1394" s="14" t="s">
        <v>87</v>
      </c>
      <c r="AW1394" s="14" t="s">
        <v>34</v>
      </c>
      <c r="AX1394" s="14" t="s">
        <v>77</v>
      </c>
      <c r="AY1394" s="268" t="s">
        <v>256</v>
      </c>
    </row>
    <row r="1395" s="13" customFormat="1">
      <c r="A1395" s="13"/>
      <c r="B1395" s="247"/>
      <c r="C1395" s="248"/>
      <c r="D1395" s="249" t="s">
        <v>266</v>
      </c>
      <c r="E1395" s="250" t="s">
        <v>1</v>
      </c>
      <c r="F1395" s="251" t="s">
        <v>376</v>
      </c>
      <c r="G1395" s="248"/>
      <c r="H1395" s="250" t="s">
        <v>1</v>
      </c>
      <c r="I1395" s="252"/>
      <c r="J1395" s="248"/>
      <c r="K1395" s="248"/>
      <c r="L1395" s="253"/>
      <c r="M1395" s="254"/>
      <c r="N1395" s="255"/>
      <c r="O1395" s="255"/>
      <c r="P1395" s="255"/>
      <c r="Q1395" s="255"/>
      <c r="R1395" s="255"/>
      <c r="S1395" s="255"/>
      <c r="T1395" s="256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7" t="s">
        <v>266</v>
      </c>
      <c r="AU1395" s="257" t="s">
        <v>87</v>
      </c>
      <c r="AV1395" s="13" t="s">
        <v>85</v>
      </c>
      <c r="AW1395" s="13" t="s">
        <v>34</v>
      </c>
      <c r="AX1395" s="13" t="s">
        <v>77</v>
      </c>
      <c r="AY1395" s="257" t="s">
        <v>256</v>
      </c>
    </row>
    <row r="1396" s="13" customFormat="1">
      <c r="A1396" s="13"/>
      <c r="B1396" s="247"/>
      <c r="C1396" s="248"/>
      <c r="D1396" s="249" t="s">
        <v>266</v>
      </c>
      <c r="E1396" s="250" t="s">
        <v>1</v>
      </c>
      <c r="F1396" s="251" t="s">
        <v>392</v>
      </c>
      <c r="G1396" s="248"/>
      <c r="H1396" s="250" t="s">
        <v>1</v>
      </c>
      <c r="I1396" s="252"/>
      <c r="J1396" s="248"/>
      <c r="K1396" s="248"/>
      <c r="L1396" s="253"/>
      <c r="M1396" s="254"/>
      <c r="N1396" s="255"/>
      <c r="O1396" s="255"/>
      <c r="P1396" s="255"/>
      <c r="Q1396" s="255"/>
      <c r="R1396" s="255"/>
      <c r="S1396" s="255"/>
      <c r="T1396" s="256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7" t="s">
        <v>266</v>
      </c>
      <c r="AU1396" s="257" t="s">
        <v>87</v>
      </c>
      <c r="AV1396" s="13" t="s">
        <v>85</v>
      </c>
      <c r="AW1396" s="13" t="s">
        <v>34</v>
      </c>
      <c r="AX1396" s="13" t="s">
        <v>77</v>
      </c>
      <c r="AY1396" s="257" t="s">
        <v>256</v>
      </c>
    </row>
    <row r="1397" s="14" customFormat="1">
      <c r="A1397" s="14"/>
      <c r="B1397" s="258"/>
      <c r="C1397" s="259"/>
      <c r="D1397" s="249" t="s">
        <v>266</v>
      </c>
      <c r="E1397" s="260" t="s">
        <v>1</v>
      </c>
      <c r="F1397" s="261" t="s">
        <v>393</v>
      </c>
      <c r="G1397" s="259"/>
      <c r="H1397" s="262">
        <v>0.58799999999999997</v>
      </c>
      <c r="I1397" s="263"/>
      <c r="J1397" s="259"/>
      <c r="K1397" s="259"/>
      <c r="L1397" s="264"/>
      <c r="M1397" s="265"/>
      <c r="N1397" s="266"/>
      <c r="O1397" s="266"/>
      <c r="P1397" s="266"/>
      <c r="Q1397" s="266"/>
      <c r="R1397" s="266"/>
      <c r="S1397" s="266"/>
      <c r="T1397" s="267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8" t="s">
        <v>266</v>
      </c>
      <c r="AU1397" s="268" t="s">
        <v>87</v>
      </c>
      <c r="AV1397" s="14" t="s">
        <v>87</v>
      </c>
      <c r="AW1397" s="14" t="s">
        <v>34</v>
      </c>
      <c r="AX1397" s="14" t="s">
        <v>77</v>
      </c>
      <c r="AY1397" s="268" t="s">
        <v>256</v>
      </c>
    </row>
    <row r="1398" s="14" customFormat="1">
      <c r="A1398" s="14"/>
      <c r="B1398" s="258"/>
      <c r="C1398" s="259"/>
      <c r="D1398" s="249" t="s">
        <v>266</v>
      </c>
      <c r="E1398" s="260" t="s">
        <v>1</v>
      </c>
      <c r="F1398" s="261" t="s">
        <v>1359</v>
      </c>
      <c r="G1398" s="259"/>
      <c r="H1398" s="262">
        <v>15.6</v>
      </c>
      <c r="I1398" s="263"/>
      <c r="J1398" s="259"/>
      <c r="K1398" s="259"/>
      <c r="L1398" s="264"/>
      <c r="M1398" s="265"/>
      <c r="N1398" s="266"/>
      <c r="O1398" s="266"/>
      <c r="P1398" s="266"/>
      <c r="Q1398" s="266"/>
      <c r="R1398" s="266"/>
      <c r="S1398" s="266"/>
      <c r="T1398" s="267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8" t="s">
        <v>266</v>
      </c>
      <c r="AU1398" s="268" t="s">
        <v>87</v>
      </c>
      <c r="AV1398" s="14" t="s">
        <v>87</v>
      </c>
      <c r="AW1398" s="14" t="s">
        <v>34</v>
      </c>
      <c r="AX1398" s="14" t="s">
        <v>77</v>
      </c>
      <c r="AY1398" s="268" t="s">
        <v>256</v>
      </c>
    </row>
    <row r="1399" s="14" customFormat="1">
      <c r="A1399" s="14"/>
      <c r="B1399" s="258"/>
      <c r="C1399" s="259"/>
      <c r="D1399" s="249" t="s">
        <v>266</v>
      </c>
      <c r="E1399" s="260" t="s">
        <v>1</v>
      </c>
      <c r="F1399" s="261" t="s">
        <v>395</v>
      </c>
      <c r="G1399" s="259"/>
      <c r="H1399" s="262">
        <v>12.175000000000001</v>
      </c>
      <c r="I1399" s="263"/>
      <c r="J1399" s="259"/>
      <c r="K1399" s="259"/>
      <c r="L1399" s="264"/>
      <c r="M1399" s="265"/>
      <c r="N1399" s="266"/>
      <c r="O1399" s="266"/>
      <c r="P1399" s="266"/>
      <c r="Q1399" s="266"/>
      <c r="R1399" s="266"/>
      <c r="S1399" s="266"/>
      <c r="T1399" s="267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68" t="s">
        <v>266</v>
      </c>
      <c r="AU1399" s="268" t="s">
        <v>87</v>
      </c>
      <c r="AV1399" s="14" t="s">
        <v>87</v>
      </c>
      <c r="AW1399" s="14" t="s">
        <v>34</v>
      </c>
      <c r="AX1399" s="14" t="s">
        <v>77</v>
      </c>
      <c r="AY1399" s="268" t="s">
        <v>256</v>
      </c>
    </row>
    <row r="1400" s="14" customFormat="1">
      <c r="A1400" s="14"/>
      <c r="B1400" s="258"/>
      <c r="C1400" s="259"/>
      <c r="D1400" s="249" t="s">
        <v>266</v>
      </c>
      <c r="E1400" s="260" t="s">
        <v>1</v>
      </c>
      <c r="F1400" s="261" t="s">
        <v>396</v>
      </c>
      <c r="G1400" s="259"/>
      <c r="H1400" s="262">
        <v>5.4249999999999998</v>
      </c>
      <c r="I1400" s="263"/>
      <c r="J1400" s="259"/>
      <c r="K1400" s="259"/>
      <c r="L1400" s="264"/>
      <c r="M1400" s="265"/>
      <c r="N1400" s="266"/>
      <c r="O1400" s="266"/>
      <c r="P1400" s="266"/>
      <c r="Q1400" s="266"/>
      <c r="R1400" s="266"/>
      <c r="S1400" s="266"/>
      <c r="T1400" s="267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68" t="s">
        <v>266</v>
      </c>
      <c r="AU1400" s="268" t="s">
        <v>87</v>
      </c>
      <c r="AV1400" s="14" t="s">
        <v>87</v>
      </c>
      <c r="AW1400" s="14" t="s">
        <v>34</v>
      </c>
      <c r="AX1400" s="14" t="s">
        <v>77</v>
      </c>
      <c r="AY1400" s="268" t="s">
        <v>256</v>
      </c>
    </row>
    <row r="1401" s="13" customFormat="1">
      <c r="A1401" s="13"/>
      <c r="B1401" s="247"/>
      <c r="C1401" s="248"/>
      <c r="D1401" s="249" t="s">
        <v>266</v>
      </c>
      <c r="E1401" s="250" t="s">
        <v>1</v>
      </c>
      <c r="F1401" s="251" t="s">
        <v>397</v>
      </c>
      <c r="G1401" s="248"/>
      <c r="H1401" s="250" t="s">
        <v>1</v>
      </c>
      <c r="I1401" s="252"/>
      <c r="J1401" s="248"/>
      <c r="K1401" s="248"/>
      <c r="L1401" s="253"/>
      <c r="M1401" s="254"/>
      <c r="N1401" s="255"/>
      <c r="O1401" s="255"/>
      <c r="P1401" s="255"/>
      <c r="Q1401" s="255"/>
      <c r="R1401" s="255"/>
      <c r="S1401" s="255"/>
      <c r="T1401" s="256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7" t="s">
        <v>266</v>
      </c>
      <c r="AU1401" s="257" t="s">
        <v>87</v>
      </c>
      <c r="AV1401" s="13" t="s">
        <v>85</v>
      </c>
      <c r="AW1401" s="13" t="s">
        <v>34</v>
      </c>
      <c r="AX1401" s="13" t="s">
        <v>77</v>
      </c>
      <c r="AY1401" s="257" t="s">
        <v>256</v>
      </c>
    </row>
    <row r="1402" s="14" customFormat="1">
      <c r="A1402" s="14"/>
      <c r="B1402" s="258"/>
      <c r="C1402" s="259"/>
      <c r="D1402" s="249" t="s">
        <v>266</v>
      </c>
      <c r="E1402" s="260" t="s">
        <v>1</v>
      </c>
      <c r="F1402" s="261" t="s">
        <v>1360</v>
      </c>
      <c r="G1402" s="259"/>
      <c r="H1402" s="262">
        <v>12</v>
      </c>
      <c r="I1402" s="263"/>
      <c r="J1402" s="259"/>
      <c r="K1402" s="259"/>
      <c r="L1402" s="264"/>
      <c r="M1402" s="265"/>
      <c r="N1402" s="266"/>
      <c r="O1402" s="266"/>
      <c r="P1402" s="266"/>
      <c r="Q1402" s="266"/>
      <c r="R1402" s="266"/>
      <c r="S1402" s="266"/>
      <c r="T1402" s="267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8" t="s">
        <v>266</v>
      </c>
      <c r="AU1402" s="268" t="s">
        <v>87</v>
      </c>
      <c r="AV1402" s="14" t="s">
        <v>87</v>
      </c>
      <c r="AW1402" s="14" t="s">
        <v>34</v>
      </c>
      <c r="AX1402" s="14" t="s">
        <v>77</v>
      </c>
      <c r="AY1402" s="268" t="s">
        <v>256</v>
      </c>
    </row>
    <row r="1403" s="14" customFormat="1">
      <c r="A1403" s="14"/>
      <c r="B1403" s="258"/>
      <c r="C1403" s="259"/>
      <c r="D1403" s="249" t="s">
        <v>266</v>
      </c>
      <c r="E1403" s="260" t="s">
        <v>1</v>
      </c>
      <c r="F1403" s="261" t="s">
        <v>399</v>
      </c>
      <c r="G1403" s="259"/>
      <c r="H1403" s="262">
        <v>6.8499999999999996</v>
      </c>
      <c r="I1403" s="263"/>
      <c r="J1403" s="259"/>
      <c r="K1403" s="259"/>
      <c r="L1403" s="264"/>
      <c r="M1403" s="265"/>
      <c r="N1403" s="266"/>
      <c r="O1403" s="266"/>
      <c r="P1403" s="266"/>
      <c r="Q1403" s="266"/>
      <c r="R1403" s="266"/>
      <c r="S1403" s="266"/>
      <c r="T1403" s="267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8" t="s">
        <v>266</v>
      </c>
      <c r="AU1403" s="268" t="s">
        <v>87</v>
      </c>
      <c r="AV1403" s="14" t="s">
        <v>87</v>
      </c>
      <c r="AW1403" s="14" t="s">
        <v>34</v>
      </c>
      <c r="AX1403" s="14" t="s">
        <v>77</v>
      </c>
      <c r="AY1403" s="268" t="s">
        <v>256</v>
      </c>
    </row>
    <row r="1404" s="14" customFormat="1">
      <c r="A1404" s="14"/>
      <c r="B1404" s="258"/>
      <c r="C1404" s="259"/>
      <c r="D1404" s="249" t="s">
        <v>266</v>
      </c>
      <c r="E1404" s="260" t="s">
        <v>1</v>
      </c>
      <c r="F1404" s="261" t="s">
        <v>400</v>
      </c>
      <c r="G1404" s="259"/>
      <c r="H1404" s="262">
        <v>5.2249999999999996</v>
      </c>
      <c r="I1404" s="263"/>
      <c r="J1404" s="259"/>
      <c r="K1404" s="259"/>
      <c r="L1404" s="264"/>
      <c r="M1404" s="265"/>
      <c r="N1404" s="266"/>
      <c r="O1404" s="266"/>
      <c r="P1404" s="266"/>
      <c r="Q1404" s="266"/>
      <c r="R1404" s="266"/>
      <c r="S1404" s="266"/>
      <c r="T1404" s="267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8" t="s">
        <v>266</v>
      </c>
      <c r="AU1404" s="268" t="s">
        <v>87</v>
      </c>
      <c r="AV1404" s="14" t="s">
        <v>87</v>
      </c>
      <c r="AW1404" s="14" t="s">
        <v>34</v>
      </c>
      <c r="AX1404" s="14" t="s">
        <v>77</v>
      </c>
      <c r="AY1404" s="268" t="s">
        <v>256</v>
      </c>
    </row>
    <row r="1405" s="14" customFormat="1">
      <c r="A1405" s="14"/>
      <c r="B1405" s="258"/>
      <c r="C1405" s="259"/>
      <c r="D1405" s="249" t="s">
        <v>266</v>
      </c>
      <c r="E1405" s="260" t="s">
        <v>1</v>
      </c>
      <c r="F1405" s="261" t="s">
        <v>400</v>
      </c>
      <c r="G1405" s="259"/>
      <c r="H1405" s="262">
        <v>5.2249999999999996</v>
      </c>
      <c r="I1405" s="263"/>
      <c r="J1405" s="259"/>
      <c r="K1405" s="259"/>
      <c r="L1405" s="264"/>
      <c r="M1405" s="265"/>
      <c r="N1405" s="266"/>
      <c r="O1405" s="266"/>
      <c r="P1405" s="266"/>
      <c r="Q1405" s="266"/>
      <c r="R1405" s="266"/>
      <c r="S1405" s="266"/>
      <c r="T1405" s="267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8" t="s">
        <v>266</v>
      </c>
      <c r="AU1405" s="268" t="s">
        <v>87</v>
      </c>
      <c r="AV1405" s="14" t="s">
        <v>87</v>
      </c>
      <c r="AW1405" s="14" t="s">
        <v>34</v>
      </c>
      <c r="AX1405" s="14" t="s">
        <v>77</v>
      </c>
      <c r="AY1405" s="268" t="s">
        <v>256</v>
      </c>
    </row>
    <row r="1406" s="14" customFormat="1">
      <c r="A1406" s="14"/>
      <c r="B1406" s="258"/>
      <c r="C1406" s="259"/>
      <c r="D1406" s="249" t="s">
        <v>266</v>
      </c>
      <c r="E1406" s="260" t="s">
        <v>1</v>
      </c>
      <c r="F1406" s="261" t="s">
        <v>401</v>
      </c>
      <c r="G1406" s="259"/>
      <c r="H1406" s="262">
        <v>11.35</v>
      </c>
      <c r="I1406" s="263"/>
      <c r="J1406" s="259"/>
      <c r="K1406" s="259"/>
      <c r="L1406" s="264"/>
      <c r="M1406" s="265"/>
      <c r="N1406" s="266"/>
      <c r="O1406" s="266"/>
      <c r="P1406" s="266"/>
      <c r="Q1406" s="266"/>
      <c r="R1406" s="266"/>
      <c r="S1406" s="266"/>
      <c r="T1406" s="267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8" t="s">
        <v>266</v>
      </c>
      <c r="AU1406" s="268" t="s">
        <v>87</v>
      </c>
      <c r="AV1406" s="14" t="s">
        <v>87</v>
      </c>
      <c r="AW1406" s="14" t="s">
        <v>34</v>
      </c>
      <c r="AX1406" s="14" t="s">
        <v>77</v>
      </c>
      <c r="AY1406" s="268" t="s">
        <v>256</v>
      </c>
    </row>
    <row r="1407" s="14" customFormat="1">
      <c r="A1407" s="14"/>
      <c r="B1407" s="258"/>
      <c r="C1407" s="259"/>
      <c r="D1407" s="249" t="s">
        <v>266</v>
      </c>
      <c r="E1407" s="260" t="s">
        <v>1</v>
      </c>
      <c r="F1407" s="261" t="s">
        <v>402</v>
      </c>
      <c r="G1407" s="259"/>
      <c r="H1407" s="262">
        <v>5.75</v>
      </c>
      <c r="I1407" s="263"/>
      <c r="J1407" s="259"/>
      <c r="K1407" s="259"/>
      <c r="L1407" s="264"/>
      <c r="M1407" s="265"/>
      <c r="N1407" s="266"/>
      <c r="O1407" s="266"/>
      <c r="P1407" s="266"/>
      <c r="Q1407" s="266"/>
      <c r="R1407" s="266"/>
      <c r="S1407" s="266"/>
      <c r="T1407" s="267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8" t="s">
        <v>266</v>
      </c>
      <c r="AU1407" s="268" t="s">
        <v>87</v>
      </c>
      <c r="AV1407" s="14" t="s">
        <v>87</v>
      </c>
      <c r="AW1407" s="14" t="s">
        <v>34</v>
      </c>
      <c r="AX1407" s="14" t="s">
        <v>77</v>
      </c>
      <c r="AY1407" s="268" t="s">
        <v>256</v>
      </c>
    </row>
    <row r="1408" s="14" customFormat="1">
      <c r="A1408" s="14"/>
      <c r="B1408" s="258"/>
      <c r="C1408" s="259"/>
      <c r="D1408" s="249" t="s">
        <v>266</v>
      </c>
      <c r="E1408" s="260" t="s">
        <v>1</v>
      </c>
      <c r="F1408" s="261" t="s">
        <v>403</v>
      </c>
      <c r="G1408" s="259"/>
      <c r="H1408" s="262">
        <v>6.1500000000000004</v>
      </c>
      <c r="I1408" s="263"/>
      <c r="J1408" s="259"/>
      <c r="K1408" s="259"/>
      <c r="L1408" s="264"/>
      <c r="M1408" s="265"/>
      <c r="N1408" s="266"/>
      <c r="O1408" s="266"/>
      <c r="P1408" s="266"/>
      <c r="Q1408" s="266"/>
      <c r="R1408" s="266"/>
      <c r="S1408" s="266"/>
      <c r="T1408" s="267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8" t="s">
        <v>266</v>
      </c>
      <c r="AU1408" s="268" t="s">
        <v>87</v>
      </c>
      <c r="AV1408" s="14" t="s">
        <v>87</v>
      </c>
      <c r="AW1408" s="14" t="s">
        <v>34</v>
      </c>
      <c r="AX1408" s="14" t="s">
        <v>77</v>
      </c>
      <c r="AY1408" s="268" t="s">
        <v>256</v>
      </c>
    </row>
    <row r="1409" s="14" customFormat="1">
      <c r="A1409" s="14"/>
      <c r="B1409" s="258"/>
      <c r="C1409" s="259"/>
      <c r="D1409" s="249" t="s">
        <v>266</v>
      </c>
      <c r="E1409" s="260" t="s">
        <v>1</v>
      </c>
      <c r="F1409" s="261" t="s">
        <v>1361</v>
      </c>
      <c r="G1409" s="259"/>
      <c r="H1409" s="262">
        <v>96.876000000000005</v>
      </c>
      <c r="I1409" s="263"/>
      <c r="J1409" s="259"/>
      <c r="K1409" s="259"/>
      <c r="L1409" s="264"/>
      <c r="M1409" s="265"/>
      <c r="N1409" s="266"/>
      <c r="O1409" s="266"/>
      <c r="P1409" s="266"/>
      <c r="Q1409" s="266"/>
      <c r="R1409" s="266"/>
      <c r="S1409" s="266"/>
      <c r="T1409" s="267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8" t="s">
        <v>266</v>
      </c>
      <c r="AU1409" s="268" t="s">
        <v>87</v>
      </c>
      <c r="AV1409" s="14" t="s">
        <v>87</v>
      </c>
      <c r="AW1409" s="14" t="s">
        <v>34</v>
      </c>
      <c r="AX1409" s="14" t="s">
        <v>77</v>
      </c>
      <c r="AY1409" s="268" t="s">
        <v>256</v>
      </c>
    </row>
    <row r="1410" s="14" customFormat="1">
      <c r="A1410" s="14"/>
      <c r="B1410" s="258"/>
      <c r="C1410" s="259"/>
      <c r="D1410" s="249" t="s">
        <v>266</v>
      </c>
      <c r="E1410" s="260" t="s">
        <v>1</v>
      </c>
      <c r="F1410" s="261" t="s">
        <v>1362</v>
      </c>
      <c r="G1410" s="259"/>
      <c r="H1410" s="262">
        <v>132.678</v>
      </c>
      <c r="I1410" s="263"/>
      <c r="J1410" s="259"/>
      <c r="K1410" s="259"/>
      <c r="L1410" s="264"/>
      <c r="M1410" s="265"/>
      <c r="N1410" s="266"/>
      <c r="O1410" s="266"/>
      <c r="P1410" s="266"/>
      <c r="Q1410" s="266"/>
      <c r="R1410" s="266"/>
      <c r="S1410" s="266"/>
      <c r="T1410" s="267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8" t="s">
        <v>266</v>
      </c>
      <c r="AU1410" s="268" t="s">
        <v>87</v>
      </c>
      <c r="AV1410" s="14" t="s">
        <v>87</v>
      </c>
      <c r="AW1410" s="14" t="s">
        <v>34</v>
      </c>
      <c r="AX1410" s="14" t="s">
        <v>77</v>
      </c>
      <c r="AY1410" s="268" t="s">
        <v>256</v>
      </c>
    </row>
    <row r="1411" s="13" customFormat="1">
      <c r="A1411" s="13"/>
      <c r="B1411" s="247"/>
      <c r="C1411" s="248"/>
      <c r="D1411" s="249" t="s">
        <v>266</v>
      </c>
      <c r="E1411" s="250" t="s">
        <v>1</v>
      </c>
      <c r="F1411" s="251" t="s">
        <v>380</v>
      </c>
      <c r="G1411" s="248"/>
      <c r="H1411" s="250" t="s">
        <v>1</v>
      </c>
      <c r="I1411" s="252"/>
      <c r="J1411" s="248"/>
      <c r="K1411" s="248"/>
      <c r="L1411" s="253"/>
      <c r="M1411" s="254"/>
      <c r="N1411" s="255"/>
      <c r="O1411" s="255"/>
      <c r="P1411" s="255"/>
      <c r="Q1411" s="255"/>
      <c r="R1411" s="255"/>
      <c r="S1411" s="255"/>
      <c r="T1411" s="256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7" t="s">
        <v>266</v>
      </c>
      <c r="AU1411" s="257" t="s">
        <v>87</v>
      </c>
      <c r="AV1411" s="13" t="s">
        <v>85</v>
      </c>
      <c r="AW1411" s="13" t="s">
        <v>34</v>
      </c>
      <c r="AX1411" s="13" t="s">
        <v>77</v>
      </c>
      <c r="AY1411" s="257" t="s">
        <v>256</v>
      </c>
    </row>
    <row r="1412" s="13" customFormat="1">
      <c r="A1412" s="13"/>
      <c r="B1412" s="247"/>
      <c r="C1412" s="248"/>
      <c r="D1412" s="249" t="s">
        <v>266</v>
      </c>
      <c r="E1412" s="250" t="s">
        <v>1</v>
      </c>
      <c r="F1412" s="251" t="s">
        <v>404</v>
      </c>
      <c r="G1412" s="248"/>
      <c r="H1412" s="250" t="s">
        <v>1</v>
      </c>
      <c r="I1412" s="252"/>
      <c r="J1412" s="248"/>
      <c r="K1412" s="248"/>
      <c r="L1412" s="253"/>
      <c r="M1412" s="254"/>
      <c r="N1412" s="255"/>
      <c r="O1412" s="255"/>
      <c r="P1412" s="255"/>
      <c r="Q1412" s="255"/>
      <c r="R1412" s="255"/>
      <c r="S1412" s="255"/>
      <c r="T1412" s="256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7" t="s">
        <v>266</v>
      </c>
      <c r="AU1412" s="257" t="s">
        <v>87</v>
      </c>
      <c r="AV1412" s="13" t="s">
        <v>85</v>
      </c>
      <c r="AW1412" s="13" t="s">
        <v>34</v>
      </c>
      <c r="AX1412" s="13" t="s">
        <v>77</v>
      </c>
      <c r="AY1412" s="257" t="s">
        <v>256</v>
      </c>
    </row>
    <row r="1413" s="14" customFormat="1">
      <c r="A1413" s="14"/>
      <c r="B1413" s="258"/>
      <c r="C1413" s="259"/>
      <c r="D1413" s="249" t="s">
        <v>266</v>
      </c>
      <c r="E1413" s="260" t="s">
        <v>1</v>
      </c>
      <c r="F1413" s="261" t="s">
        <v>393</v>
      </c>
      <c r="G1413" s="259"/>
      <c r="H1413" s="262">
        <v>0.58799999999999997</v>
      </c>
      <c r="I1413" s="263"/>
      <c r="J1413" s="259"/>
      <c r="K1413" s="259"/>
      <c r="L1413" s="264"/>
      <c r="M1413" s="265"/>
      <c r="N1413" s="266"/>
      <c r="O1413" s="266"/>
      <c r="P1413" s="266"/>
      <c r="Q1413" s="266"/>
      <c r="R1413" s="266"/>
      <c r="S1413" s="266"/>
      <c r="T1413" s="267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8" t="s">
        <v>266</v>
      </c>
      <c r="AU1413" s="268" t="s">
        <v>87</v>
      </c>
      <c r="AV1413" s="14" t="s">
        <v>87</v>
      </c>
      <c r="AW1413" s="14" t="s">
        <v>34</v>
      </c>
      <c r="AX1413" s="14" t="s">
        <v>77</v>
      </c>
      <c r="AY1413" s="268" t="s">
        <v>256</v>
      </c>
    </row>
    <row r="1414" s="14" customFormat="1">
      <c r="A1414" s="14"/>
      <c r="B1414" s="258"/>
      <c r="C1414" s="259"/>
      <c r="D1414" s="249" t="s">
        <v>266</v>
      </c>
      <c r="E1414" s="260" t="s">
        <v>1</v>
      </c>
      <c r="F1414" s="261" t="s">
        <v>1359</v>
      </c>
      <c r="G1414" s="259"/>
      <c r="H1414" s="262">
        <v>15.6</v>
      </c>
      <c r="I1414" s="263"/>
      <c r="J1414" s="259"/>
      <c r="K1414" s="259"/>
      <c r="L1414" s="264"/>
      <c r="M1414" s="265"/>
      <c r="N1414" s="266"/>
      <c r="O1414" s="266"/>
      <c r="P1414" s="266"/>
      <c r="Q1414" s="266"/>
      <c r="R1414" s="266"/>
      <c r="S1414" s="266"/>
      <c r="T1414" s="267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8" t="s">
        <v>266</v>
      </c>
      <c r="AU1414" s="268" t="s">
        <v>87</v>
      </c>
      <c r="AV1414" s="14" t="s">
        <v>87</v>
      </c>
      <c r="AW1414" s="14" t="s">
        <v>34</v>
      </c>
      <c r="AX1414" s="14" t="s">
        <v>77</v>
      </c>
      <c r="AY1414" s="268" t="s">
        <v>256</v>
      </c>
    </row>
    <row r="1415" s="14" customFormat="1">
      <c r="A1415" s="14"/>
      <c r="B1415" s="258"/>
      <c r="C1415" s="259"/>
      <c r="D1415" s="249" t="s">
        <v>266</v>
      </c>
      <c r="E1415" s="260" t="s">
        <v>1</v>
      </c>
      <c r="F1415" s="261" t="s">
        <v>395</v>
      </c>
      <c r="G1415" s="259"/>
      <c r="H1415" s="262">
        <v>12.175000000000001</v>
      </c>
      <c r="I1415" s="263"/>
      <c r="J1415" s="259"/>
      <c r="K1415" s="259"/>
      <c r="L1415" s="264"/>
      <c r="M1415" s="265"/>
      <c r="N1415" s="266"/>
      <c r="O1415" s="266"/>
      <c r="P1415" s="266"/>
      <c r="Q1415" s="266"/>
      <c r="R1415" s="266"/>
      <c r="S1415" s="266"/>
      <c r="T1415" s="267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8" t="s">
        <v>266</v>
      </c>
      <c r="AU1415" s="268" t="s">
        <v>87</v>
      </c>
      <c r="AV1415" s="14" t="s">
        <v>87</v>
      </c>
      <c r="AW1415" s="14" t="s">
        <v>34</v>
      </c>
      <c r="AX1415" s="14" t="s">
        <v>77</v>
      </c>
      <c r="AY1415" s="268" t="s">
        <v>256</v>
      </c>
    </row>
    <row r="1416" s="14" customFormat="1">
      <c r="A1416" s="14"/>
      <c r="B1416" s="258"/>
      <c r="C1416" s="259"/>
      <c r="D1416" s="249" t="s">
        <v>266</v>
      </c>
      <c r="E1416" s="260" t="s">
        <v>1</v>
      </c>
      <c r="F1416" s="261" t="s">
        <v>396</v>
      </c>
      <c r="G1416" s="259"/>
      <c r="H1416" s="262">
        <v>5.4249999999999998</v>
      </c>
      <c r="I1416" s="263"/>
      <c r="J1416" s="259"/>
      <c r="K1416" s="259"/>
      <c r="L1416" s="264"/>
      <c r="M1416" s="265"/>
      <c r="N1416" s="266"/>
      <c r="O1416" s="266"/>
      <c r="P1416" s="266"/>
      <c r="Q1416" s="266"/>
      <c r="R1416" s="266"/>
      <c r="S1416" s="266"/>
      <c r="T1416" s="267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8" t="s">
        <v>266</v>
      </c>
      <c r="AU1416" s="268" t="s">
        <v>87</v>
      </c>
      <c r="AV1416" s="14" t="s">
        <v>87</v>
      </c>
      <c r="AW1416" s="14" t="s">
        <v>34</v>
      </c>
      <c r="AX1416" s="14" t="s">
        <v>77</v>
      </c>
      <c r="AY1416" s="268" t="s">
        <v>256</v>
      </c>
    </row>
    <row r="1417" s="13" customFormat="1">
      <c r="A1417" s="13"/>
      <c r="B1417" s="247"/>
      <c r="C1417" s="248"/>
      <c r="D1417" s="249" t="s">
        <v>266</v>
      </c>
      <c r="E1417" s="250" t="s">
        <v>1</v>
      </c>
      <c r="F1417" s="251" t="s">
        <v>405</v>
      </c>
      <c r="G1417" s="248"/>
      <c r="H1417" s="250" t="s">
        <v>1</v>
      </c>
      <c r="I1417" s="252"/>
      <c r="J1417" s="248"/>
      <c r="K1417" s="248"/>
      <c r="L1417" s="253"/>
      <c r="M1417" s="254"/>
      <c r="N1417" s="255"/>
      <c r="O1417" s="255"/>
      <c r="P1417" s="255"/>
      <c r="Q1417" s="255"/>
      <c r="R1417" s="255"/>
      <c r="S1417" s="255"/>
      <c r="T1417" s="256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7" t="s">
        <v>266</v>
      </c>
      <c r="AU1417" s="257" t="s">
        <v>87</v>
      </c>
      <c r="AV1417" s="13" t="s">
        <v>85</v>
      </c>
      <c r="AW1417" s="13" t="s">
        <v>34</v>
      </c>
      <c r="AX1417" s="13" t="s">
        <v>77</v>
      </c>
      <c r="AY1417" s="257" t="s">
        <v>256</v>
      </c>
    </row>
    <row r="1418" s="14" customFormat="1">
      <c r="A1418" s="14"/>
      <c r="B1418" s="258"/>
      <c r="C1418" s="259"/>
      <c r="D1418" s="249" t="s">
        <v>266</v>
      </c>
      <c r="E1418" s="260" t="s">
        <v>1</v>
      </c>
      <c r="F1418" s="261" t="s">
        <v>1360</v>
      </c>
      <c r="G1418" s="259"/>
      <c r="H1418" s="262">
        <v>12</v>
      </c>
      <c r="I1418" s="263"/>
      <c r="J1418" s="259"/>
      <c r="K1418" s="259"/>
      <c r="L1418" s="264"/>
      <c r="M1418" s="265"/>
      <c r="N1418" s="266"/>
      <c r="O1418" s="266"/>
      <c r="P1418" s="266"/>
      <c r="Q1418" s="266"/>
      <c r="R1418" s="266"/>
      <c r="S1418" s="266"/>
      <c r="T1418" s="267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68" t="s">
        <v>266</v>
      </c>
      <c r="AU1418" s="268" t="s">
        <v>87</v>
      </c>
      <c r="AV1418" s="14" t="s">
        <v>87</v>
      </c>
      <c r="AW1418" s="14" t="s">
        <v>34</v>
      </c>
      <c r="AX1418" s="14" t="s">
        <v>77</v>
      </c>
      <c r="AY1418" s="268" t="s">
        <v>256</v>
      </c>
    </row>
    <row r="1419" s="14" customFormat="1">
      <c r="A1419" s="14"/>
      <c r="B1419" s="258"/>
      <c r="C1419" s="259"/>
      <c r="D1419" s="249" t="s">
        <v>266</v>
      </c>
      <c r="E1419" s="260" t="s">
        <v>1</v>
      </c>
      <c r="F1419" s="261" t="s">
        <v>399</v>
      </c>
      <c r="G1419" s="259"/>
      <c r="H1419" s="262">
        <v>6.8499999999999996</v>
      </c>
      <c r="I1419" s="263"/>
      <c r="J1419" s="259"/>
      <c r="K1419" s="259"/>
      <c r="L1419" s="264"/>
      <c r="M1419" s="265"/>
      <c r="N1419" s="266"/>
      <c r="O1419" s="266"/>
      <c r="P1419" s="266"/>
      <c r="Q1419" s="266"/>
      <c r="R1419" s="266"/>
      <c r="S1419" s="266"/>
      <c r="T1419" s="267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8" t="s">
        <v>266</v>
      </c>
      <c r="AU1419" s="268" t="s">
        <v>87</v>
      </c>
      <c r="AV1419" s="14" t="s">
        <v>87</v>
      </c>
      <c r="AW1419" s="14" t="s">
        <v>34</v>
      </c>
      <c r="AX1419" s="14" t="s">
        <v>77</v>
      </c>
      <c r="AY1419" s="268" t="s">
        <v>256</v>
      </c>
    </row>
    <row r="1420" s="14" customFormat="1">
      <c r="A1420" s="14"/>
      <c r="B1420" s="258"/>
      <c r="C1420" s="259"/>
      <c r="D1420" s="249" t="s">
        <v>266</v>
      </c>
      <c r="E1420" s="260" t="s">
        <v>1</v>
      </c>
      <c r="F1420" s="261" t="s">
        <v>400</v>
      </c>
      <c r="G1420" s="259"/>
      <c r="H1420" s="262">
        <v>5.2249999999999996</v>
      </c>
      <c r="I1420" s="263"/>
      <c r="J1420" s="259"/>
      <c r="K1420" s="259"/>
      <c r="L1420" s="264"/>
      <c r="M1420" s="265"/>
      <c r="N1420" s="266"/>
      <c r="O1420" s="266"/>
      <c r="P1420" s="266"/>
      <c r="Q1420" s="266"/>
      <c r="R1420" s="266"/>
      <c r="S1420" s="266"/>
      <c r="T1420" s="267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8" t="s">
        <v>266</v>
      </c>
      <c r="AU1420" s="268" t="s">
        <v>87</v>
      </c>
      <c r="AV1420" s="14" t="s">
        <v>87</v>
      </c>
      <c r="AW1420" s="14" t="s">
        <v>34</v>
      </c>
      <c r="AX1420" s="14" t="s">
        <v>77</v>
      </c>
      <c r="AY1420" s="268" t="s">
        <v>256</v>
      </c>
    </row>
    <row r="1421" s="14" customFormat="1">
      <c r="A1421" s="14"/>
      <c r="B1421" s="258"/>
      <c r="C1421" s="259"/>
      <c r="D1421" s="249" t="s">
        <v>266</v>
      </c>
      <c r="E1421" s="260" t="s">
        <v>1</v>
      </c>
      <c r="F1421" s="261" t="s">
        <v>400</v>
      </c>
      <c r="G1421" s="259"/>
      <c r="H1421" s="262">
        <v>5.2249999999999996</v>
      </c>
      <c r="I1421" s="263"/>
      <c r="J1421" s="259"/>
      <c r="K1421" s="259"/>
      <c r="L1421" s="264"/>
      <c r="M1421" s="265"/>
      <c r="N1421" s="266"/>
      <c r="O1421" s="266"/>
      <c r="P1421" s="266"/>
      <c r="Q1421" s="266"/>
      <c r="R1421" s="266"/>
      <c r="S1421" s="266"/>
      <c r="T1421" s="267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8" t="s">
        <v>266</v>
      </c>
      <c r="AU1421" s="268" t="s">
        <v>87</v>
      </c>
      <c r="AV1421" s="14" t="s">
        <v>87</v>
      </c>
      <c r="AW1421" s="14" t="s">
        <v>34</v>
      </c>
      <c r="AX1421" s="14" t="s">
        <v>77</v>
      </c>
      <c r="AY1421" s="268" t="s">
        <v>256</v>
      </c>
    </row>
    <row r="1422" s="14" customFormat="1">
      <c r="A1422" s="14"/>
      <c r="B1422" s="258"/>
      <c r="C1422" s="259"/>
      <c r="D1422" s="249" t="s">
        <v>266</v>
      </c>
      <c r="E1422" s="260" t="s">
        <v>1</v>
      </c>
      <c r="F1422" s="261" t="s">
        <v>401</v>
      </c>
      <c r="G1422" s="259"/>
      <c r="H1422" s="262">
        <v>11.35</v>
      </c>
      <c r="I1422" s="263"/>
      <c r="J1422" s="259"/>
      <c r="K1422" s="259"/>
      <c r="L1422" s="264"/>
      <c r="M1422" s="265"/>
      <c r="N1422" s="266"/>
      <c r="O1422" s="266"/>
      <c r="P1422" s="266"/>
      <c r="Q1422" s="266"/>
      <c r="R1422" s="266"/>
      <c r="S1422" s="266"/>
      <c r="T1422" s="267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8" t="s">
        <v>266</v>
      </c>
      <c r="AU1422" s="268" t="s">
        <v>87</v>
      </c>
      <c r="AV1422" s="14" t="s">
        <v>87</v>
      </c>
      <c r="AW1422" s="14" t="s">
        <v>34</v>
      </c>
      <c r="AX1422" s="14" t="s">
        <v>77</v>
      </c>
      <c r="AY1422" s="268" t="s">
        <v>256</v>
      </c>
    </row>
    <row r="1423" s="14" customFormat="1">
      <c r="A1423" s="14"/>
      <c r="B1423" s="258"/>
      <c r="C1423" s="259"/>
      <c r="D1423" s="249" t="s">
        <v>266</v>
      </c>
      <c r="E1423" s="260" t="s">
        <v>1</v>
      </c>
      <c r="F1423" s="261" t="s">
        <v>402</v>
      </c>
      <c r="G1423" s="259"/>
      <c r="H1423" s="262">
        <v>5.75</v>
      </c>
      <c r="I1423" s="263"/>
      <c r="J1423" s="259"/>
      <c r="K1423" s="259"/>
      <c r="L1423" s="264"/>
      <c r="M1423" s="265"/>
      <c r="N1423" s="266"/>
      <c r="O1423" s="266"/>
      <c r="P1423" s="266"/>
      <c r="Q1423" s="266"/>
      <c r="R1423" s="266"/>
      <c r="S1423" s="266"/>
      <c r="T1423" s="267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8" t="s">
        <v>266</v>
      </c>
      <c r="AU1423" s="268" t="s">
        <v>87</v>
      </c>
      <c r="AV1423" s="14" t="s">
        <v>87</v>
      </c>
      <c r="AW1423" s="14" t="s">
        <v>34</v>
      </c>
      <c r="AX1423" s="14" t="s">
        <v>77</v>
      </c>
      <c r="AY1423" s="268" t="s">
        <v>256</v>
      </c>
    </row>
    <row r="1424" s="14" customFormat="1">
      <c r="A1424" s="14"/>
      <c r="B1424" s="258"/>
      <c r="C1424" s="259"/>
      <c r="D1424" s="249" t="s">
        <v>266</v>
      </c>
      <c r="E1424" s="260" t="s">
        <v>1</v>
      </c>
      <c r="F1424" s="261" t="s">
        <v>403</v>
      </c>
      <c r="G1424" s="259"/>
      <c r="H1424" s="262">
        <v>6.1500000000000004</v>
      </c>
      <c r="I1424" s="263"/>
      <c r="J1424" s="259"/>
      <c r="K1424" s="259"/>
      <c r="L1424" s="264"/>
      <c r="M1424" s="265"/>
      <c r="N1424" s="266"/>
      <c r="O1424" s="266"/>
      <c r="P1424" s="266"/>
      <c r="Q1424" s="266"/>
      <c r="R1424" s="266"/>
      <c r="S1424" s="266"/>
      <c r="T1424" s="267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8" t="s">
        <v>266</v>
      </c>
      <c r="AU1424" s="268" t="s">
        <v>87</v>
      </c>
      <c r="AV1424" s="14" t="s">
        <v>87</v>
      </c>
      <c r="AW1424" s="14" t="s">
        <v>34</v>
      </c>
      <c r="AX1424" s="14" t="s">
        <v>77</v>
      </c>
      <c r="AY1424" s="268" t="s">
        <v>256</v>
      </c>
    </row>
    <row r="1425" s="14" customFormat="1">
      <c r="A1425" s="14"/>
      <c r="B1425" s="258"/>
      <c r="C1425" s="259"/>
      <c r="D1425" s="249" t="s">
        <v>266</v>
      </c>
      <c r="E1425" s="260" t="s">
        <v>1</v>
      </c>
      <c r="F1425" s="261" t="s">
        <v>1363</v>
      </c>
      <c r="G1425" s="259"/>
      <c r="H1425" s="262">
        <v>96.876000000000005</v>
      </c>
      <c r="I1425" s="263"/>
      <c r="J1425" s="259"/>
      <c r="K1425" s="259"/>
      <c r="L1425" s="264"/>
      <c r="M1425" s="265"/>
      <c r="N1425" s="266"/>
      <c r="O1425" s="266"/>
      <c r="P1425" s="266"/>
      <c r="Q1425" s="266"/>
      <c r="R1425" s="266"/>
      <c r="S1425" s="266"/>
      <c r="T1425" s="267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8" t="s">
        <v>266</v>
      </c>
      <c r="AU1425" s="268" t="s">
        <v>87</v>
      </c>
      <c r="AV1425" s="14" t="s">
        <v>87</v>
      </c>
      <c r="AW1425" s="14" t="s">
        <v>34</v>
      </c>
      <c r="AX1425" s="14" t="s">
        <v>77</v>
      </c>
      <c r="AY1425" s="268" t="s">
        <v>256</v>
      </c>
    </row>
    <row r="1426" s="14" customFormat="1">
      <c r="A1426" s="14"/>
      <c r="B1426" s="258"/>
      <c r="C1426" s="259"/>
      <c r="D1426" s="249" t="s">
        <v>266</v>
      </c>
      <c r="E1426" s="260" t="s">
        <v>1</v>
      </c>
      <c r="F1426" s="261" t="s">
        <v>1364</v>
      </c>
      <c r="G1426" s="259"/>
      <c r="H1426" s="262">
        <v>132.678</v>
      </c>
      <c r="I1426" s="263"/>
      <c r="J1426" s="259"/>
      <c r="K1426" s="259"/>
      <c r="L1426" s="264"/>
      <c r="M1426" s="265"/>
      <c r="N1426" s="266"/>
      <c r="O1426" s="266"/>
      <c r="P1426" s="266"/>
      <c r="Q1426" s="266"/>
      <c r="R1426" s="266"/>
      <c r="S1426" s="266"/>
      <c r="T1426" s="267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8" t="s">
        <v>266</v>
      </c>
      <c r="AU1426" s="268" t="s">
        <v>87</v>
      </c>
      <c r="AV1426" s="14" t="s">
        <v>87</v>
      </c>
      <c r="AW1426" s="14" t="s">
        <v>34</v>
      </c>
      <c r="AX1426" s="14" t="s">
        <v>77</v>
      </c>
      <c r="AY1426" s="268" t="s">
        <v>256</v>
      </c>
    </row>
    <row r="1427" s="15" customFormat="1">
      <c r="A1427" s="15"/>
      <c r="B1427" s="269"/>
      <c r="C1427" s="270"/>
      <c r="D1427" s="249" t="s">
        <v>266</v>
      </c>
      <c r="E1427" s="271" t="s">
        <v>1</v>
      </c>
      <c r="F1427" s="272" t="s">
        <v>270</v>
      </c>
      <c r="G1427" s="270"/>
      <c r="H1427" s="273">
        <v>788.81600000000003</v>
      </c>
      <c r="I1427" s="274"/>
      <c r="J1427" s="270"/>
      <c r="K1427" s="270"/>
      <c r="L1427" s="275"/>
      <c r="M1427" s="276"/>
      <c r="N1427" s="277"/>
      <c r="O1427" s="277"/>
      <c r="P1427" s="277"/>
      <c r="Q1427" s="277"/>
      <c r="R1427" s="277"/>
      <c r="S1427" s="277"/>
      <c r="T1427" s="278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79" t="s">
        <v>266</v>
      </c>
      <c r="AU1427" s="279" t="s">
        <v>87</v>
      </c>
      <c r="AV1427" s="15" t="s">
        <v>262</v>
      </c>
      <c r="AW1427" s="15" t="s">
        <v>34</v>
      </c>
      <c r="AX1427" s="15" t="s">
        <v>85</v>
      </c>
      <c r="AY1427" s="279" t="s">
        <v>256</v>
      </c>
    </row>
    <row r="1428" s="2" customFormat="1" ht="24.15" customHeight="1">
      <c r="A1428" s="38"/>
      <c r="B1428" s="39"/>
      <c r="C1428" s="228" t="s">
        <v>1365</v>
      </c>
      <c r="D1428" s="228" t="s">
        <v>258</v>
      </c>
      <c r="E1428" s="229" t="s">
        <v>1366</v>
      </c>
      <c r="F1428" s="230" t="s">
        <v>1367</v>
      </c>
      <c r="G1428" s="231" t="s">
        <v>337</v>
      </c>
      <c r="H1428" s="232">
        <v>788.81600000000003</v>
      </c>
      <c r="I1428" s="233"/>
      <c r="J1428" s="234">
        <f>ROUND(I1428*H1428,2)</f>
        <v>0</v>
      </c>
      <c r="K1428" s="235"/>
      <c r="L1428" s="44"/>
      <c r="M1428" s="236" t="s">
        <v>1</v>
      </c>
      <c r="N1428" s="237" t="s">
        <v>42</v>
      </c>
      <c r="O1428" s="91"/>
      <c r="P1428" s="238">
        <f>O1428*H1428</f>
        <v>0</v>
      </c>
      <c r="Q1428" s="238">
        <v>0.00020000000000000001</v>
      </c>
      <c r="R1428" s="238">
        <f>Q1428*H1428</f>
        <v>0.15776320000000002</v>
      </c>
      <c r="S1428" s="238">
        <v>0</v>
      </c>
      <c r="T1428" s="239">
        <f>S1428*H1428</f>
        <v>0</v>
      </c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R1428" s="240" t="s">
        <v>355</v>
      </c>
      <c r="AT1428" s="240" t="s">
        <v>258</v>
      </c>
      <c r="AU1428" s="240" t="s">
        <v>87</v>
      </c>
      <c r="AY1428" s="17" t="s">
        <v>256</v>
      </c>
      <c r="BE1428" s="241">
        <f>IF(N1428="základní",J1428,0)</f>
        <v>0</v>
      </c>
      <c r="BF1428" s="241">
        <f>IF(N1428="snížená",J1428,0)</f>
        <v>0</v>
      </c>
      <c r="BG1428" s="241">
        <f>IF(N1428="zákl. přenesená",J1428,0)</f>
        <v>0</v>
      </c>
      <c r="BH1428" s="241">
        <f>IF(N1428="sníž. přenesená",J1428,0)</f>
        <v>0</v>
      </c>
      <c r="BI1428" s="241">
        <f>IF(N1428="nulová",J1428,0)</f>
        <v>0</v>
      </c>
      <c r="BJ1428" s="17" t="s">
        <v>85</v>
      </c>
      <c r="BK1428" s="241">
        <f>ROUND(I1428*H1428,2)</f>
        <v>0</v>
      </c>
      <c r="BL1428" s="17" t="s">
        <v>355</v>
      </c>
      <c r="BM1428" s="240" t="s">
        <v>1368</v>
      </c>
    </row>
    <row r="1429" s="2" customFormat="1" ht="24.15" customHeight="1">
      <c r="A1429" s="38"/>
      <c r="B1429" s="39"/>
      <c r="C1429" s="228" t="s">
        <v>1369</v>
      </c>
      <c r="D1429" s="228" t="s">
        <v>258</v>
      </c>
      <c r="E1429" s="229" t="s">
        <v>1370</v>
      </c>
      <c r="F1429" s="230" t="s">
        <v>1371</v>
      </c>
      <c r="G1429" s="231" t="s">
        <v>337</v>
      </c>
      <c r="H1429" s="232">
        <v>788.81600000000003</v>
      </c>
      <c r="I1429" s="233"/>
      <c r="J1429" s="234">
        <f>ROUND(I1429*H1429,2)</f>
        <v>0</v>
      </c>
      <c r="K1429" s="235"/>
      <c r="L1429" s="44"/>
      <c r="M1429" s="236" t="s">
        <v>1</v>
      </c>
      <c r="N1429" s="237" t="s">
        <v>42</v>
      </c>
      <c r="O1429" s="91"/>
      <c r="P1429" s="238">
        <f>O1429*H1429</f>
        <v>0</v>
      </c>
      <c r="Q1429" s="238">
        <v>0.00029</v>
      </c>
      <c r="R1429" s="238">
        <f>Q1429*H1429</f>
        <v>0.22875664000000001</v>
      </c>
      <c r="S1429" s="238">
        <v>0</v>
      </c>
      <c r="T1429" s="239">
        <f>S1429*H1429</f>
        <v>0</v>
      </c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R1429" s="240" t="s">
        <v>355</v>
      </c>
      <c r="AT1429" s="240" t="s">
        <v>258</v>
      </c>
      <c r="AU1429" s="240" t="s">
        <v>87</v>
      </c>
      <c r="AY1429" s="17" t="s">
        <v>256</v>
      </c>
      <c r="BE1429" s="241">
        <f>IF(N1429="základní",J1429,0)</f>
        <v>0</v>
      </c>
      <c r="BF1429" s="241">
        <f>IF(N1429="snížená",J1429,0)</f>
        <v>0</v>
      </c>
      <c r="BG1429" s="241">
        <f>IF(N1429="zákl. přenesená",J1429,0)</f>
        <v>0</v>
      </c>
      <c r="BH1429" s="241">
        <f>IF(N1429="sníž. přenesená",J1429,0)</f>
        <v>0</v>
      </c>
      <c r="BI1429" s="241">
        <f>IF(N1429="nulová",J1429,0)</f>
        <v>0</v>
      </c>
      <c r="BJ1429" s="17" t="s">
        <v>85</v>
      </c>
      <c r="BK1429" s="241">
        <f>ROUND(I1429*H1429,2)</f>
        <v>0</v>
      </c>
      <c r="BL1429" s="17" t="s">
        <v>355</v>
      </c>
      <c r="BM1429" s="240" t="s">
        <v>1372</v>
      </c>
    </row>
    <row r="1430" s="12" customFormat="1" ht="25.92" customHeight="1">
      <c r="A1430" s="12"/>
      <c r="B1430" s="212"/>
      <c r="C1430" s="213"/>
      <c r="D1430" s="214" t="s">
        <v>76</v>
      </c>
      <c r="E1430" s="215" t="s">
        <v>303</v>
      </c>
      <c r="F1430" s="215" t="s">
        <v>1373</v>
      </c>
      <c r="G1430" s="213"/>
      <c r="H1430" s="213"/>
      <c r="I1430" s="216"/>
      <c r="J1430" s="217">
        <f>BK1430</f>
        <v>0</v>
      </c>
      <c r="K1430" s="213"/>
      <c r="L1430" s="218"/>
      <c r="M1430" s="219"/>
      <c r="N1430" s="220"/>
      <c r="O1430" s="220"/>
      <c r="P1430" s="221">
        <f>P1431+P1435</f>
        <v>0</v>
      </c>
      <c r="Q1430" s="220"/>
      <c r="R1430" s="221">
        <f>R1431+R1435</f>
        <v>0</v>
      </c>
      <c r="S1430" s="220"/>
      <c r="T1430" s="222">
        <f>T1431+T1435</f>
        <v>0</v>
      </c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R1430" s="223" t="s">
        <v>109</v>
      </c>
      <c r="AT1430" s="224" t="s">
        <v>76</v>
      </c>
      <c r="AU1430" s="224" t="s">
        <v>77</v>
      </c>
      <c r="AY1430" s="223" t="s">
        <v>256</v>
      </c>
      <c r="BK1430" s="225">
        <f>BK1431+BK1435</f>
        <v>0</v>
      </c>
    </row>
    <row r="1431" s="12" customFormat="1" ht="22.8" customHeight="1">
      <c r="A1431" s="12"/>
      <c r="B1431" s="212"/>
      <c r="C1431" s="213"/>
      <c r="D1431" s="214" t="s">
        <v>76</v>
      </c>
      <c r="E1431" s="226" t="s">
        <v>1374</v>
      </c>
      <c r="F1431" s="226" t="s">
        <v>1375</v>
      </c>
      <c r="G1431" s="213"/>
      <c r="H1431" s="213"/>
      <c r="I1431" s="216"/>
      <c r="J1431" s="227">
        <f>BK1431</f>
        <v>0</v>
      </c>
      <c r="K1431" s="213"/>
      <c r="L1431" s="218"/>
      <c r="M1431" s="219"/>
      <c r="N1431" s="220"/>
      <c r="O1431" s="220"/>
      <c r="P1431" s="221">
        <f>SUM(P1432:P1434)</f>
        <v>0</v>
      </c>
      <c r="Q1431" s="220"/>
      <c r="R1431" s="221">
        <f>SUM(R1432:R1434)</f>
        <v>0</v>
      </c>
      <c r="S1431" s="220"/>
      <c r="T1431" s="222">
        <f>SUM(T1432:T1434)</f>
        <v>0</v>
      </c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R1431" s="223" t="s">
        <v>109</v>
      </c>
      <c r="AT1431" s="224" t="s">
        <v>76</v>
      </c>
      <c r="AU1431" s="224" t="s">
        <v>85</v>
      </c>
      <c r="AY1431" s="223" t="s">
        <v>256</v>
      </c>
      <c r="BK1431" s="225">
        <f>SUM(BK1432:BK1434)</f>
        <v>0</v>
      </c>
    </row>
    <row r="1432" s="2" customFormat="1" ht="24.15" customHeight="1">
      <c r="A1432" s="38"/>
      <c r="B1432" s="39"/>
      <c r="C1432" s="228" t="s">
        <v>1376</v>
      </c>
      <c r="D1432" s="228" t="s">
        <v>258</v>
      </c>
      <c r="E1432" s="229" t="s">
        <v>1377</v>
      </c>
      <c r="F1432" s="230" t="s">
        <v>1378</v>
      </c>
      <c r="G1432" s="231" t="s">
        <v>722</v>
      </c>
      <c r="H1432" s="232">
        <v>60</v>
      </c>
      <c r="I1432" s="233"/>
      <c r="J1432" s="234">
        <f>ROUND(I1432*H1432,2)</f>
        <v>0</v>
      </c>
      <c r="K1432" s="235"/>
      <c r="L1432" s="44"/>
      <c r="M1432" s="236" t="s">
        <v>1</v>
      </c>
      <c r="N1432" s="237" t="s">
        <v>42</v>
      </c>
      <c r="O1432" s="91"/>
      <c r="P1432" s="238">
        <f>O1432*H1432</f>
        <v>0</v>
      </c>
      <c r="Q1432" s="238">
        <v>0</v>
      </c>
      <c r="R1432" s="238">
        <f>Q1432*H1432</f>
        <v>0</v>
      </c>
      <c r="S1432" s="238">
        <v>0</v>
      </c>
      <c r="T1432" s="239">
        <f>S1432*H1432</f>
        <v>0</v>
      </c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R1432" s="240" t="s">
        <v>719</v>
      </c>
      <c r="AT1432" s="240" t="s">
        <v>258</v>
      </c>
      <c r="AU1432" s="240" t="s">
        <v>87</v>
      </c>
      <c r="AY1432" s="17" t="s">
        <v>256</v>
      </c>
      <c r="BE1432" s="241">
        <f>IF(N1432="základní",J1432,0)</f>
        <v>0</v>
      </c>
      <c r="BF1432" s="241">
        <f>IF(N1432="snížená",J1432,0)</f>
        <v>0</v>
      </c>
      <c r="BG1432" s="241">
        <f>IF(N1432="zákl. přenesená",J1432,0)</f>
        <v>0</v>
      </c>
      <c r="BH1432" s="241">
        <f>IF(N1432="sníž. přenesená",J1432,0)</f>
        <v>0</v>
      </c>
      <c r="BI1432" s="241">
        <f>IF(N1432="nulová",J1432,0)</f>
        <v>0</v>
      </c>
      <c r="BJ1432" s="17" t="s">
        <v>85</v>
      </c>
      <c r="BK1432" s="241">
        <f>ROUND(I1432*H1432,2)</f>
        <v>0</v>
      </c>
      <c r="BL1432" s="17" t="s">
        <v>719</v>
      </c>
      <c r="BM1432" s="240" t="s">
        <v>1379</v>
      </c>
    </row>
    <row r="1433" s="14" customFormat="1">
      <c r="A1433" s="14"/>
      <c r="B1433" s="258"/>
      <c r="C1433" s="259"/>
      <c r="D1433" s="249" t="s">
        <v>266</v>
      </c>
      <c r="E1433" s="260" t="s">
        <v>1</v>
      </c>
      <c r="F1433" s="261" t="s">
        <v>693</v>
      </c>
      <c r="G1433" s="259"/>
      <c r="H1433" s="262">
        <v>60</v>
      </c>
      <c r="I1433" s="263"/>
      <c r="J1433" s="259"/>
      <c r="K1433" s="259"/>
      <c r="L1433" s="264"/>
      <c r="M1433" s="265"/>
      <c r="N1433" s="266"/>
      <c r="O1433" s="266"/>
      <c r="P1433" s="266"/>
      <c r="Q1433" s="266"/>
      <c r="R1433" s="266"/>
      <c r="S1433" s="266"/>
      <c r="T1433" s="267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8" t="s">
        <v>266</v>
      </c>
      <c r="AU1433" s="268" t="s">
        <v>87</v>
      </c>
      <c r="AV1433" s="14" t="s">
        <v>87</v>
      </c>
      <c r="AW1433" s="14" t="s">
        <v>34</v>
      </c>
      <c r="AX1433" s="14" t="s">
        <v>77</v>
      </c>
      <c r="AY1433" s="268" t="s">
        <v>256</v>
      </c>
    </row>
    <row r="1434" s="15" customFormat="1">
      <c r="A1434" s="15"/>
      <c r="B1434" s="269"/>
      <c r="C1434" s="270"/>
      <c r="D1434" s="249" t="s">
        <v>266</v>
      </c>
      <c r="E1434" s="271" t="s">
        <v>1</v>
      </c>
      <c r="F1434" s="272" t="s">
        <v>270</v>
      </c>
      <c r="G1434" s="270"/>
      <c r="H1434" s="273">
        <v>60</v>
      </c>
      <c r="I1434" s="274"/>
      <c r="J1434" s="270"/>
      <c r="K1434" s="270"/>
      <c r="L1434" s="275"/>
      <c r="M1434" s="276"/>
      <c r="N1434" s="277"/>
      <c r="O1434" s="277"/>
      <c r="P1434" s="277"/>
      <c r="Q1434" s="277"/>
      <c r="R1434" s="277"/>
      <c r="S1434" s="277"/>
      <c r="T1434" s="278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79" t="s">
        <v>266</v>
      </c>
      <c r="AU1434" s="279" t="s">
        <v>87</v>
      </c>
      <c r="AV1434" s="15" t="s">
        <v>262</v>
      </c>
      <c r="AW1434" s="15" t="s">
        <v>34</v>
      </c>
      <c r="AX1434" s="15" t="s">
        <v>85</v>
      </c>
      <c r="AY1434" s="279" t="s">
        <v>256</v>
      </c>
    </row>
    <row r="1435" s="12" customFormat="1" ht="22.8" customHeight="1">
      <c r="A1435" s="12"/>
      <c r="B1435" s="212"/>
      <c r="C1435" s="213"/>
      <c r="D1435" s="214" t="s">
        <v>76</v>
      </c>
      <c r="E1435" s="226" t="s">
        <v>1380</v>
      </c>
      <c r="F1435" s="226" t="s">
        <v>1381</v>
      </c>
      <c r="G1435" s="213"/>
      <c r="H1435" s="213"/>
      <c r="I1435" s="216"/>
      <c r="J1435" s="227">
        <f>BK1435</f>
        <v>0</v>
      </c>
      <c r="K1435" s="213"/>
      <c r="L1435" s="218"/>
      <c r="M1435" s="219"/>
      <c r="N1435" s="220"/>
      <c r="O1435" s="220"/>
      <c r="P1435" s="221">
        <f>SUM(P1436:P1467)</f>
        <v>0</v>
      </c>
      <c r="Q1435" s="220"/>
      <c r="R1435" s="221">
        <f>SUM(R1436:R1467)</f>
        <v>0</v>
      </c>
      <c r="S1435" s="220"/>
      <c r="T1435" s="222">
        <f>SUM(T1436:T1467)</f>
        <v>0</v>
      </c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R1435" s="223" t="s">
        <v>109</v>
      </c>
      <c r="AT1435" s="224" t="s">
        <v>76</v>
      </c>
      <c r="AU1435" s="224" t="s">
        <v>85</v>
      </c>
      <c r="AY1435" s="223" t="s">
        <v>256</v>
      </c>
      <c r="BK1435" s="225">
        <f>SUM(BK1436:BK1467)</f>
        <v>0</v>
      </c>
    </row>
    <row r="1436" s="2" customFormat="1" ht="44.25" customHeight="1">
      <c r="A1436" s="38"/>
      <c r="B1436" s="39"/>
      <c r="C1436" s="228" t="s">
        <v>1382</v>
      </c>
      <c r="D1436" s="228" t="s">
        <v>258</v>
      </c>
      <c r="E1436" s="229" t="s">
        <v>1383</v>
      </c>
      <c r="F1436" s="230" t="s">
        <v>1384</v>
      </c>
      <c r="G1436" s="231" t="s">
        <v>1151</v>
      </c>
      <c r="H1436" s="232">
        <v>1</v>
      </c>
      <c r="I1436" s="233"/>
      <c r="J1436" s="234">
        <f>ROUND(I1436*H1436,2)</f>
        <v>0</v>
      </c>
      <c r="K1436" s="235"/>
      <c r="L1436" s="44"/>
      <c r="M1436" s="236" t="s">
        <v>1</v>
      </c>
      <c r="N1436" s="237" t="s">
        <v>42</v>
      </c>
      <c r="O1436" s="91"/>
      <c r="P1436" s="238">
        <f>O1436*H1436</f>
        <v>0</v>
      </c>
      <c r="Q1436" s="238">
        <v>0</v>
      </c>
      <c r="R1436" s="238">
        <f>Q1436*H1436</f>
        <v>0</v>
      </c>
      <c r="S1436" s="238">
        <v>0</v>
      </c>
      <c r="T1436" s="239">
        <f>S1436*H1436</f>
        <v>0</v>
      </c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R1436" s="240" t="s">
        <v>355</v>
      </c>
      <c r="AT1436" s="240" t="s">
        <v>258</v>
      </c>
      <c r="AU1436" s="240" t="s">
        <v>87</v>
      </c>
      <c r="AY1436" s="17" t="s">
        <v>256</v>
      </c>
      <c r="BE1436" s="241">
        <f>IF(N1436="základní",J1436,0)</f>
        <v>0</v>
      </c>
      <c r="BF1436" s="241">
        <f>IF(N1436="snížená",J1436,0)</f>
        <v>0</v>
      </c>
      <c r="BG1436" s="241">
        <f>IF(N1436="zákl. přenesená",J1436,0)</f>
        <v>0</v>
      </c>
      <c r="BH1436" s="241">
        <f>IF(N1436="sníž. přenesená",J1436,0)</f>
        <v>0</v>
      </c>
      <c r="BI1436" s="241">
        <f>IF(N1436="nulová",J1436,0)</f>
        <v>0</v>
      </c>
      <c r="BJ1436" s="17" t="s">
        <v>85</v>
      </c>
      <c r="BK1436" s="241">
        <f>ROUND(I1436*H1436,2)</f>
        <v>0</v>
      </c>
      <c r="BL1436" s="17" t="s">
        <v>355</v>
      </c>
      <c r="BM1436" s="240" t="s">
        <v>1385</v>
      </c>
    </row>
    <row r="1437" s="13" customFormat="1">
      <c r="A1437" s="13"/>
      <c r="B1437" s="247"/>
      <c r="C1437" s="248"/>
      <c r="D1437" s="249" t="s">
        <v>266</v>
      </c>
      <c r="E1437" s="250" t="s">
        <v>1</v>
      </c>
      <c r="F1437" s="251" t="s">
        <v>268</v>
      </c>
      <c r="G1437" s="248"/>
      <c r="H1437" s="250" t="s">
        <v>1</v>
      </c>
      <c r="I1437" s="252"/>
      <c r="J1437" s="248"/>
      <c r="K1437" s="248"/>
      <c r="L1437" s="253"/>
      <c r="M1437" s="254"/>
      <c r="N1437" s="255"/>
      <c r="O1437" s="255"/>
      <c r="P1437" s="255"/>
      <c r="Q1437" s="255"/>
      <c r="R1437" s="255"/>
      <c r="S1437" s="255"/>
      <c r="T1437" s="256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57" t="s">
        <v>266</v>
      </c>
      <c r="AU1437" s="257" t="s">
        <v>87</v>
      </c>
      <c r="AV1437" s="13" t="s">
        <v>85</v>
      </c>
      <c r="AW1437" s="13" t="s">
        <v>34</v>
      </c>
      <c r="AX1437" s="13" t="s">
        <v>77</v>
      </c>
      <c r="AY1437" s="257" t="s">
        <v>256</v>
      </c>
    </row>
    <row r="1438" s="14" customFormat="1">
      <c r="A1438" s="14"/>
      <c r="B1438" s="258"/>
      <c r="C1438" s="259"/>
      <c r="D1438" s="249" t="s">
        <v>266</v>
      </c>
      <c r="E1438" s="260" t="s">
        <v>1</v>
      </c>
      <c r="F1438" s="261" t="s">
        <v>1386</v>
      </c>
      <c r="G1438" s="259"/>
      <c r="H1438" s="262">
        <v>1</v>
      </c>
      <c r="I1438" s="263"/>
      <c r="J1438" s="259"/>
      <c r="K1438" s="259"/>
      <c r="L1438" s="264"/>
      <c r="M1438" s="265"/>
      <c r="N1438" s="266"/>
      <c r="O1438" s="266"/>
      <c r="P1438" s="266"/>
      <c r="Q1438" s="266"/>
      <c r="R1438" s="266"/>
      <c r="S1438" s="266"/>
      <c r="T1438" s="267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8" t="s">
        <v>266</v>
      </c>
      <c r="AU1438" s="268" t="s">
        <v>87</v>
      </c>
      <c r="AV1438" s="14" t="s">
        <v>87</v>
      </c>
      <c r="AW1438" s="14" t="s">
        <v>34</v>
      </c>
      <c r="AX1438" s="14" t="s">
        <v>77</v>
      </c>
      <c r="AY1438" s="268" t="s">
        <v>256</v>
      </c>
    </row>
    <row r="1439" s="15" customFormat="1">
      <c r="A1439" s="15"/>
      <c r="B1439" s="269"/>
      <c r="C1439" s="270"/>
      <c r="D1439" s="249" t="s">
        <v>266</v>
      </c>
      <c r="E1439" s="271" t="s">
        <v>1</v>
      </c>
      <c r="F1439" s="272" t="s">
        <v>270</v>
      </c>
      <c r="G1439" s="270"/>
      <c r="H1439" s="273">
        <v>1</v>
      </c>
      <c r="I1439" s="274"/>
      <c r="J1439" s="270"/>
      <c r="K1439" s="270"/>
      <c r="L1439" s="275"/>
      <c r="M1439" s="276"/>
      <c r="N1439" s="277"/>
      <c r="O1439" s="277"/>
      <c r="P1439" s="277"/>
      <c r="Q1439" s="277"/>
      <c r="R1439" s="277"/>
      <c r="S1439" s="277"/>
      <c r="T1439" s="278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79" t="s">
        <v>266</v>
      </c>
      <c r="AU1439" s="279" t="s">
        <v>87</v>
      </c>
      <c r="AV1439" s="15" t="s">
        <v>262</v>
      </c>
      <c r="AW1439" s="15" t="s">
        <v>34</v>
      </c>
      <c r="AX1439" s="15" t="s">
        <v>85</v>
      </c>
      <c r="AY1439" s="279" t="s">
        <v>256</v>
      </c>
    </row>
    <row r="1440" s="2" customFormat="1" ht="33" customHeight="1">
      <c r="A1440" s="38"/>
      <c r="B1440" s="39"/>
      <c r="C1440" s="228" t="s">
        <v>1387</v>
      </c>
      <c r="D1440" s="228" t="s">
        <v>258</v>
      </c>
      <c r="E1440" s="229" t="s">
        <v>1388</v>
      </c>
      <c r="F1440" s="230" t="s">
        <v>1389</v>
      </c>
      <c r="G1440" s="231" t="s">
        <v>1151</v>
      </c>
      <c r="H1440" s="232">
        <v>1</v>
      </c>
      <c r="I1440" s="233"/>
      <c r="J1440" s="234">
        <f>ROUND(I1440*H1440,2)</f>
        <v>0</v>
      </c>
      <c r="K1440" s="235"/>
      <c r="L1440" s="44"/>
      <c r="M1440" s="236" t="s">
        <v>1</v>
      </c>
      <c r="N1440" s="237" t="s">
        <v>42</v>
      </c>
      <c r="O1440" s="91"/>
      <c r="P1440" s="238">
        <f>O1440*H1440</f>
        <v>0</v>
      </c>
      <c r="Q1440" s="238">
        <v>0</v>
      </c>
      <c r="R1440" s="238">
        <f>Q1440*H1440</f>
        <v>0</v>
      </c>
      <c r="S1440" s="238">
        <v>0</v>
      </c>
      <c r="T1440" s="239">
        <f>S1440*H1440</f>
        <v>0</v>
      </c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R1440" s="240" t="s">
        <v>355</v>
      </c>
      <c r="AT1440" s="240" t="s">
        <v>258</v>
      </c>
      <c r="AU1440" s="240" t="s">
        <v>87</v>
      </c>
      <c r="AY1440" s="17" t="s">
        <v>256</v>
      </c>
      <c r="BE1440" s="241">
        <f>IF(N1440="základní",J1440,0)</f>
        <v>0</v>
      </c>
      <c r="BF1440" s="241">
        <f>IF(N1440="snížená",J1440,0)</f>
        <v>0</v>
      </c>
      <c r="BG1440" s="241">
        <f>IF(N1440="zákl. přenesená",J1440,0)</f>
        <v>0</v>
      </c>
      <c r="BH1440" s="241">
        <f>IF(N1440="sníž. přenesená",J1440,0)</f>
        <v>0</v>
      </c>
      <c r="BI1440" s="241">
        <f>IF(N1440="nulová",J1440,0)</f>
        <v>0</v>
      </c>
      <c r="BJ1440" s="17" t="s">
        <v>85</v>
      </c>
      <c r="BK1440" s="241">
        <f>ROUND(I1440*H1440,2)</f>
        <v>0</v>
      </c>
      <c r="BL1440" s="17" t="s">
        <v>355</v>
      </c>
      <c r="BM1440" s="240" t="s">
        <v>1390</v>
      </c>
    </row>
    <row r="1441" s="13" customFormat="1">
      <c r="A1441" s="13"/>
      <c r="B1441" s="247"/>
      <c r="C1441" s="248"/>
      <c r="D1441" s="249" t="s">
        <v>266</v>
      </c>
      <c r="E1441" s="250" t="s">
        <v>1</v>
      </c>
      <c r="F1441" s="251" t="s">
        <v>268</v>
      </c>
      <c r="G1441" s="248"/>
      <c r="H1441" s="250" t="s">
        <v>1</v>
      </c>
      <c r="I1441" s="252"/>
      <c r="J1441" s="248"/>
      <c r="K1441" s="248"/>
      <c r="L1441" s="253"/>
      <c r="M1441" s="254"/>
      <c r="N1441" s="255"/>
      <c r="O1441" s="255"/>
      <c r="P1441" s="255"/>
      <c r="Q1441" s="255"/>
      <c r="R1441" s="255"/>
      <c r="S1441" s="255"/>
      <c r="T1441" s="256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7" t="s">
        <v>266</v>
      </c>
      <c r="AU1441" s="257" t="s">
        <v>87</v>
      </c>
      <c r="AV1441" s="13" t="s">
        <v>85</v>
      </c>
      <c r="AW1441" s="13" t="s">
        <v>34</v>
      </c>
      <c r="AX1441" s="13" t="s">
        <v>77</v>
      </c>
      <c r="AY1441" s="257" t="s">
        <v>256</v>
      </c>
    </row>
    <row r="1442" s="14" customFormat="1">
      <c r="A1442" s="14"/>
      <c r="B1442" s="258"/>
      <c r="C1442" s="259"/>
      <c r="D1442" s="249" t="s">
        <v>266</v>
      </c>
      <c r="E1442" s="260" t="s">
        <v>1</v>
      </c>
      <c r="F1442" s="261" t="s">
        <v>1386</v>
      </c>
      <c r="G1442" s="259"/>
      <c r="H1442" s="262">
        <v>1</v>
      </c>
      <c r="I1442" s="263"/>
      <c r="J1442" s="259"/>
      <c r="K1442" s="259"/>
      <c r="L1442" s="264"/>
      <c r="M1442" s="265"/>
      <c r="N1442" s="266"/>
      <c r="O1442" s="266"/>
      <c r="P1442" s="266"/>
      <c r="Q1442" s="266"/>
      <c r="R1442" s="266"/>
      <c r="S1442" s="266"/>
      <c r="T1442" s="267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8" t="s">
        <v>266</v>
      </c>
      <c r="AU1442" s="268" t="s">
        <v>87</v>
      </c>
      <c r="AV1442" s="14" t="s">
        <v>87</v>
      </c>
      <c r="AW1442" s="14" t="s">
        <v>34</v>
      </c>
      <c r="AX1442" s="14" t="s">
        <v>77</v>
      </c>
      <c r="AY1442" s="268" t="s">
        <v>256</v>
      </c>
    </row>
    <row r="1443" s="15" customFormat="1">
      <c r="A1443" s="15"/>
      <c r="B1443" s="269"/>
      <c r="C1443" s="270"/>
      <c r="D1443" s="249" t="s">
        <v>266</v>
      </c>
      <c r="E1443" s="271" t="s">
        <v>1</v>
      </c>
      <c r="F1443" s="272" t="s">
        <v>270</v>
      </c>
      <c r="G1443" s="270"/>
      <c r="H1443" s="273">
        <v>1</v>
      </c>
      <c r="I1443" s="274"/>
      <c r="J1443" s="270"/>
      <c r="K1443" s="270"/>
      <c r="L1443" s="275"/>
      <c r="M1443" s="276"/>
      <c r="N1443" s="277"/>
      <c r="O1443" s="277"/>
      <c r="P1443" s="277"/>
      <c r="Q1443" s="277"/>
      <c r="R1443" s="277"/>
      <c r="S1443" s="277"/>
      <c r="T1443" s="278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79" t="s">
        <v>266</v>
      </c>
      <c r="AU1443" s="279" t="s">
        <v>87</v>
      </c>
      <c r="AV1443" s="15" t="s">
        <v>262</v>
      </c>
      <c r="AW1443" s="15" t="s">
        <v>34</v>
      </c>
      <c r="AX1443" s="15" t="s">
        <v>85</v>
      </c>
      <c r="AY1443" s="279" t="s">
        <v>256</v>
      </c>
    </row>
    <row r="1444" s="2" customFormat="1" ht="16.5" customHeight="1">
      <c r="A1444" s="38"/>
      <c r="B1444" s="39"/>
      <c r="C1444" s="228" t="s">
        <v>1391</v>
      </c>
      <c r="D1444" s="228" t="s">
        <v>258</v>
      </c>
      <c r="E1444" s="229" t="s">
        <v>1392</v>
      </c>
      <c r="F1444" s="230" t="s">
        <v>1393</v>
      </c>
      <c r="G1444" s="231" t="s">
        <v>319</v>
      </c>
      <c r="H1444" s="232">
        <v>1</v>
      </c>
      <c r="I1444" s="233"/>
      <c r="J1444" s="234">
        <f>ROUND(I1444*H1444,2)</f>
        <v>0</v>
      </c>
      <c r="K1444" s="235"/>
      <c r="L1444" s="44"/>
      <c r="M1444" s="236" t="s">
        <v>1</v>
      </c>
      <c r="N1444" s="237" t="s">
        <v>42</v>
      </c>
      <c r="O1444" s="91"/>
      <c r="P1444" s="238">
        <f>O1444*H1444</f>
        <v>0</v>
      </c>
      <c r="Q1444" s="238">
        <v>0</v>
      </c>
      <c r="R1444" s="238">
        <f>Q1444*H1444</f>
        <v>0</v>
      </c>
      <c r="S1444" s="238">
        <v>0</v>
      </c>
      <c r="T1444" s="239">
        <f>S1444*H1444</f>
        <v>0</v>
      </c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R1444" s="240" t="s">
        <v>355</v>
      </c>
      <c r="AT1444" s="240" t="s">
        <v>258</v>
      </c>
      <c r="AU1444" s="240" t="s">
        <v>87</v>
      </c>
      <c r="AY1444" s="17" t="s">
        <v>256</v>
      </c>
      <c r="BE1444" s="241">
        <f>IF(N1444="základní",J1444,0)</f>
        <v>0</v>
      </c>
      <c r="BF1444" s="241">
        <f>IF(N1444="snížená",J1444,0)</f>
        <v>0</v>
      </c>
      <c r="BG1444" s="241">
        <f>IF(N1444="zákl. přenesená",J1444,0)</f>
        <v>0</v>
      </c>
      <c r="BH1444" s="241">
        <f>IF(N1444="sníž. přenesená",J1444,0)</f>
        <v>0</v>
      </c>
      <c r="BI1444" s="241">
        <f>IF(N1444="nulová",J1444,0)</f>
        <v>0</v>
      </c>
      <c r="BJ1444" s="17" t="s">
        <v>85</v>
      </c>
      <c r="BK1444" s="241">
        <f>ROUND(I1444*H1444,2)</f>
        <v>0</v>
      </c>
      <c r="BL1444" s="17" t="s">
        <v>355</v>
      </c>
      <c r="BM1444" s="240" t="s">
        <v>1394</v>
      </c>
    </row>
    <row r="1445" s="13" customFormat="1">
      <c r="A1445" s="13"/>
      <c r="B1445" s="247"/>
      <c r="C1445" s="248"/>
      <c r="D1445" s="249" t="s">
        <v>266</v>
      </c>
      <c r="E1445" s="250" t="s">
        <v>1</v>
      </c>
      <c r="F1445" s="251" t="s">
        <v>268</v>
      </c>
      <c r="G1445" s="248"/>
      <c r="H1445" s="250" t="s">
        <v>1</v>
      </c>
      <c r="I1445" s="252"/>
      <c r="J1445" s="248"/>
      <c r="K1445" s="248"/>
      <c r="L1445" s="253"/>
      <c r="M1445" s="254"/>
      <c r="N1445" s="255"/>
      <c r="O1445" s="255"/>
      <c r="P1445" s="255"/>
      <c r="Q1445" s="255"/>
      <c r="R1445" s="255"/>
      <c r="S1445" s="255"/>
      <c r="T1445" s="256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7" t="s">
        <v>266</v>
      </c>
      <c r="AU1445" s="257" t="s">
        <v>87</v>
      </c>
      <c r="AV1445" s="13" t="s">
        <v>85</v>
      </c>
      <c r="AW1445" s="13" t="s">
        <v>34</v>
      </c>
      <c r="AX1445" s="13" t="s">
        <v>77</v>
      </c>
      <c r="AY1445" s="257" t="s">
        <v>256</v>
      </c>
    </row>
    <row r="1446" s="14" customFormat="1">
      <c r="A1446" s="14"/>
      <c r="B1446" s="258"/>
      <c r="C1446" s="259"/>
      <c r="D1446" s="249" t="s">
        <v>266</v>
      </c>
      <c r="E1446" s="260" t="s">
        <v>1</v>
      </c>
      <c r="F1446" s="261" t="s">
        <v>1386</v>
      </c>
      <c r="G1446" s="259"/>
      <c r="H1446" s="262">
        <v>1</v>
      </c>
      <c r="I1446" s="263"/>
      <c r="J1446" s="259"/>
      <c r="K1446" s="259"/>
      <c r="L1446" s="264"/>
      <c r="M1446" s="265"/>
      <c r="N1446" s="266"/>
      <c r="O1446" s="266"/>
      <c r="P1446" s="266"/>
      <c r="Q1446" s="266"/>
      <c r="R1446" s="266"/>
      <c r="S1446" s="266"/>
      <c r="T1446" s="267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8" t="s">
        <v>266</v>
      </c>
      <c r="AU1446" s="268" t="s">
        <v>87</v>
      </c>
      <c r="AV1446" s="14" t="s">
        <v>87</v>
      </c>
      <c r="AW1446" s="14" t="s">
        <v>34</v>
      </c>
      <c r="AX1446" s="14" t="s">
        <v>77</v>
      </c>
      <c r="AY1446" s="268" t="s">
        <v>256</v>
      </c>
    </row>
    <row r="1447" s="15" customFormat="1">
      <c r="A1447" s="15"/>
      <c r="B1447" s="269"/>
      <c r="C1447" s="270"/>
      <c r="D1447" s="249" t="s">
        <v>266</v>
      </c>
      <c r="E1447" s="271" t="s">
        <v>1</v>
      </c>
      <c r="F1447" s="272" t="s">
        <v>270</v>
      </c>
      <c r="G1447" s="270"/>
      <c r="H1447" s="273">
        <v>1</v>
      </c>
      <c r="I1447" s="274"/>
      <c r="J1447" s="270"/>
      <c r="K1447" s="270"/>
      <c r="L1447" s="275"/>
      <c r="M1447" s="276"/>
      <c r="N1447" s="277"/>
      <c r="O1447" s="277"/>
      <c r="P1447" s="277"/>
      <c r="Q1447" s="277"/>
      <c r="R1447" s="277"/>
      <c r="S1447" s="277"/>
      <c r="T1447" s="278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79" t="s">
        <v>266</v>
      </c>
      <c r="AU1447" s="279" t="s">
        <v>87</v>
      </c>
      <c r="AV1447" s="15" t="s">
        <v>262</v>
      </c>
      <c r="AW1447" s="15" t="s">
        <v>34</v>
      </c>
      <c r="AX1447" s="15" t="s">
        <v>85</v>
      </c>
      <c r="AY1447" s="279" t="s">
        <v>256</v>
      </c>
    </row>
    <row r="1448" s="2" customFormat="1" ht="16.5" customHeight="1">
      <c r="A1448" s="38"/>
      <c r="B1448" s="39"/>
      <c r="C1448" s="228" t="s">
        <v>1395</v>
      </c>
      <c r="D1448" s="228" t="s">
        <v>258</v>
      </c>
      <c r="E1448" s="229" t="s">
        <v>1396</v>
      </c>
      <c r="F1448" s="230" t="s">
        <v>1397</v>
      </c>
      <c r="G1448" s="231" t="s">
        <v>1151</v>
      </c>
      <c r="H1448" s="232">
        <v>9</v>
      </c>
      <c r="I1448" s="233"/>
      <c r="J1448" s="234">
        <f>ROUND(I1448*H1448,2)</f>
        <v>0</v>
      </c>
      <c r="K1448" s="235"/>
      <c r="L1448" s="44"/>
      <c r="M1448" s="236" t="s">
        <v>1</v>
      </c>
      <c r="N1448" s="237" t="s">
        <v>42</v>
      </c>
      <c r="O1448" s="91"/>
      <c r="P1448" s="238">
        <f>O1448*H1448</f>
        <v>0</v>
      </c>
      <c r="Q1448" s="238">
        <v>0</v>
      </c>
      <c r="R1448" s="238">
        <f>Q1448*H1448</f>
        <v>0</v>
      </c>
      <c r="S1448" s="238">
        <v>0</v>
      </c>
      <c r="T1448" s="239">
        <f>S1448*H1448</f>
        <v>0</v>
      </c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R1448" s="240" t="s">
        <v>355</v>
      </c>
      <c r="AT1448" s="240" t="s">
        <v>258</v>
      </c>
      <c r="AU1448" s="240" t="s">
        <v>87</v>
      </c>
      <c r="AY1448" s="17" t="s">
        <v>256</v>
      </c>
      <c r="BE1448" s="241">
        <f>IF(N1448="základní",J1448,0)</f>
        <v>0</v>
      </c>
      <c r="BF1448" s="241">
        <f>IF(N1448="snížená",J1448,0)</f>
        <v>0</v>
      </c>
      <c r="BG1448" s="241">
        <f>IF(N1448="zákl. přenesená",J1448,0)</f>
        <v>0</v>
      </c>
      <c r="BH1448" s="241">
        <f>IF(N1448="sníž. přenesená",J1448,0)</f>
        <v>0</v>
      </c>
      <c r="BI1448" s="241">
        <f>IF(N1448="nulová",J1448,0)</f>
        <v>0</v>
      </c>
      <c r="BJ1448" s="17" t="s">
        <v>85</v>
      </c>
      <c r="BK1448" s="241">
        <f>ROUND(I1448*H1448,2)</f>
        <v>0</v>
      </c>
      <c r="BL1448" s="17" t="s">
        <v>355</v>
      </c>
      <c r="BM1448" s="240" t="s">
        <v>1398</v>
      </c>
    </row>
    <row r="1449" s="13" customFormat="1">
      <c r="A1449" s="13"/>
      <c r="B1449" s="247"/>
      <c r="C1449" s="248"/>
      <c r="D1449" s="249" t="s">
        <v>266</v>
      </c>
      <c r="E1449" s="250" t="s">
        <v>1</v>
      </c>
      <c r="F1449" s="251" t="s">
        <v>1399</v>
      </c>
      <c r="G1449" s="248"/>
      <c r="H1449" s="250" t="s">
        <v>1</v>
      </c>
      <c r="I1449" s="252"/>
      <c r="J1449" s="248"/>
      <c r="K1449" s="248"/>
      <c r="L1449" s="253"/>
      <c r="M1449" s="254"/>
      <c r="N1449" s="255"/>
      <c r="O1449" s="255"/>
      <c r="P1449" s="255"/>
      <c r="Q1449" s="255"/>
      <c r="R1449" s="255"/>
      <c r="S1449" s="255"/>
      <c r="T1449" s="256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7" t="s">
        <v>266</v>
      </c>
      <c r="AU1449" s="257" t="s">
        <v>87</v>
      </c>
      <c r="AV1449" s="13" t="s">
        <v>85</v>
      </c>
      <c r="AW1449" s="13" t="s">
        <v>34</v>
      </c>
      <c r="AX1449" s="13" t="s">
        <v>77</v>
      </c>
      <c r="AY1449" s="257" t="s">
        <v>256</v>
      </c>
    </row>
    <row r="1450" s="14" customFormat="1">
      <c r="A1450" s="14"/>
      <c r="B1450" s="258"/>
      <c r="C1450" s="259"/>
      <c r="D1450" s="249" t="s">
        <v>266</v>
      </c>
      <c r="E1450" s="260" t="s">
        <v>1</v>
      </c>
      <c r="F1450" s="261" t="s">
        <v>1400</v>
      </c>
      <c r="G1450" s="259"/>
      <c r="H1450" s="262">
        <v>9</v>
      </c>
      <c r="I1450" s="263"/>
      <c r="J1450" s="259"/>
      <c r="K1450" s="259"/>
      <c r="L1450" s="264"/>
      <c r="M1450" s="265"/>
      <c r="N1450" s="266"/>
      <c r="O1450" s="266"/>
      <c r="P1450" s="266"/>
      <c r="Q1450" s="266"/>
      <c r="R1450" s="266"/>
      <c r="S1450" s="266"/>
      <c r="T1450" s="267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68" t="s">
        <v>266</v>
      </c>
      <c r="AU1450" s="268" t="s">
        <v>87</v>
      </c>
      <c r="AV1450" s="14" t="s">
        <v>87</v>
      </c>
      <c r="AW1450" s="14" t="s">
        <v>34</v>
      </c>
      <c r="AX1450" s="14" t="s">
        <v>77</v>
      </c>
      <c r="AY1450" s="268" t="s">
        <v>256</v>
      </c>
    </row>
    <row r="1451" s="15" customFormat="1">
      <c r="A1451" s="15"/>
      <c r="B1451" s="269"/>
      <c r="C1451" s="270"/>
      <c r="D1451" s="249" t="s">
        <v>266</v>
      </c>
      <c r="E1451" s="271" t="s">
        <v>1</v>
      </c>
      <c r="F1451" s="272" t="s">
        <v>270</v>
      </c>
      <c r="G1451" s="270"/>
      <c r="H1451" s="273">
        <v>9</v>
      </c>
      <c r="I1451" s="274"/>
      <c r="J1451" s="270"/>
      <c r="K1451" s="270"/>
      <c r="L1451" s="275"/>
      <c r="M1451" s="276"/>
      <c r="N1451" s="277"/>
      <c r="O1451" s="277"/>
      <c r="P1451" s="277"/>
      <c r="Q1451" s="277"/>
      <c r="R1451" s="277"/>
      <c r="S1451" s="277"/>
      <c r="T1451" s="278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T1451" s="279" t="s">
        <v>266</v>
      </c>
      <c r="AU1451" s="279" t="s">
        <v>87</v>
      </c>
      <c r="AV1451" s="15" t="s">
        <v>262</v>
      </c>
      <c r="AW1451" s="15" t="s">
        <v>34</v>
      </c>
      <c r="AX1451" s="15" t="s">
        <v>85</v>
      </c>
      <c r="AY1451" s="279" t="s">
        <v>256</v>
      </c>
    </row>
    <row r="1452" s="2" customFormat="1" ht="16.5" customHeight="1">
      <c r="A1452" s="38"/>
      <c r="B1452" s="39"/>
      <c r="C1452" s="228" t="s">
        <v>1401</v>
      </c>
      <c r="D1452" s="228" t="s">
        <v>258</v>
      </c>
      <c r="E1452" s="229" t="s">
        <v>1402</v>
      </c>
      <c r="F1452" s="230" t="s">
        <v>1403</v>
      </c>
      <c r="G1452" s="231" t="s">
        <v>358</v>
      </c>
      <c r="H1452" s="232">
        <v>13.9</v>
      </c>
      <c r="I1452" s="233"/>
      <c r="J1452" s="234">
        <f>ROUND(I1452*H1452,2)</f>
        <v>0</v>
      </c>
      <c r="K1452" s="235"/>
      <c r="L1452" s="44"/>
      <c r="M1452" s="236" t="s">
        <v>1</v>
      </c>
      <c r="N1452" s="237" t="s">
        <v>42</v>
      </c>
      <c r="O1452" s="91"/>
      <c r="P1452" s="238">
        <f>O1452*H1452</f>
        <v>0</v>
      </c>
      <c r="Q1452" s="238">
        <v>0</v>
      </c>
      <c r="R1452" s="238">
        <f>Q1452*H1452</f>
        <v>0</v>
      </c>
      <c r="S1452" s="238">
        <v>0</v>
      </c>
      <c r="T1452" s="239">
        <f>S1452*H1452</f>
        <v>0</v>
      </c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R1452" s="240" t="s">
        <v>355</v>
      </c>
      <c r="AT1452" s="240" t="s">
        <v>258</v>
      </c>
      <c r="AU1452" s="240" t="s">
        <v>87</v>
      </c>
      <c r="AY1452" s="17" t="s">
        <v>256</v>
      </c>
      <c r="BE1452" s="241">
        <f>IF(N1452="základní",J1452,0)</f>
        <v>0</v>
      </c>
      <c r="BF1452" s="241">
        <f>IF(N1452="snížená",J1452,0)</f>
        <v>0</v>
      </c>
      <c r="BG1452" s="241">
        <f>IF(N1452="zákl. přenesená",J1452,0)</f>
        <v>0</v>
      </c>
      <c r="BH1452" s="241">
        <f>IF(N1452="sníž. přenesená",J1452,0)</f>
        <v>0</v>
      </c>
      <c r="BI1452" s="241">
        <f>IF(N1452="nulová",J1452,0)</f>
        <v>0</v>
      </c>
      <c r="BJ1452" s="17" t="s">
        <v>85</v>
      </c>
      <c r="BK1452" s="241">
        <f>ROUND(I1452*H1452,2)</f>
        <v>0</v>
      </c>
      <c r="BL1452" s="17" t="s">
        <v>355</v>
      </c>
      <c r="BM1452" s="240" t="s">
        <v>1404</v>
      </c>
    </row>
    <row r="1453" s="13" customFormat="1">
      <c r="A1453" s="13"/>
      <c r="B1453" s="247"/>
      <c r="C1453" s="248"/>
      <c r="D1453" s="249" t="s">
        <v>266</v>
      </c>
      <c r="E1453" s="250" t="s">
        <v>1</v>
      </c>
      <c r="F1453" s="251" t="s">
        <v>268</v>
      </c>
      <c r="G1453" s="248"/>
      <c r="H1453" s="250" t="s">
        <v>1</v>
      </c>
      <c r="I1453" s="252"/>
      <c r="J1453" s="248"/>
      <c r="K1453" s="248"/>
      <c r="L1453" s="253"/>
      <c r="M1453" s="254"/>
      <c r="N1453" s="255"/>
      <c r="O1453" s="255"/>
      <c r="P1453" s="255"/>
      <c r="Q1453" s="255"/>
      <c r="R1453" s="255"/>
      <c r="S1453" s="255"/>
      <c r="T1453" s="256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57" t="s">
        <v>266</v>
      </c>
      <c r="AU1453" s="257" t="s">
        <v>87</v>
      </c>
      <c r="AV1453" s="13" t="s">
        <v>85</v>
      </c>
      <c r="AW1453" s="13" t="s">
        <v>34</v>
      </c>
      <c r="AX1453" s="13" t="s">
        <v>77</v>
      </c>
      <c r="AY1453" s="257" t="s">
        <v>256</v>
      </c>
    </row>
    <row r="1454" s="14" customFormat="1">
      <c r="A1454" s="14"/>
      <c r="B1454" s="258"/>
      <c r="C1454" s="259"/>
      <c r="D1454" s="249" t="s">
        <v>266</v>
      </c>
      <c r="E1454" s="260" t="s">
        <v>1</v>
      </c>
      <c r="F1454" s="261" t="s">
        <v>1405</v>
      </c>
      <c r="G1454" s="259"/>
      <c r="H1454" s="262">
        <v>13.9</v>
      </c>
      <c r="I1454" s="263"/>
      <c r="J1454" s="259"/>
      <c r="K1454" s="259"/>
      <c r="L1454" s="264"/>
      <c r="M1454" s="265"/>
      <c r="N1454" s="266"/>
      <c r="O1454" s="266"/>
      <c r="P1454" s="266"/>
      <c r="Q1454" s="266"/>
      <c r="R1454" s="266"/>
      <c r="S1454" s="266"/>
      <c r="T1454" s="267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8" t="s">
        <v>266</v>
      </c>
      <c r="AU1454" s="268" t="s">
        <v>87</v>
      </c>
      <c r="AV1454" s="14" t="s">
        <v>87</v>
      </c>
      <c r="AW1454" s="14" t="s">
        <v>34</v>
      </c>
      <c r="AX1454" s="14" t="s">
        <v>77</v>
      </c>
      <c r="AY1454" s="268" t="s">
        <v>256</v>
      </c>
    </row>
    <row r="1455" s="15" customFormat="1">
      <c r="A1455" s="15"/>
      <c r="B1455" s="269"/>
      <c r="C1455" s="270"/>
      <c r="D1455" s="249" t="s">
        <v>266</v>
      </c>
      <c r="E1455" s="271" t="s">
        <v>1</v>
      </c>
      <c r="F1455" s="272" t="s">
        <v>270</v>
      </c>
      <c r="G1455" s="270"/>
      <c r="H1455" s="273">
        <v>13.9</v>
      </c>
      <c r="I1455" s="274"/>
      <c r="J1455" s="270"/>
      <c r="K1455" s="270"/>
      <c r="L1455" s="275"/>
      <c r="M1455" s="276"/>
      <c r="N1455" s="277"/>
      <c r="O1455" s="277"/>
      <c r="P1455" s="277"/>
      <c r="Q1455" s="277"/>
      <c r="R1455" s="277"/>
      <c r="S1455" s="277"/>
      <c r="T1455" s="278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79" t="s">
        <v>266</v>
      </c>
      <c r="AU1455" s="279" t="s">
        <v>87</v>
      </c>
      <c r="AV1455" s="15" t="s">
        <v>262</v>
      </c>
      <c r="AW1455" s="15" t="s">
        <v>34</v>
      </c>
      <c r="AX1455" s="15" t="s">
        <v>85</v>
      </c>
      <c r="AY1455" s="279" t="s">
        <v>256</v>
      </c>
    </row>
    <row r="1456" s="2" customFormat="1" ht="16.5" customHeight="1">
      <c r="A1456" s="38"/>
      <c r="B1456" s="39"/>
      <c r="C1456" s="228" t="s">
        <v>1406</v>
      </c>
      <c r="D1456" s="228" t="s">
        <v>258</v>
      </c>
      <c r="E1456" s="229" t="s">
        <v>1407</v>
      </c>
      <c r="F1456" s="230" t="s">
        <v>1408</v>
      </c>
      <c r="G1456" s="231" t="s">
        <v>1409</v>
      </c>
      <c r="H1456" s="232">
        <v>1</v>
      </c>
      <c r="I1456" s="233"/>
      <c r="J1456" s="234">
        <f>ROUND(I1456*H1456,2)</f>
        <v>0</v>
      </c>
      <c r="K1456" s="235"/>
      <c r="L1456" s="44"/>
      <c r="M1456" s="236" t="s">
        <v>1</v>
      </c>
      <c r="N1456" s="237" t="s">
        <v>42</v>
      </c>
      <c r="O1456" s="91"/>
      <c r="P1456" s="238">
        <f>O1456*H1456</f>
        <v>0</v>
      </c>
      <c r="Q1456" s="238">
        <v>0</v>
      </c>
      <c r="R1456" s="238">
        <f>Q1456*H1456</f>
        <v>0</v>
      </c>
      <c r="S1456" s="238">
        <v>0</v>
      </c>
      <c r="T1456" s="239">
        <f>S1456*H1456</f>
        <v>0</v>
      </c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R1456" s="240" t="s">
        <v>355</v>
      </c>
      <c r="AT1456" s="240" t="s">
        <v>258</v>
      </c>
      <c r="AU1456" s="240" t="s">
        <v>87</v>
      </c>
      <c r="AY1456" s="17" t="s">
        <v>256</v>
      </c>
      <c r="BE1456" s="241">
        <f>IF(N1456="základní",J1456,0)</f>
        <v>0</v>
      </c>
      <c r="BF1456" s="241">
        <f>IF(N1456="snížená",J1456,0)</f>
        <v>0</v>
      </c>
      <c r="BG1456" s="241">
        <f>IF(N1456="zákl. přenesená",J1456,0)</f>
        <v>0</v>
      </c>
      <c r="BH1456" s="241">
        <f>IF(N1456="sníž. přenesená",J1456,0)</f>
        <v>0</v>
      </c>
      <c r="BI1456" s="241">
        <f>IF(N1456="nulová",J1456,0)</f>
        <v>0</v>
      </c>
      <c r="BJ1456" s="17" t="s">
        <v>85</v>
      </c>
      <c r="BK1456" s="241">
        <f>ROUND(I1456*H1456,2)</f>
        <v>0</v>
      </c>
      <c r="BL1456" s="17" t="s">
        <v>355</v>
      </c>
      <c r="BM1456" s="240" t="s">
        <v>1410</v>
      </c>
    </row>
    <row r="1457" s="14" customFormat="1">
      <c r="A1457" s="14"/>
      <c r="B1457" s="258"/>
      <c r="C1457" s="259"/>
      <c r="D1457" s="249" t="s">
        <v>266</v>
      </c>
      <c r="E1457" s="260" t="s">
        <v>1</v>
      </c>
      <c r="F1457" s="261" t="s">
        <v>85</v>
      </c>
      <c r="G1457" s="259"/>
      <c r="H1457" s="262">
        <v>1</v>
      </c>
      <c r="I1457" s="263"/>
      <c r="J1457" s="259"/>
      <c r="K1457" s="259"/>
      <c r="L1457" s="264"/>
      <c r="M1457" s="265"/>
      <c r="N1457" s="266"/>
      <c r="O1457" s="266"/>
      <c r="P1457" s="266"/>
      <c r="Q1457" s="266"/>
      <c r="R1457" s="266"/>
      <c r="S1457" s="266"/>
      <c r="T1457" s="267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68" t="s">
        <v>266</v>
      </c>
      <c r="AU1457" s="268" t="s">
        <v>87</v>
      </c>
      <c r="AV1457" s="14" t="s">
        <v>87</v>
      </c>
      <c r="AW1457" s="14" t="s">
        <v>34</v>
      </c>
      <c r="AX1457" s="14" t="s">
        <v>77</v>
      </c>
      <c r="AY1457" s="268" t="s">
        <v>256</v>
      </c>
    </row>
    <row r="1458" s="15" customFormat="1">
      <c r="A1458" s="15"/>
      <c r="B1458" s="269"/>
      <c r="C1458" s="270"/>
      <c r="D1458" s="249" t="s">
        <v>266</v>
      </c>
      <c r="E1458" s="271" t="s">
        <v>1</v>
      </c>
      <c r="F1458" s="272" t="s">
        <v>270</v>
      </c>
      <c r="G1458" s="270"/>
      <c r="H1458" s="273">
        <v>1</v>
      </c>
      <c r="I1458" s="274"/>
      <c r="J1458" s="270"/>
      <c r="K1458" s="270"/>
      <c r="L1458" s="275"/>
      <c r="M1458" s="276"/>
      <c r="N1458" s="277"/>
      <c r="O1458" s="277"/>
      <c r="P1458" s="277"/>
      <c r="Q1458" s="277"/>
      <c r="R1458" s="277"/>
      <c r="S1458" s="277"/>
      <c r="T1458" s="278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79" t="s">
        <v>266</v>
      </c>
      <c r="AU1458" s="279" t="s">
        <v>87</v>
      </c>
      <c r="AV1458" s="15" t="s">
        <v>262</v>
      </c>
      <c r="AW1458" s="15" t="s">
        <v>34</v>
      </c>
      <c r="AX1458" s="15" t="s">
        <v>85</v>
      </c>
      <c r="AY1458" s="279" t="s">
        <v>256</v>
      </c>
    </row>
    <row r="1459" s="2" customFormat="1" ht="16.5" customHeight="1">
      <c r="A1459" s="38"/>
      <c r="B1459" s="39"/>
      <c r="C1459" s="228" t="s">
        <v>1411</v>
      </c>
      <c r="D1459" s="228" t="s">
        <v>258</v>
      </c>
      <c r="E1459" s="229" t="s">
        <v>1412</v>
      </c>
      <c r="F1459" s="230" t="s">
        <v>1413</v>
      </c>
      <c r="G1459" s="231" t="s">
        <v>1409</v>
      </c>
      <c r="H1459" s="232">
        <v>1</v>
      </c>
      <c r="I1459" s="233"/>
      <c r="J1459" s="234">
        <f>ROUND(I1459*H1459,2)</f>
        <v>0</v>
      </c>
      <c r="K1459" s="235"/>
      <c r="L1459" s="44"/>
      <c r="M1459" s="236" t="s">
        <v>1</v>
      </c>
      <c r="N1459" s="237" t="s">
        <v>42</v>
      </c>
      <c r="O1459" s="91"/>
      <c r="P1459" s="238">
        <f>O1459*H1459</f>
        <v>0</v>
      </c>
      <c r="Q1459" s="238">
        <v>0</v>
      </c>
      <c r="R1459" s="238">
        <f>Q1459*H1459</f>
        <v>0</v>
      </c>
      <c r="S1459" s="238">
        <v>0</v>
      </c>
      <c r="T1459" s="239">
        <f>S1459*H1459</f>
        <v>0</v>
      </c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R1459" s="240" t="s">
        <v>355</v>
      </c>
      <c r="AT1459" s="240" t="s">
        <v>258</v>
      </c>
      <c r="AU1459" s="240" t="s">
        <v>87</v>
      </c>
      <c r="AY1459" s="17" t="s">
        <v>256</v>
      </c>
      <c r="BE1459" s="241">
        <f>IF(N1459="základní",J1459,0)</f>
        <v>0</v>
      </c>
      <c r="BF1459" s="241">
        <f>IF(N1459="snížená",J1459,0)</f>
        <v>0</v>
      </c>
      <c r="BG1459" s="241">
        <f>IF(N1459="zákl. přenesená",J1459,0)</f>
        <v>0</v>
      </c>
      <c r="BH1459" s="241">
        <f>IF(N1459="sníž. přenesená",J1459,0)</f>
        <v>0</v>
      </c>
      <c r="BI1459" s="241">
        <f>IF(N1459="nulová",J1459,0)</f>
        <v>0</v>
      </c>
      <c r="BJ1459" s="17" t="s">
        <v>85</v>
      </c>
      <c r="BK1459" s="241">
        <f>ROUND(I1459*H1459,2)</f>
        <v>0</v>
      </c>
      <c r="BL1459" s="17" t="s">
        <v>355</v>
      </c>
      <c r="BM1459" s="240" t="s">
        <v>1414</v>
      </c>
    </row>
    <row r="1460" s="14" customFormat="1">
      <c r="A1460" s="14"/>
      <c r="B1460" s="258"/>
      <c r="C1460" s="259"/>
      <c r="D1460" s="249" t="s">
        <v>266</v>
      </c>
      <c r="E1460" s="260" t="s">
        <v>1</v>
      </c>
      <c r="F1460" s="261" t="s">
        <v>85</v>
      </c>
      <c r="G1460" s="259"/>
      <c r="H1460" s="262">
        <v>1</v>
      </c>
      <c r="I1460" s="263"/>
      <c r="J1460" s="259"/>
      <c r="K1460" s="259"/>
      <c r="L1460" s="264"/>
      <c r="M1460" s="265"/>
      <c r="N1460" s="266"/>
      <c r="O1460" s="266"/>
      <c r="P1460" s="266"/>
      <c r="Q1460" s="266"/>
      <c r="R1460" s="266"/>
      <c r="S1460" s="266"/>
      <c r="T1460" s="267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8" t="s">
        <v>266</v>
      </c>
      <c r="AU1460" s="268" t="s">
        <v>87</v>
      </c>
      <c r="AV1460" s="14" t="s">
        <v>87</v>
      </c>
      <c r="AW1460" s="14" t="s">
        <v>34</v>
      </c>
      <c r="AX1460" s="14" t="s">
        <v>77</v>
      </c>
      <c r="AY1460" s="268" t="s">
        <v>256</v>
      </c>
    </row>
    <row r="1461" s="15" customFormat="1">
      <c r="A1461" s="15"/>
      <c r="B1461" s="269"/>
      <c r="C1461" s="270"/>
      <c r="D1461" s="249" t="s">
        <v>266</v>
      </c>
      <c r="E1461" s="271" t="s">
        <v>1</v>
      </c>
      <c r="F1461" s="272" t="s">
        <v>270</v>
      </c>
      <c r="G1461" s="270"/>
      <c r="H1461" s="273">
        <v>1</v>
      </c>
      <c r="I1461" s="274"/>
      <c r="J1461" s="270"/>
      <c r="K1461" s="270"/>
      <c r="L1461" s="275"/>
      <c r="M1461" s="276"/>
      <c r="N1461" s="277"/>
      <c r="O1461" s="277"/>
      <c r="P1461" s="277"/>
      <c r="Q1461" s="277"/>
      <c r="R1461" s="277"/>
      <c r="S1461" s="277"/>
      <c r="T1461" s="278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79" t="s">
        <v>266</v>
      </c>
      <c r="AU1461" s="279" t="s">
        <v>87</v>
      </c>
      <c r="AV1461" s="15" t="s">
        <v>262</v>
      </c>
      <c r="AW1461" s="15" t="s">
        <v>34</v>
      </c>
      <c r="AX1461" s="15" t="s">
        <v>85</v>
      </c>
      <c r="AY1461" s="279" t="s">
        <v>256</v>
      </c>
    </row>
    <row r="1462" s="2" customFormat="1" ht="33" customHeight="1">
      <c r="A1462" s="38"/>
      <c r="B1462" s="39"/>
      <c r="C1462" s="228" t="s">
        <v>1415</v>
      </c>
      <c r="D1462" s="228" t="s">
        <v>258</v>
      </c>
      <c r="E1462" s="229" t="s">
        <v>1416</v>
      </c>
      <c r="F1462" s="230" t="s">
        <v>721</v>
      </c>
      <c r="G1462" s="231" t="s">
        <v>722</v>
      </c>
      <c r="H1462" s="232">
        <v>10</v>
      </c>
      <c r="I1462" s="233"/>
      <c r="J1462" s="234">
        <f>ROUND(I1462*H1462,2)</f>
        <v>0</v>
      </c>
      <c r="K1462" s="235"/>
      <c r="L1462" s="44"/>
      <c r="M1462" s="236" t="s">
        <v>1</v>
      </c>
      <c r="N1462" s="237" t="s">
        <v>42</v>
      </c>
      <c r="O1462" s="91"/>
      <c r="P1462" s="238">
        <f>O1462*H1462</f>
        <v>0</v>
      </c>
      <c r="Q1462" s="238">
        <v>0</v>
      </c>
      <c r="R1462" s="238">
        <f>Q1462*H1462</f>
        <v>0</v>
      </c>
      <c r="S1462" s="238">
        <v>0</v>
      </c>
      <c r="T1462" s="239">
        <f>S1462*H1462</f>
        <v>0</v>
      </c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R1462" s="240" t="s">
        <v>355</v>
      </c>
      <c r="AT1462" s="240" t="s">
        <v>258</v>
      </c>
      <c r="AU1462" s="240" t="s">
        <v>87</v>
      </c>
      <c r="AY1462" s="17" t="s">
        <v>256</v>
      </c>
      <c r="BE1462" s="241">
        <f>IF(N1462="základní",J1462,0)</f>
        <v>0</v>
      </c>
      <c r="BF1462" s="241">
        <f>IF(N1462="snížená",J1462,0)</f>
        <v>0</v>
      </c>
      <c r="BG1462" s="241">
        <f>IF(N1462="zákl. přenesená",J1462,0)</f>
        <v>0</v>
      </c>
      <c r="BH1462" s="241">
        <f>IF(N1462="sníž. přenesená",J1462,0)</f>
        <v>0</v>
      </c>
      <c r="BI1462" s="241">
        <f>IF(N1462="nulová",J1462,0)</f>
        <v>0</v>
      </c>
      <c r="BJ1462" s="17" t="s">
        <v>85</v>
      </c>
      <c r="BK1462" s="241">
        <f>ROUND(I1462*H1462,2)</f>
        <v>0</v>
      </c>
      <c r="BL1462" s="17" t="s">
        <v>355</v>
      </c>
      <c r="BM1462" s="240" t="s">
        <v>1417</v>
      </c>
    </row>
    <row r="1463" s="14" customFormat="1">
      <c r="A1463" s="14"/>
      <c r="B1463" s="258"/>
      <c r="C1463" s="259"/>
      <c r="D1463" s="249" t="s">
        <v>266</v>
      </c>
      <c r="E1463" s="260" t="s">
        <v>1</v>
      </c>
      <c r="F1463" s="261" t="s">
        <v>1418</v>
      </c>
      <c r="G1463" s="259"/>
      <c r="H1463" s="262">
        <v>10</v>
      </c>
      <c r="I1463" s="263"/>
      <c r="J1463" s="259"/>
      <c r="K1463" s="259"/>
      <c r="L1463" s="264"/>
      <c r="M1463" s="265"/>
      <c r="N1463" s="266"/>
      <c r="O1463" s="266"/>
      <c r="P1463" s="266"/>
      <c r="Q1463" s="266"/>
      <c r="R1463" s="266"/>
      <c r="S1463" s="266"/>
      <c r="T1463" s="267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8" t="s">
        <v>266</v>
      </c>
      <c r="AU1463" s="268" t="s">
        <v>87</v>
      </c>
      <c r="AV1463" s="14" t="s">
        <v>87</v>
      </c>
      <c r="AW1463" s="14" t="s">
        <v>34</v>
      </c>
      <c r="AX1463" s="14" t="s">
        <v>77</v>
      </c>
      <c r="AY1463" s="268" t="s">
        <v>256</v>
      </c>
    </row>
    <row r="1464" s="15" customFormat="1">
      <c r="A1464" s="15"/>
      <c r="B1464" s="269"/>
      <c r="C1464" s="270"/>
      <c r="D1464" s="249" t="s">
        <v>266</v>
      </c>
      <c r="E1464" s="271" t="s">
        <v>1</v>
      </c>
      <c r="F1464" s="272" t="s">
        <v>270</v>
      </c>
      <c r="G1464" s="270"/>
      <c r="H1464" s="273">
        <v>10</v>
      </c>
      <c r="I1464" s="274"/>
      <c r="J1464" s="270"/>
      <c r="K1464" s="270"/>
      <c r="L1464" s="275"/>
      <c r="M1464" s="276"/>
      <c r="N1464" s="277"/>
      <c r="O1464" s="277"/>
      <c r="P1464" s="277"/>
      <c r="Q1464" s="277"/>
      <c r="R1464" s="277"/>
      <c r="S1464" s="277"/>
      <c r="T1464" s="278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79" t="s">
        <v>266</v>
      </c>
      <c r="AU1464" s="279" t="s">
        <v>87</v>
      </c>
      <c r="AV1464" s="15" t="s">
        <v>262</v>
      </c>
      <c r="AW1464" s="15" t="s">
        <v>34</v>
      </c>
      <c r="AX1464" s="15" t="s">
        <v>85</v>
      </c>
      <c r="AY1464" s="279" t="s">
        <v>256</v>
      </c>
    </row>
    <row r="1465" s="2" customFormat="1" ht="24.15" customHeight="1">
      <c r="A1465" s="38"/>
      <c r="B1465" s="39"/>
      <c r="C1465" s="228" t="s">
        <v>1419</v>
      </c>
      <c r="D1465" s="228" t="s">
        <v>258</v>
      </c>
      <c r="E1465" s="229" t="s">
        <v>1420</v>
      </c>
      <c r="F1465" s="230" t="s">
        <v>1421</v>
      </c>
      <c r="G1465" s="231" t="s">
        <v>920</v>
      </c>
      <c r="H1465" s="232">
        <v>1</v>
      </c>
      <c r="I1465" s="233"/>
      <c r="J1465" s="234">
        <f>ROUND(I1465*H1465,2)</f>
        <v>0</v>
      </c>
      <c r="K1465" s="235"/>
      <c r="L1465" s="44"/>
      <c r="M1465" s="236" t="s">
        <v>1</v>
      </c>
      <c r="N1465" s="237" t="s">
        <v>42</v>
      </c>
      <c r="O1465" s="91"/>
      <c r="P1465" s="238">
        <f>O1465*H1465</f>
        <v>0</v>
      </c>
      <c r="Q1465" s="238">
        <v>0</v>
      </c>
      <c r="R1465" s="238">
        <f>Q1465*H1465</f>
        <v>0</v>
      </c>
      <c r="S1465" s="238">
        <v>0</v>
      </c>
      <c r="T1465" s="239">
        <f>S1465*H1465</f>
        <v>0</v>
      </c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R1465" s="240" t="s">
        <v>355</v>
      </c>
      <c r="AT1465" s="240" t="s">
        <v>258</v>
      </c>
      <c r="AU1465" s="240" t="s">
        <v>87</v>
      </c>
      <c r="AY1465" s="17" t="s">
        <v>256</v>
      </c>
      <c r="BE1465" s="241">
        <f>IF(N1465="základní",J1465,0)</f>
        <v>0</v>
      </c>
      <c r="BF1465" s="241">
        <f>IF(N1465="snížená",J1465,0)</f>
        <v>0</v>
      </c>
      <c r="BG1465" s="241">
        <f>IF(N1465="zákl. přenesená",J1465,0)</f>
        <v>0</v>
      </c>
      <c r="BH1465" s="241">
        <f>IF(N1465="sníž. přenesená",J1465,0)</f>
        <v>0</v>
      </c>
      <c r="BI1465" s="241">
        <f>IF(N1465="nulová",J1465,0)</f>
        <v>0</v>
      </c>
      <c r="BJ1465" s="17" t="s">
        <v>85</v>
      </c>
      <c r="BK1465" s="241">
        <f>ROUND(I1465*H1465,2)</f>
        <v>0</v>
      </c>
      <c r="BL1465" s="17" t="s">
        <v>355</v>
      </c>
      <c r="BM1465" s="240" t="s">
        <v>1422</v>
      </c>
    </row>
    <row r="1466" s="14" customFormat="1">
      <c r="A1466" s="14"/>
      <c r="B1466" s="258"/>
      <c r="C1466" s="259"/>
      <c r="D1466" s="249" t="s">
        <v>266</v>
      </c>
      <c r="E1466" s="260" t="s">
        <v>1</v>
      </c>
      <c r="F1466" s="261" t="s">
        <v>85</v>
      </c>
      <c r="G1466" s="259"/>
      <c r="H1466" s="262">
        <v>1</v>
      </c>
      <c r="I1466" s="263"/>
      <c r="J1466" s="259"/>
      <c r="K1466" s="259"/>
      <c r="L1466" s="264"/>
      <c r="M1466" s="265"/>
      <c r="N1466" s="266"/>
      <c r="O1466" s="266"/>
      <c r="P1466" s="266"/>
      <c r="Q1466" s="266"/>
      <c r="R1466" s="266"/>
      <c r="S1466" s="266"/>
      <c r="T1466" s="267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8" t="s">
        <v>266</v>
      </c>
      <c r="AU1466" s="268" t="s">
        <v>87</v>
      </c>
      <c r="AV1466" s="14" t="s">
        <v>87</v>
      </c>
      <c r="AW1466" s="14" t="s">
        <v>34</v>
      </c>
      <c r="AX1466" s="14" t="s">
        <v>77</v>
      </c>
      <c r="AY1466" s="268" t="s">
        <v>256</v>
      </c>
    </row>
    <row r="1467" s="15" customFormat="1">
      <c r="A1467" s="15"/>
      <c r="B1467" s="269"/>
      <c r="C1467" s="270"/>
      <c r="D1467" s="249" t="s">
        <v>266</v>
      </c>
      <c r="E1467" s="271" t="s">
        <v>1</v>
      </c>
      <c r="F1467" s="272" t="s">
        <v>270</v>
      </c>
      <c r="G1467" s="270"/>
      <c r="H1467" s="273">
        <v>1</v>
      </c>
      <c r="I1467" s="274"/>
      <c r="J1467" s="270"/>
      <c r="K1467" s="270"/>
      <c r="L1467" s="275"/>
      <c r="M1467" s="292"/>
      <c r="N1467" s="293"/>
      <c r="O1467" s="293"/>
      <c r="P1467" s="293"/>
      <c r="Q1467" s="293"/>
      <c r="R1467" s="293"/>
      <c r="S1467" s="293"/>
      <c r="T1467" s="294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79" t="s">
        <v>266</v>
      </c>
      <c r="AU1467" s="279" t="s">
        <v>87</v>
      </c>
      <c r="AV1467" s="15" t="s">
        <v>262</v>
      </c>
      <c r="AW1467" s="15" t="s">
        <v>34</v>
      </c>
      <c r="AX1467" s="15" t="s">
        <v>85</v>
      </c>
      <c r="AY1467" s="279" t="s">
        <v>256</v>
      </c>
    </row>
    <row r="1468" s="2" customFormat="1" ht="6.96" customHeight="1">
      <c r="A1468" s="38"/>
      <c r="B1468" s="66"/>
      <c r="C1468" s="67"/>
      <c r="D1468" s="67"/>
      <c r="E1468" s="67"/>
      <c r="F1468" s="67"/>
      <c r="G1468" s="67"/>
      <c r="H1468" s="67"/>
      <c r="I1468" s="67"/>
      <c r="J1468" s="67"/>
      <c r="K1468" s="67"/>
      <c r="L1468" s="44"/>
      <c r="M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</row>
  </sheetData>
  <sheetProtection sheet="1" autoFilter="0" formatColumns="0" formatRows="0" objects="1" scenarios="1" spinCount="100000" saltValue="xFbYAvQcjjCWgG9jzF1iyy4pCVWxgIvT/8lnUA8ky96dnFb0/1xbAtn5ytqx+H7On+kaDQ7pBqSG8Aei7CpG0Q==" hashValue="cByAnHC3WoF1594ZwrkCDtk2buvxJ3/qewlaEIYzwpWvglVj1I9YHevtucQxz2MJMusYu3x0Ek5DE7npFoH9IA==" algorithmName="SHA-512" password="CC35"/>
  <autoFilter ref="C140:K1467"/>
  <mergeCells count="9">
    <mergeCell ref="E7:H7"/>
    <mergeCell ref="E9:H9"/>
    <mergeCell ref="E18:H18"/>
    <mergeCell ref="E27:H27"/>
    <mergeCell ref="E85:H85"/>
    <mergeCell ref="E87:H87"/>
    <mergeCell ref="E131:H131"/>
    <mergeCell ref="E133:H133"/>
    <mergeCell ref="L2:V2"/>
  </mergeCells>
  <hyperlinks>
    <hyperlink ref="F145" r:id="rId1" display="https://podminky.urs.cz/item/CS_URS_2023_02/139711111"/>
    <hyperlink ref="F151" r:id="rId2" display="https://podminky.urs.cz/item/CS_URS_2023_02/162211311"/>
    <hyperlink ref="F153" r:id="rId3" display="https://podminky.urs.cz/item/CS_URS_2023_02/162211319"/>
    <hyperlink ref="F156" r:id="rId4" display="https://podminky.urs.cz/item/CS_URS_2023_02/162751117"/>
    <hyperlink ref="F158" r:id="rId5" display="https://podminky.urs.cz/item/CS_URS_2023_02/171251201"/>
    <hyperlink ref="F160" r:id="rId6" display="https://podminky.urs.cz/item/CS_URS_2023_02/171201221"/>
    <hyperlink ref="F537" r:id="rId7" display="https://podminky.urs.cz/item/CS_URS_2023_02/969031111"/>
    <hyperlink ref="F542" r:id="rId8" display="https://podminky.urs.cz/item/CS_URS_2023_02/969041112"/>
    <hyperlink ref="F640" r:id="rId9" display="https://podminky.urs.cz/item/CS_URS_2023_02/997013861"/>
    <hyperlink ref="F644" r:id="rId10" display="https://podminky.urs.cz/item/CS_URS_2023_02/997013863"/>
    <hyperlink ref="F648" r:id="rId11" display="https://podminky.urs.cz/item/CS_URS_2023_02/997013867"/>
    <hyperlink ref="F661" r:id="rId12" display="https://podminky.urs.cz/item/CS_URS_2023_02/997013645"/>
    <hyperlink ref="F923" r:id="rId13" display="https://podminky.urs.cz/item/CS_URS_2023_02/725829131"/>
    <hyperlink ref="F1174" r:id="rId14" display="https://podminky.urs.cz/item/CS_URS_2023_02/771574636"/>
    <hyperlink ref="F1281" r:id="rId15" display="https://podminky.urs.cz/item/CS_URS_2023_02/781492311"/>
    <hyperlink ref="F1295" r:id="rId16" display="https://podminky.urs.cz/item/CS_URS_2023_02/7814924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 s="1" customFormat="1" ht="12" customHeight="1">
      <c r="B8" s="20"/>
      <c r="D8" s="151" t="s">
        <v>209</v>
      </c>
      <c r="L8" s="20"/>
    </row>
    <row r="9" s="2" customFormat="1" ht="16.5" customHeight="1">
      <c r="A9" s="38"/>
      <c r="B9" s="44"/>
      <c r="C9" s="38"/>
      <c r="D9" s="38"/>
      <c r="E9" s="152" t="s">
        <v>1423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1424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1425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6. 12. 2023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1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35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ROUND((SUM(BE126:BE195)),  2)</f>
        <v>0</v>
      </c>
      <c r="G35" s="38"/>
      <c r="H35" s="38"/>
      <c r="I35" s="165">
        <v>0.20999999999999999</v>
      </c>
      <c r="J35" s="164">
        <f>ROUND(((SUM(BE126:BE195))*I35),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ROUND((SUM(BF126:BF195)),  2)</f>
        <v>0</v>
      </c>
      <c r="G36" s="38"/>
      <c r="H36" s="38"/>
      <c r="I36" s="165">
        <v>0.12</v>
      </c>
      <c r="J36" s="164">
        <f>ROUND(((SUM(BF126:BF195))*I36),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ROUND((SUM(BG126:BG195)),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ROUND((SUM(BH126:BH195)),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ROUND((SUM(BI126:BI195)),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1423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1424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2300102-01 - Elektro 1.PP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Ivanovice na Hané, ul. Tyršova  218/4</v>
      </c>
      <c r="G91" s="40"/>
      <c r="H91" s="40"/>
      <c r="I91" s="32" t="s">
        <v>22</v>
      </c>
      <c r="J91" s="79" t="str">
        <f>IF(J14="","",J14)</f>
        <v>6. 12. 2023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>SPZ Design,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212</v>
      </c>
      <c r="D96" s="186"/>
      <c r="E96" s="186"/>
      <c r="F96" s="186"/>
      <c r="G96" s="186"/>
      <c r="H96" s="186"/>
      <c r="I96" s="186"/>
      <c r="J96" s="187" t="s">
        <v>213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214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215</v>
      </c>
    </row>
    <row r="99" s="9" customFormat="1" ht="24.96" customHeight="1">
      <c r="A99" s="9"/>
      <c r="B99" s="189"/>
      <c r="C99" s="190"/>
      <c r="D99" s="191" t="s">
        <v>224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1426</v>
      </c>
      <c r="E100" s="197"/>
      <c r="F100" s="197"/>
      <c r="G100" s="197"/>
      <c r="H100" s="197"/>
      <c r="I100" s="197"/>
      <c r="J100" s="198">
        <f>J128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1427</v>
      </c>
      <c r="E101" s="197"/>
      <c r="F101" s="197"/>
      <c r="G101" s="197"/>
      <c r="H101" s="197"/>
      <c r="I101" s="197"/>
      <c r="J101" s="198">
        <f>J168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238</v>
      </c>
      <c r="E102" s="192"/>
      <c r="F102" s="192"/>
      <c r="G102" s="192"/>
      <c r="H102" s="192"/>
      <c r="I102" s="192"/>
      <c r="J102" s="193">
        <f>J176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3"/>
      <c r="D103" s="196" t="s">
        <v>239</v>
      </c>
      <c r="E103" s="197"/>
      <c r="F103" s="197"/>
      <c r="G103" s="197"/>
      <c r="H103" s="197"/>
      <c r="I103" s="197"/>
      <c r="J103" s="198">
        <f>J177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1428</v>
      </c>
      <c r="E104" s="197"/>
      <c r="F104" s="197"/>
      <c r="G104" s="197"/>
      <c r="H104" s="197"/>
      <c r="I104" s="197"/>
      <c r="J104" s="198">
        <f>J187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241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6.25" customHeight="1">
      <c r="A114" s="38"/>
      <c r="B114" s="39"/>
      <c r="C114" s="40"/>
      <c r="D114" s="40"/>
      <c r="E114" s="184" t="str">
        <f>E7</f>
        <v>Rekonstrukce silno a slaboproudé instalace, WC pro imobilní - ZŠ Ivanovice na Hané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209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4" t="s">
        <v>1423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1424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2300102-01 - Elektro 1.PP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 xml:space="preserve">Ivanovice na Hané, ul. Tyršova  218/4</v>
      </c>
      <c r="G120" s="40"/>
      <c r="H120" s="40"/>
      <c r="I120" s="32" t="s">
        <v>22</v>
      </c>
      <c r="J120" s="79" t="str">
        <f>IF(J14="","",J14)</f>
        <v>6. 12. 2023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 xml:space="preserve"> </v>
      </c>
      <c r="G122" s="40"/>
      <c r="H122" s="40"/>
      <c r="I122" s="32" t="s">
        <v>30</v>
      </c>
      <c r="J122" s="36" t="str">
        <f>E23</f>
        <v>SPZ Design,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32" t="s">
        <v>35</v>
      </c>
      <c r="J123" s="36" t="str">
        <f>E26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242</v>
      </c>
      <c r="D125" s="203" t="s">
        <v>62</v>
      </c>
      <c r="E125" s="203" t="s">
        <v>58</v>
      </c>
      <c r="F125" s="203" t="s">
        <v>59</v>
      </c>
      <c r="G125" s="203" t="s">
        <v>243</v>
      </c>
      <c r="H125" s="203" t="s">
        <v>244</v>
      </c>
      <c r="I125" s="203" t="s">
        <v>245</v>
      </c>
      <c r="J125" s="204" t="s">
        <v>213</v>
      </c>
      <c r="K125" s="205" t="s">
        <v>246</v>
      </c>
      <c r="L125" s="206"/>
      <c r="M125" s="100" t="s">
        <v>1</v>
      </c>
      <c r="N125" s="101" t="s">
        <v>41</v>
      </c>
      <c r="O125" s="101" t="s">
        <v>247</v>
      </c>
      <c r="P125" s="101" t="s">
        <v>248</v>
      </c>
      <c r="Q125" s="101" t="s">
        <v>249</v>
      </c>
      <c r="R125" s="101" t="s">
        <v>250</v>
      </c>
      <c r="S125" s="101" t="s">
        <v>251</v>
      </c>
      <c r="T125" s="102" t="s">
        <v>252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253</v>
      </c>
      <c r="D126" s="40"/>
      <c r="E126" s="40"/>
      <c r="F126" s="40"/>
      <c r="G126" s="40"/>
      <c r="H126" s="40"/>
      <c r="I126" s="40"/>
      <c r="J126" s="207">
        <f>BK126</f>
        <v>0</v>
      </c>
      <c r="K126" s="40"/>
      <c r="L126" s="44"/>
      <c r="M126" s="103"/>
      <c r="N126" s="208"/>
      <c r="O126" s="104"/>
      <c r="P126" s="209">
        <f>P127+P176</f>
        <v>0</v>
      </c>
      <c r="Q126" s="104"/>
      <c r="R126" s="209">
        <f>R127+R176</f>
        <v>0.22829250000000001</v>
      </c>
      <c r="S126" s="104"/>
      <c r="T126" s="210">
        <f>T127+T176</f>
        <v>0.1222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76</v>
      </c>
      <c r="AU126" s="17" t="s">
        <v>215</v>
      </c>
      <c r="BK126" s="211">
        <f>BK127+BK176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715</v>
      </c>
      <c r="F127" s="215" t="s">
        <v>716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P128+P168</f>
        <v>0</v>
      </c>
      <c r="Q127" s="220"/>
      <c r="R127" s="221">
        <f>R128+R168</f>
        <v>0.12104000000000001</v>
      </c>
      <c r="S127" s="220"/>
      <c r="T127" s="222">
        <f>T128+T168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76</v>
      </c>
      <c r="AU127" s="224" t="s">
        <v>77</v>
      </c>
      <c r="AY127" s="223" t="s">
        <v>256</v>
      </c>
      <c r="BK127" s="225">
        <f>BK128+BK168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1429</v>
      </c>
      <c r="F128" s="226" t="s">
        <v>1430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SUM(P129:P167)</f>
        <v>0</v>
      </c>
      <c r="Q128" s="220"/>
      <c r="R128" s="221">
        <f>SUM(R129:R167)</f>
        <v>0.01042</v>
      </c>
      <c r="S128" s="220"/>
      <c r="T128" s="222">
        <f>SUM(T129:T167)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76</v>
      </c>
      <c r="AU128" s="224" t="s">
        <v>85</v>
      </c>
      <c r="AY128" s="223" t="s">
        <v>256</v>
      </c>
      <c r="BK128" s="225">
        <f>SUM(BK129:BK167)</f>
        <v>0</v>
      </c>
    </row>
    <row r="129" s="2" customFormat="1" ht="49.05" customHeight="1">
      <c r="A129" s="38"/>
      <c r="B129" s="39"/>
      <c r="C129" s="228" t="s">
        <v>85</v>
      </c>
      <c r="D129" s="228" t="s">
        <v>258</v>
      </c>
      <c r="E129" s="229" t="s">
        <v>1431</v>
      </c>
      <c r="F129" s="230" t="s">
        <v>1432</v>
      </c>
      <c r="G129" s="231" t="s">
        <v>319</v>
      </c>
      <c r="H129" s="232">
        <v>20</v>
      </c>
      <c r="I129" s="233"/>
      <c r="J129" s="234">
        <f>ROUND(I129*H129,2)</f>
        <v>0</v>
      </c>
      <c r="K129" s="235"/>
      <c r="L129" s="44"/>
      <c r="M129" s="236" t="s">
        <v>1</v>
      </c>
      <c r="N129" s="237" t="s">
        <v>42</v>
      </c>
      <c r="O129" s="91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355</v>
      </c>
      <c r="AT129" s="240" t="s">
        <v>258</v>
      </c>
      <c r="AU129" s="240" t="s">
        <v>87</v>
      </c>
      <c r="AY129" s="17" t="s">
        <v>256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85</v>
      </c>
      <c r="BK129" s="241">
        <f>ROUND(I129*H129,2)</f>
        <v>0</v>
      </c>
      <c r="BL129" s="17" t="s">
        <v>355</v>
      </c>
      <c r="BM129" s="240" t="s">
        <v>1433</v>
      </c>
    </row>
    <row r="130" s="2" customFormat="1" ht="24.15" customHeight="1">
      <c r="A130" s="38"/>
      <c r="B130" s="39"/>
      <c r="C130" s="280" t="s">
        <v>87</v>
      </c>
      <c r="D130" s="280" t="s">
        <v>303</v>
      </c>
      <c r="E130" s="281" t="s">
        <v>1434</v>
      </c>
      <c r="F130" s="282" t="s">
        <v>1435</v>
      </c>
      <c r="G130" s="283" t="s">
        <v>319</v>
      </c>
      <c r="H130" s="284">
        <v>20</v>
      </c>
      <c r="I130" s="285"/>
      <c r="J130" s="286">
        <f>ROUND(I130*H130,2)</f>
        <v>0</v>
      </c>
      <c r="K130" s="287"/>
      <c r="L130" s="288"/>
      <c r="M130" s="289" t="s">
        <v>1</v>
      </c>
      <c r="N130" s="290" t="s">
        <v>42</v>
      </c>
      <c r="O130" s="91"/>
      <c r="P130" s="238">
        <f>O130*H130</f>
        <v>0</v>
      </c>
      <c r="Q130" s="238">
        <v>5.0000000000000002E-05</v>
      </c>
      <c r="R130" s="238">
        <f>Q130*H130</f>
        <v>0.001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513</v>
      </c>
      <c r="AT130" s="240" t="s">
        <v>303</v>
      </c>
      <c r="AU130" s="240" t="s">
        <v>87</v>
      </c>
      <c r="AY130" s="17" t="s">
        <v>256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85</v>
      </c>
      <c r="BK130" s="241">
        <f>ROUND(I130*H130,2)</f>
        <v>0</v>
      </c>
      <c r="BL130" s="17" t="s">
        <v>355</v>
      </c>
      <c r="BM130" s="240" t="s">
        <v>1436</v>
      </c>
    </row>
    <row r="131" s="2" customFormat="1" ht="49.05" customHeight="1">
      <c r="A131" s="38"/>
      <c r="B131" s="39"/>
      <c r="C131" s="228" t="s">
        <v>109</v>
      </c>
      <c r="D131" s="228" t="s">
        <v>258</v>
      </c>
      <c r="E131" s="229" t="s">
        <v>1437</v>
      </c>
      <c r="F131" s="230" t="s">
        <v>1438</v>
      </c>
      <c r="G131" s="231" t="s">
        <v>319</v>
      </c>
      <c r="H131" s="232">
        <v>7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42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355</v>
      </c>
      <c r="AT131" s="240" t="s">
        <v>258</v>
      </c>
      <c r="AU131" s="240" t="s">
        <v>87</v>
      </c>
      <c r="AY131" s="17" t="s">
        <v>256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85</v>
      </c>
      <c r="BK131" s="241">
        <f>ROUND(I131*H131,2)</f>
        <v>0</v>
      </c>
      <c r="BL131" s="17" t="s">
        <v>355</v>
      </c>
      <c r="BM131" s="240" t="s">
        <v>1439</v>
      </c>
    </row>
    <row r="132" s="2" customFormat="1" ht="24.15" customHeight="1">
      <c r="A132" s="38"/>
      <c r="B132" s="39"/>
      <c r="C132" s="280" t="s">
        <v>262</v>
      </c>
      <c r="D132" s="280" t="s">
        <v>303</v>
      </c>
      <c r="E132" s="281" t="s">
        <v>1440</v>
      </c>
      <c r="F132" s="282" t="s">
        <v>1441</v>
      </c>
      <c r="G132" s="283" t="s">
        <v>319</v>
      </c>
      <c r="H132" s="284">
        <v>7</v>
      </c>
      <c r="I132" s="285"/>
      <c r="J132" s="286">
        <f>ROUND(I132*H132,2)</f>
        <v>0</v>
      </c>
      <c r="K132" s="287"/>
      <c r="L132" s="288"/>
      <c r="M132" s="289" t="s">
        <v>1</v>
      </c>
      <c r="N132" s="290" t="s">
        <v>42</v>
      </c>
      <c r="O132" s="91"/>
      <c r="P132" s="238">
        <f>O132*H132</f>
        <v>0</v>
      </c>
      <c r="Q132" s="238">
        <v>4.0000000000000003E-05</v>
      </c>
      <c r="R132" s="238">
        <f>Q132*H132</f>
        <v>0.00028000000000000003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513</v>
      </c>
      <c r="AT132" s="240" t="s">
        <v>303</v>
      </c>
      <c r="AU132" s="240" t="s">
        <v>87</v>
      </c>
      <c r="AY132" s="17" t="s">
        <v>256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85</v>
      </c>
      <c r="BK132" s="241">
        <f>ROUND(I132*H132,2)</f>
        <v>0</v>
      </c>
      <c r="BL132" s="17" t="s">
        <v>355</v>
      </c>
      <c r="BM132" s="240" t="s">
        <v>1442</v>
      </c>
    </row>
    <row r="133" s="2" customFormat="1" ht="55.5" customHeight="1">
      <c r="A133" s="38"/>
      <c r="B133" s="39"/>
      <c r="C133" s="228" t="s">
        <v>284</v>
      </c>
      <c r="D133" s="228" t="s">
        <v>258</v>
      </c>
      <c r="E133" s="229" t="s">
        <v>1443</v>
      </c>
      <c r="F133" s="230" t="s">
        <v>1444</v>
      </c>
      <c r="G133" s="231" t="s">
        <v>319</v>
      </c>
      <c r="H133" s="232">
        <v>9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1445</v>
      </c>
    </row>
    <row r="134" s="2" customFormat="1" ht="24.15" customHeight="1">
      <c r="A134" s="38"/>
      <c r="B134" s="39"/>
      <c r="C134" s="280" t="s">
        <v>289</v>
      </c>
      <c r="D134" s="280" t="s">
        <v>303</v>
      </c>
      <c r="E134" s="281" t="s">
        <v>1446</v>
      </c>
      <c r="F134" s="282" t="s">
        <v>1447</v>
      </c>
      <c r="G134" s="283" t="s">
        <v>319</v>
      </c>
      <c r="H134" s="284">
        <v>9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4.0000000000000003E-05</v>
      </c>
      <c r="R134" s="238">
        <f>Q134*H134</f>
        <v>0.00036000000000000002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1448</v>
      </c>
    </row>
    <row r="135" s="2" customFormat="1" ht="24.15" customHeight="1">
      <c r="A135" s="38"/>
      <c r="B135" s="39"/>
      <c r="C135" s="228" t="s">
        <v>296</v>
      </c>
      <c r="D135" s="228" t="s">
        <v>258</v>
      </c>
      <c r="E135" s="229" t="s">
        <v>1449</v>
      </c>
      <c r="F135" s="230" t="s">
        <v>1450</v>
      </c>
      <c r="G135" s="231" t="s">
        <v>319</v>
      </c>
      <c r="H135" s="232">
        <v>1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42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355</v>
      </c>
      <c r="AT135" s="240" t="s">
        <v>258</v>
      </c>
      <c r="AU135" s="240" t="s">
        <v>87</v>
      </c>
      <c r="AY135" s="17" t="s">
        <v>256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85</v>
      </c>
      <c r="BK135" s="241">
        <f>ROUND(I135*H135,2)</f>
        <v>0</v>
      </c>
      <c r="BL135" s="17" t="s">
        <v>355</v>
      </c>
      <c r="BM135" s="240" t="s">
        <v>1451</v>
      </c>
    </row>
    <row r="136" s="2" customFormat="1" ht="24.15" customHeight="1">
      <c r="A136" s="38"/>
      <c r="B136" s="39"/>
      <c r="C136" s="280" t="s">
        <v>302</v>
      </c>
      <c r="D136" s="280" t="s">
        <v>303</v>
      </c>
      <c r="E136" s="281" t="s">
        <v>1452</v>
      </c>
      <c r="F136" s="282" t="s">
        <v>1453</v>
      </c>
      <c r="G136" s="283" t="s">
        <v>319</v>
      </c>
      <c r="H136" s="284">
        <v>1</v>
      </c>
      <c r="I136" s="285"/>
      <c r="J136" s="286">
        <f>ROUND(I136*H136,2)</f>
        <v>0</v>
      </c>
      <c r="K136" s="287"/>
      <c r="L136" s="288"/>
      <c r="M136" s="289" t="s">
        <v>1</v>
      </c>
      <c r="N136" s="290" t="s">
        <v>42</v>
      </c>
      <c r="O136" s="91"/>
      <c r="P136" s="238">
        <f>O136*H136</f>
        <v>0</v>
      </c>
      <c r="Q136" s="238">
        <v>0.00017000000000000001</v>
      </c>
      <c r="R136" s="238">
        <f>Q136*H136</f>
        <v>0.00017000000000000001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513</v>
      </c>
      <c r="AT136" s="240" t="s">
        <v>303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1454</v>
      </c>
    </row>
    <row r="137" s="2" customFormat="1" ht="24.15" customHeight="1">
      <c r="A137" s="38"/>
      <c r="B137" s="39"/>
      <c r="C137" s="228" t="s">
        <v>309</v>
      </c>
      <c r="D137" s="228" t="s">
        <v>258</v>
      </c>
      <c r="E137" s="229" t="s">
        <v>1455</v>
      </c>
      <c r="F137" s="230" t="s">
        <v>1456</v>
      </c>
      <c r="G137" s="231" t="s">
        <v>319</v>
      </c>
      <c r="H137" s="232">
        <v>1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42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355</v>
      </c>
      <c r="AT137" s="240" t="s">
        <v>258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1457</v>
      </c>
    </row>
    <row r="138" s="2" customFormat="1" ht="24.15" customHeight="1">
      <c r="A138" s="38"/>
      <c r="B138" s="39"/>
      <c r="C138" s="280" t="s">
        <v>316</v>
      </c>
      <c r="D138" s="280" t="s">
        <v>303</v>
      </c>
      <c r="E138" s="281" t="s">
        <v>1458</v>
      </c>
      <c r="F138" s="282" t="s">
        <v>1459</v>
      </c>
      <c r="G138" s="283" t="s">
        <v>319</v>
      </c>
      <c r="H138" s="284">
        <v>1</v>
      </c>
      <c r="I138" s="285"/>
      <c r="J138" s="286">
        <f>ROUND(I138*H138,2)</f>
        <v>0</v>
      </c>
      <c r="K138" s="287"/>
      <c r="L138" s="288"/>
      <c r="M138" s="289" t="s">
        <v>1</v>
      </c>
      <c r="N138" s="290" t="s">
        <v>42</v>
      </c>
      <c r="O138" s="91"/>
      <c r="P138" s="238">
        <f>O138*H138</f>
        <v>0</v>
      </c>
      <c r="Q138" s="238">
        <v>0.0010399999999999999</v>
      </c>
      <c r="R138" s="238">
        <f>Q138*H138</f>
        <v>0.0010399999999999999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513</v>
      </c>
      <c r="AT138" s="240" t="s">
        <v>303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355</v>
      </c>
      <c r="BM138" s="240" t="s">
        <v>1460</v>
      </c>
    </row>
    <row r="139" s="2" customFormat="1" ht="24.15" customHeight="1">
      <c r="A139" s="38"/>
      <c r="B139" s="39"/>
      <c r="C139" s="228" t="s">
        <v>322</v>
      </c>
      <c r="D139" s="228" t="s">
        <v>258</v>
      </c>
      <c r="E139" s="229" t="s">
        <v>1461</v>
      </c>
      <c r="F139" s="230" t="s">
        <v>1462</v>
      </c>
      <c r="G139" s="231" t="s">
        <v>319</v>
      </c>
      <c r="H139" s="232">
        <v>3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355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1463</v>
      </c>
    </row>
    <row r="140" s="2" customFormat="1" ht="16.5" customHeight="1">
      <c r="A140" s="38"/>
      <c r="B140" s="39"/>
      <c r="C140" s="280" t="s">
        <v>8</v>
      </c>
      <c r="D140" s="280" t="s">
        <v>303</v>
      </c>
      <c r="E140" s="281" t="s">
        <v>1464</v>
      </c>
      <c r="F140" s="282" t="s">
        <v>1465</v>
      </c>
      <c r="G140" s="283" t="s">
        <v>319</v>
      </c>
      <c r="H140" s="284">
        <v>3</v>
      </c>
      <c r="I140" s="285"/>
      <c r="J140" s="286">
        <f>ROUND(I140*H140,2)</f>
        <v>0</v>
      </c>
      <c r="K140" s="287"/>
      <c r="L140" s="288"/>
      <c r="M140" s="289" t="s">
        <v>1</v>
      </c>
      <c r="N140" s="290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513</v>
      </c>
      <c r="AT140" s="240" t="s">
        <v>303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1466</v>
      </c>
    </row>
    <row r="141" s="2" customFormat="1" ht="24.15" customHeight="1">
      <c r="A141" s="38"/>
      <c r="B141" s="39"/>
      <c r="C141" s="228" t="s">
        <v>334</v>
      </c>
      <c r="D141" s="228" t="s">
        <v>258</v>
      </c>
      <c r="E141" s="229" t="s">
        <v>1467</v>
      </c>
      <c r="F141" s="230" t="s">
        <v>1468</v>
      </c>
      <c r="G141" s="231" t="s">
        <v>319</v>
      </c>
      <c r="H141" s="232">
        <v>2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355</v>
      </c>
      <c r="AT141" s="240" t="s">
        <v>258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355</v>
      </c>
      <c r="BM141" s="240" t="s">
        <v>1469</v>
      </c>
    </row>
    <row r="142" s="2" customFormat="1" ht="24.15" customHeight="1">
      <c r="A142" s="38"/>
      <c r="B142" s="39"/>
      <c r="C142" s="280" t="s">
        <v>343</v>
      </c>
      <c r="D142" s="280" t="s">
        <v>303</v>
      </c>
      <c r="E142" s="281" t="s">
        <v>1470</v>
      </c>
      <c r="F142" s="282" t="s">
        <v>1471</v>
      </c>
      <c r="G142" s="283" t="s">
        <v>319</v>
      </c>
      <c r="H142" s="284">
        <v>1</v>
      </c>
      <c r="I142" s="285"/>
      <c r="J142" s="286">
        <f>ROUND(I142*H142,2)</f>
        <v>0</v>
      </c>
      <c r="K142" s="287"/>
      <c r="L142" s="288"/>
      <c r="M142" s="289" t="s">
        <v>1</v>
      </c>
      <c r="N142" s="290" t="s">
        <v>42</v>
      </c>
      <c r="O142" s="91"/>
      <c r="P142" s="238">
        <f>O142*H142</f>
        <v>0</v>
      </c>
      <c r="Q142" s="238">
        <v>0.00040000000000000002</v>
      </c>
      <c r="R142" s="238">
        <f>Q142*H142</f>
        <v>0.00040000000000000002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513</v>
      </c>
      <c r="AT142" s="240" t="s">
        <v>303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1472</v>
      </c>
    </row>
    <row r="143" s="2" customFormat="1" ht="24.15" customHeight="1">
      <c r="A143" s="38"/>
      <c r="B143" s="39"/>
      <c r="C143" s="280" t="s">
        <v>348</v>
      </c>
      <c r="D143" s="280" t="s">
        <v>303</v>
      </c>
      <c r="E143" s="281" t="s">
        <v>1473</v>
      </c>
      <c r="F143" s="282" t="s">
        <v>1474</v>
      </c>
      <c r="G143" s="283" t="s">
        <v>319</v>
      </c>
      <c r="H143" s="284">
        <v>1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0.0010499999999999999</v>
      </c>
      <c r="R143" s="238">
        <f>Q143*H143</f>
        <v>0.0010499999999999999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1475</v>
      </c>
    </row>
    <row r="144" s="2" customFormat="1" ht="24.15" customHeight="1">
      <c r="A144" s="38"/>
      <c r="B144" s="39"/>
      <c r="C144" s="228" t="s">
        <v>355</v>
      </c>
      <c r="D144" s="228" t="s">
        <v>258</v>
      </c>
      <c r="E144" s="229" t="s">
        <v>1476</v>
      </c>
      <c r="F144" s="230" t="s">
        <v>1477</v>
      </c>
      <c r="G144" s="231" t="s">
        <v>319</v>
      </c>
      <c r="H144" s="232">
        <v>4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1478</v>
      </c>
    </row>
    <row r="145" s="2" customFormat="1" ht="24.15" customHeight="1">
      <c r="A145" s="38"/>
      <c r="B145" s="39"/>
      <c r="C145" s="280" t="s">
        <v>368</v>
      </c>
      <c r="D145" s="280" t="s">
        <v>303</v>
      </c>
      <c r="E145" s="281" t="s">
        <v>1479</v>
      </c>
      <c r="F145" s="282" t="s">
        <v>1480</v>
      </c>
      <c r="G145" s="283" t="s">
        <v>319</v>
      </c>
      <c r="H145" s="284">
        <v>4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0.0010499999999999999</v>
      </c>
      <c r="R145" s="238">
        <f>Q145*H145</f>
        <v>0.0041999999999999997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1481</v>
      </c>
    </row>
    <row r="146" s="2" customFormat="1" ht="24.15" customHeight="1">
      <c r="A146" s="38"/>
      <c r="B146" s="39"/>
      <c r="C146" s="228" t="s">
        <v>382</v>
      </c>
      <c r="D146" s="228" t="s">
        <v>258</v>
      </c>
      <c r="E146" s="229" t="s">
        <v>1482</v>
      </c>
      <c r="F146" s="230" t="s">
        <v>1483</v>
      </c>
      <c r="G146" s="231" t="s">
        <v>319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1484</v>
      </c>
    </row>
    <row r="147" s="2" customFormat="1" ht="24.15" customHeight="1">
      <c r="A147" s="38"/>
      <c r="B147" s="39"/>
      <c r="C147" s="280" t="s">
        <v>406</v>
      </c>
      <c r="D147" s="280" t="s">
        <v>303</v>
      </c>
      <c r="E147" s="281" t="s">
        <v>1485</v>
      </c>
      <c r="F147" s="282" t="s">
        <v>1486</v>
      </c>
      <c r="G147" s="283" t="s">
        <v>319</v>
      </c>
      <c r="H147" s="284">
        <v>1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0.0010499999999999999</v>
      </c>
      <c r="R147" s="238">
        <f>Q147*H147</f>
        <v>0.0010499999999999999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1487</v>
      </c>
    </row>
    <row r="148" s="2" customFormat="1" ht="24.15" customHeight="1">
      <c r="A148" s="38"/>
      <c r="B148" s="39"/>
      <c r="C148" s="228" t="s">
        <v>411</v>
      </c>
      <c r="D148" s="228" t="s">
        <v>258</v>
      </c>
      <c r="E148" s="229" t="s">
        <v>1488</v>
      </c>
      <c r="F148" s="230" t="s">
        <v>1489</v>
      </c>
      <c r="G148" s="231" t="s">
        <v>319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355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355</v>
      </c>
      <c r="BM148" s="240" t="s">
        <v>1490</v>
      </c>
    </row>
    <row r="149" s="2" customFormat="1" ht="16.5" customHeight="1">
      <c r="A149" s="38"/>
      <c r="B149" s="39"/>
      <c r="C149" s="280" t="s">
        <v>7</v>
      </c>
      <c r="D149" s="280" t="s">
        <v>303</v>
      </c>
      <c r="E149" s="281" t="s">
        <v>1491</v>
      </c>
      <c r="F149" s="282" t="s">
        <v>1492</v>
      </c>
      <c r="G149" s="283" t="s">
        <v>319</v>
      </c>
      <c r="H149" s="284">
        <v>1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513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355</v>
      </c>
      <c r="BM149" s="240" t="s">
        <v>1493</v>
      </c>
    </row>
    <row r="150" s="2" customFormat="1" ht="24.15" customHeight="1">
      <c r="A150" s="38"/>
      <c r="B150" s="39"/>
      <c r="C150" s="228" t="s">
        <v>435</v>
      </c>
      <c r="D150" s="228" t="s">
        <v>258</v>
      </c>
      <c r="E150" s="229" t="s">
        <v>1494</v>
      </c>
      <c r="F150" s="230" t="s">
        <v>1495</v>
      </c>
      <c r="G150" s="231" t="s">
        <v>319</v>
      </c>
      <c r="H150" s="232">
        <v>4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355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355</v>
      </c>
      <c r="BM150" s="240" t="s">
        <v>1496</v>
      </c>
    </row>
    <row r="151" s="2" customFormat="1" ht="16.5" customHeight="1">
      <c r="A151" s="38"/>
      <c r="B151" s="39"/>
      <c r="C151" s="280" t="s">
        <v>441</v>
      </c>
      <c r="D151" s="280" t="s">
        <v>303</v>
      </c>
      <c r="E151" s="281" t="s">
        <v>1497</v>
      </c>
      <c r="F151" s="282" t="s">
        <v>1498</v>
      </c>
      <c r="G151" s="283" t="s">
        <v>319</v>
      </c>
      <c r="H151" s="284">
        <v>4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0.00018000000000000001</v>
      </c>
      <c r="R151" s="238">
        <f>Q151*H151</f>
        <v>0.00072000000000000005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513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1499</v>
      </c>
    </row>
    <row r="152" s="2" customFormat="1" ht="37.8" customHeight="1">
      <c r="A152" s="38"/>
      <c r="B152" s="39"/>
      <c r="C152" s="228" t="s">
        <v>465</v>
      </c>
      <c r="D152" s="228" t="s">
        <v>258</v>
      </c>
      <c r="E152" s="229" t="s">
        <v>1500</v>
      </c>
      <c r="F152" s="230" t="s">
        <v>1501</v>
      </c>
      <c r="G152" s="231" t="s">
        <v>319</v>
      </c>
      <c r="H152" s="232">
        <v>1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355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1502</v>
      </c>
    </row>
    <row r="153" s="2" customFormat="1" ht="24.15" customHeight="1">
      <c r="A153" s="38"/>
      <c r="B153" s="39"/>
      <c r="C153" s="280" t="s">
        <v>471</v>
      </c>
      <c r="D153" s="280" t="s">
        <v>303</v>
      </c>
      <c r="E153" s="281" t="s">
        <v>1503</v>
      </c>
      <c r="F153" s="282" t="s">
        <v>1504</v>
      </c>
      <c r="G153" s="283" t="s">
        <v>319</v>
      </c>
      <c r="H153" s="284">
        <v>1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513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1505</v>
      </c>
    </row>
    <row r="154" s="2" customFormat="1" ht="16.5" customHeight="1">
      <c r="A154" s="38"/>
      <c r="B154" s="39"/>
      <c r="C154" s="228" t="s">
        <v>477</v>
      </c>
      <c r="D154" s="228" t="s">
        <v>258</v>
      </c>
      <c r="E154" s="229" t="s">
        <v>1506</v>
      </c>
      <c r="F154" s="230" t="s">
        <v>1507</v>
      </c>
      <c r="G154" s="231" t="s">
        <v>319</v>
      </c>
      <c r="H154" s="232">
        <v>2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355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1508</v>
      </c>
    </row>
    <row r="155" s="2" customFormat="1" ht="16.5" customHeight="1">
      <c r="A155" s="38"/>
      <c r="B155" s="39"/>
      <c r="C155" s="280" t="s">
        <v>485</v>
      </c>
      <c r="D155" s="280" t="s">
        <v>303</v>
      </c>
      <c r="E155" s="281" t="s">
        <v>1509</v>
      </c>
      <c r="F155" s="282" t="s">
        <v>1510</v>
      </c>
      <c r="G155" s="283" t="s">
        <v>319</v>
      </c>
      <c r="H155" s="284">
        <v>2</v>
      </c>
      <c r="I155" s="285"/>
      <c r="J155" s="286">
        <f>ROUND(I155*H155,2)</f>
        <v>0</v>
      </c>
      <c r="K155" s="287"/>
      <c r="L155" s="288"/>
      <c r="M155" s="289" t="s">
        <v>1</v>
      </c>
      <c r="N155" s="290" t="s">
        <v>42</v>
      </c>
      <c r="O155" s="91"/>
      <c r="P155" s="238">
        <f>O155*H155</f>
        <v>0</v>
      </c>
      <c r="Q155" s="238">
        <v>5.0000000000000002E-05</v>
      </c>
      <c r="R155" s="238">
        <f>Q155*H155</f>
        <v>0.00010000000000000001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513</v>
      </c>
      <c r="AT155" s="240" t="s">
        <v>303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1511</v>
      </c>
    </row>
    <row r="156" s="2" customFormat="1" ht="16.5" customHeight="1">
      <c r="A156" s="38"/>
      <c r="B156" s="39"/>
      <c r="C156" s="228" t="s">
        <v>489</v>
      </c>
      <c r="D156" s="228" t="s">
        <v>258</v>
      </c>
      <c r="E156" s="229" t="s">
        <v>1512</v>
      </c>
      <c r="F156" s="230" t="s">
        <v>1513</v>
      </c>
      <c r="G156" s="231" t="s">
        <v>319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1514</v>
      </c>
    </row>
    <row r="157" s="2" customFormat="1" ht="16.5" customHeight="1">
      <c r="A157" s="38"/>
      <c r="B157" s="39"/>
      <c r="C157" s="280" t="s">
        <v>498</v>
      </c>
      <c r="D157" s="280" t="s">
        <v>303</v>
      </c>
      <c r="E157" s="281" t="s">
        <v>1515</v>
      </c>
      <c r="F157" s="282" t="s">
        <v>1516</v>
      </c>
      <c r="G157" s="283" t="s">
        <v>319</v>
      </c>
      <c r="H157" s="284">
        <v>1</v>
      </c>
      <c r="I157" s="285"/>
      <c r="J157" s="286">
        <f>ROUND(I157*H157,2)</f>
        <v>0</v>
      </c>
      <c r="K157" s="287"/>
      <c r="L157" s="288"/>
      <c r="M157" s="289" t="s">
        <v>1</v>
      </c>
      <c r="N157" s="290" t="s">
        <v>42</v>
      </c>
      <c r="O157" s="91"/>
      <c r="P157" s="238">
        <f>O157*H157</f>
        <v>0</v>
      </c>
      <c r="Q157" s="238">
        <v>5.0000000000000002E-05</v>
      </c>
      <c r="R157" s="238">
        <f>Q157*H157</f>
        <v>5.0000000000000002E-05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513</v>
      </c>
      <c r="AT157" s="240" t="s">
        <v>303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1517</v>
      </c>
    </row>
    <row r="158" s="2" customFormat="1" ht="44.25" customHeight="1">
      <c r="A158" s="38"/>
      <c r="B158" s="39"/>
      <c r="C158" s="228" t="s">
        <v>505</v>
      </c>
      <c r="D158" s="228" t="s">
        <v>258</v>
      </c>
      <c r="E158" s="229" t="s">
        <v>1518</v>
      </c>
      <c r="F158" s="230" t="s">
        <v>1519</v>
      </c>
      <c r="G158" s="231" t="s">
        <v>319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355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1520</v>
      </c>
    </row>
    <row r="159" s="2" customFormat="1" ht="37.8" customHeight="1">
      <c r="A159" s="38"/>
      <c r="B159" s="39"/>
      <c r="C159" s="280" t="s">
        <v>509</v>
      </c>
      <c r="D159" s="280" t="s">
        <v>303</v>
      </c>
      <c r="E159" s="281" t="s">
        <v>1521</v>
      </c>
      <c r="F159" s="282" t="s">
        <v>1522</v>
      </c>
      <c r="G159" s="283" t="s">
        <v>319</v>
      </c>
      <c r="H159" s="284">
        <v>1</v>
      </c>
      <c r="I159" s="285"/>
      <c r="J159" s="286">
        <f>ROUND(I159*H159,2)</f>
        <v>0</v>
      </c>
      <c r="K159" s="287"/>
      <c r="L159" s="288"/>
      <c r="M159" s="289" t="s">
        <v>1</v>
      </c>
      <c r="N159" s="290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513</v>
      </c>
      <c r="AT159" s="240" t="s">
        <v>303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1523</v>
      </c>
    </row>
    <row r="160" s="2" customFormat="1" ht="49.05" customHeight="1">
      <c r="A160" s="38"/>
      <c r="B160" s="39"/>
      <c r="C160" s="228" t="s">
        <v>513</v>
      </c>
      <c r="D160" s="228" t="s">
        <v>258</v>
      </c>
      <c r="E160" s="229" t="s">
        <v>1524</v>
      </c>
      <c r="F160" s="230" t="s">
        <v>1525</v>
      </c>
      <c r="G160" s="231" t="s">
        <v>319</v>
      </c>
      <c r="H160" s="232">
        <v>14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355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1526</v>
      </c>
    </row>
    <row r="161" s="2" customFormat="1" ht="16.5" customHeight="1">
      <c r="A161" s="38"/>
      <c r="B161" s="39"/>
      <c r="C161" s="280" t="s">
        <v>518</v>
      </c>
      <c r="D161" s="280" t="s">
        <v>303</v>
      </c>
      <c r="E161" s="281" t="s">
        <v>1527</v>
      </c>
      <c r="F161" s="282" t="s">
        <v>1492</v>
      </c>
      <c r="G161" s="283" t="s">
        <v>319</v>
      </c>
      <c r="H161" s="284">
        <v>1</v>
      </c>
      <c r="I161" s="285"/>
      <c r="J161" s="286">
        <f>ROUND(I161*H161,2)</f>
        <v>0</v>
      </c>
      <c r="K161" s="287"/>
      <c r="L161" s="288"/>
      <c r="M161" s="289" t="s">
        <v>1</v>
      </c>
      <c r="N161" s="290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513</v>
      </c>
      <c r="AT161" s="240" t="s">
        <v>303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1528</v>
      </c>
    </row>
    <row r="162" s="2" customFormat="1" ht="37.8" customHeight="1">
      <c r="A162" s="38"/>
      <c r="B162" s="39"/>
      <c r="C162" s="280" t="s">
        <v>523</v>
      </c>
      <c r="D162" s="280" t="s">
        <v>303</v>
      </c>
      <c r="E162" s="281" t="s">
        <v>1529</v>
      </c>
      <c r="F162" s="282" t="s">
        <v>1530</v>
      </c>
      <c r="G162" s="283" t="s">
        <v>319</v>
      </c>
      <c r="H162" s="284">
        <v>8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1531</v>
      </c>
    </row>
    <row r="163" s="2" customFormat="1" ht="37.8" customHeight="1">
      <c r="A163" s="38"/>
      <c r="B163" s="39"/>
      <c r="C163" s="280" t="s">
        <v>532</v>
      </c>
      <c r="D163" s="280" t="s">
        <v>303</v>
      </c>
      <c r="E163" s="281" t="s">
        <v>1532</v>
      </c>
      <c r="F163" s="282" t="s">
        <v>1533</v>
      </c>
      <c r="G163" s="283" t="s">
        <v>319</v>
      </c>
      <c r="H163" s="284">
        <v>4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513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1534</v>
      </c>
    </row>
    <row r="164" s="2" customFormat="1" ht="37.8" customHeight="1">
      <c r="A164" s="38"/>
      <c r="B164" s="39"/>
      <c r="C164" s="280" t="s">
        <v>544</v>
      </c>
      <c r="D164" s="280" t="s">
        <v>303</v>
      </c>
      <c r="E164" s="281" t="s">
        <v>1535</v>
      </c>
      <c r="F164" s="282" t="s">
        <v>1536</v>
      </c>
      <c r="G164" s="283" t="s">
        <v>319</v>
      </c>
      <c r="H164" s="284">
        <v>1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1537</v>
      </c>
    </row>
    <row r="165" s="2" customFormat="1" ht="44.25" customHeight="1">
      <c r="A165" s="38"/>
      <c r="B165" s="39"/>
      <c r="C165" s="228" t="s">
        <v>553</v>
      </c>
      <c r="D165" s="228" t="s">
        <v>258</v>
      </c>
      <c r="E165" s="229" t="s">
        <v>1538</v>
      </c>
      <c r="F165" s="230" t="s">
        <v>1539</v>
      </c>
      <c r="G165" s="231" t="s">
        <v>319</v>
      </c>
      <c r="H165" s="232">
        <v>1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1540</v>
      </c>
    </row>
    <row r="166" s="2" customFormat="1" ht="55.5" customHeight="1">
      <c r="A166" s="38"/>
      <c r="B166" s="39"/>
      <c r="C166" s="228" t="s">
        <v>558</v>
      </c>
      <c r="D166" s="228" t="s">
        <v>258</v>
      </c>
      <c r="E166" s="229" t="s">
        <v>1541</v>
      </c>
      <c r="F166" s="230" t="s">
        <v>1542</v>
      </c>
      <c r="G166" s="231" t="s">
        <v>292</v>
      </c>
      <c r="H166" s="232">
        <v>0.01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355</v>
      </c>
      <c r="AT166" s="240" t="s">
        <v>258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1543</v>
      </c>
    </row>
    <row r="167" s="2" customFormat="1" ht="16.5" customHeight="1">
      <c r="A167" s="38"/>
      <c r="B167" s="39"/>
      <c r="C167" s="228" t="s">
        <v>564</v>
      </c>
      <c r="D167" s="228" t="s">
        <v>258</v>
      </c>
      <c r="E167" s="229" t="s">
        <v>1544</v>
      </c>
      <c r="F167" s="230" t="s">
        <v>1545</v>
      </c>
      <c r="G167" s="231" t="s">
        <v>722</v>
      </c>
      <c r="H167" s="232">
        <v>20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355</v>
      </c>
      <c r="AT167" s="240" t="s">
        <v>258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1546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1547</v>
      </c>
      <c r="F168" s="226" t="s">
        <v>1548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SUM(P169:P175)</f>
        <v>0</v>
      </c>
      <c r="Q168" s="220"/>
      <c r="R168" s="221">
        <f>SUM(R169:R175)</f>
        <v>0.11062000000000001</v>
      </c>
      <c r="S168" s="220"/>
      <c r="T168" s="222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87</v>
      </c>
      <c r="AT168" s="224" t="s">
        <v>76</v>
      </c>
      <c r="AU168" s="224" t="s">
        <v>85</v>
      </c>
      <c r="AY168" s="223" t="s">
        <v>256</v>
      </c>
      <c r="BK168" s="225">
        <f>SUM(BK169:BK175)</f>
        <v>0</v>
      </c>
    </row>
    <row r="169" s="2" customFormat="1" ht="24.15" customHeight="1">
      <c r="A169" s="38"/>
      <c r="B169" s="39"/>
      <c r="C169" s="228" t="s">
        <v>570</v>
      </c>
      <c r="D169" s="228" t="s">
        <v>258</v>
      </c>
      <c r="E169" s="229" t="s">
        <v>1549</v>
      </c>
      <c r="F169" s="230" t="s">
        <v>1550</v>
      </c>
      <c r="G169" s="231" t="s">
        <v>358</v>
      </c>
      <c r="H169" s="232">
        <v>5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1551</v>
      </c>
    </row>
    <row r="170" s="2" customFormat="1" ht="37.8" customHeight="1">
      <c r="A170" s="38"/>
      <c r="B170" s="39"/>
      <c r="C170" s="280" t="s">
        <v>574</v>
      </c>
      <c r="D170" s="280" t="s">
        <v>303</v>
      </c>
      <c r="E170" s="281" t="s">
        <v>1552</v>
      </c>
      <c r="F170" s="282" t="s">
        <v>1553</v>
      </c>
      <c r="G170" s="283" t="s">
        <v>358</v>
      </c>
      <c r="H170" s="284">
        <v>6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42</v>
      </c>
      <c r="O170" s="91"/>
      <c r="P170" s="238">
        <f>O170*H170</f>
        <v>0</v>
      </c>
      <c r="Q170" s="238">
        <v>6.9999999999999994E-05</v>
      </c>
      <c r="R170" s="238">
        <f>Q170*H170</f>
        <v>0.00041999999999999996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513</v>
      </c>
      <c r="AT170" s="240" t="s">
        <v>303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1554</v>
      </c>
    </row>
    <row r="171" s="14" customFormat="1">
      <c r="A171" s="14"/>
      <c r="B171" s="258"/>
      <c r="C171" s="259"/>
      <c r="D171" s="249" t="s">
        <v>266</v>
      </c>
      <c r="E171" s="260" t="s">
        <v>1</v>
      </c>
      <c r="F171" s="261" t="s">
        <v>1555</v>
      </c>
      <c r="G171" s="259"/>
      <c r="H171" s="262">
        <v>6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266</v>
      </c>
      <c r="AU171" s="268" t="s">
        <v>87</v>
      </c>
      <c r="AV171" s="14" t="s">
        <v>87</v>
      </c>
      <c r="AW171" s="14" t="s">
        <v>34</v>
      </c>
      <c r="AX171" s="14" t="s">
        <v>85</v>
      </c>
      <c r="AY171" s="268" t="s">
        <v>256</v>
      </c>
    </row>
    <row r="172" s="2" customFormat="1" ht="24.15" customHeight="1">
      <c r="A172" s="38"/>
      <c r="B172" s="39"/>
      <c r="C172" s="228" t="s">
        <v>583</v>
      </c>
      <c r="D172" s="228" t="s">
        <v>258</v>
      </c>
      <c r="E172" s="229" t="s">
        <v>1556</v>
      </c>
      <c r="F172" s="230" t="s">
        <v>1557</v>
      </c>
      <c r="G172" s="231" t="s">
        <v>319</v>
      </c>
      <c r="H172" s="232">
        <v>1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355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1558</v>
      </c>
    </row>
    <row r="173" s="2" customFormat="1" ht="24.15" customHeight="1">
      <c r="A173" s="38"/>
      <c r="B173" s="39"/>
      <c r="C173" s="280" t="s">
        <v>588</v>
      </c>
      <c r="D173" s="280" t="s">
        <v>303</v>
      </c>
      <c r="E173" s="281" t="s">
        <v>1559</v>
      </c>
      <c r="F173" s="282" t="s">
        <v>1560</v>
      </c>
      <c r="G173" s="283" t="s">
        <v>319</v>
      </c>
      <c r="H173" s="284">
        <v>1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0.11</v>
      </c>
      <c r="R173" s="238">
        <f>Q173*H173</f>
        <v>0.11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1561</v>
      </c>
    </row>
    <row r="174" s="2" customFormat="1" ht="24.15" customHeight="1">
      <c r="A174" s="38"/>
      <c r="B174" s="39"/>
      <c r="C174" s="228" t="s">
        <v>592</v>
      </c>
      <c r="D174" s="228" t="s">
        <v>258</v>
      </c>
      <c r="E174" s="229" t="s">
        <v>1562</v>
      </c>
      <c r="F174" s="230" t="s">
        <v>1563</v>
      </c>
      <c r="G174" s="231" t="s">
        <v>319</v>
      </c>
      <c r="H174" s="232">
        <v>1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1564</v>
      </c>
    </row>
    <row r="175" s="2" customFormat="1" ht="44.25" customHeight="1">
      <c r="A175" s="38"/>
      <c r="B175" s="39"/>
      <c r="C175" s="280" t="s">
        <v>598</v>
      </c>
      <c r="D175" s="280" t="s">
        <v>303</v>
      </c>
      <c r="E175" s="281" t="s">
        <v>1565</v>
      </c>
      <c r="F175" s="282" t="s">
        <v>1566</v>
      </c>
      <c r="G175" s="283" t="s">
        <v>319</v>
      </c>
      <c r="H175" s="284">
        <v>1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42</v>
      </c>
      <c r="O175" s="91"/>
      <c r="P175" s="238">
        <f>O175*H175</f>
        <v>0</v>
      </c>
      <c r="Q175" s="238">
        <v>0.00020000000000000001</v>
      </c>
      <c r="R175" s="238">
        <f>Q175*H175</f>
        <v>0.00020000000000000001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513</v>
      </c>
      <c r="AT175" s="240" t="s">
        <v>303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1567</v>
      </c>
    </row>
    <row r="176" s="12" customFormat="1" ht="25.92" customHeight="1">
      <c r="A176" s="12"/>
      <c r="B176" s="212"/>
      <c r="C176" s="213"/>
      <c r="D176" s="214" t="s">
        <v>76</v>
      </c>
      <c r="E176" s="215" t="s">
        <v>303</v>
      </c>
      <c r="F176" s="215" t="s">
        <v>1373</v>
      </c>
      <c r="G176" s="213"/>
      <c r="H176" s="213"/>
      <c r="I176" s="216"/>
      <c r="J176" s="217">
        <f>BK176</f>
        <v>0</v>
      </c>
      <c r="K176" s="213"/>
      <c r="L176" s="218"/>
      <c r="M176" s="219"/>
      <c r="N176" s="220"/>
      <c r="O176" s="220"/>
      <c r="P176" s="221">
        <f>P177+P187</f>
        <v>0</v>
      </c>
      <c r="Q176" s="220"/>
      <c r="R176" s="221">
        <f>R177+R187</f>
        <v>0.1072525</v>
      </c>
      <c r="S176" s="220"/>
      <c r="T176" s="222">
        <f>T177+T187</f>
        <v>0.1222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109</v>
      </c>
      <c r="AT176" s="224" t="s">
        <v>76</v>
      </c>
      <c r="AU176" s="224" t="s">
        <v>77</v>
      </c>
      <c r="AY176" s="223" t="s">
        <v>256</v>
      </c>
      <c r="BK176" s="225">
        <f>BK177+BK187</f>
        <v>0</v>
      </c>
    </row>
    <row r="177" s="12" customFormat="1" ht="22.8" customHeight="1">
      <c r="A177" s="12"/>
      <c r="B177" s="212"/>
      <c r="C177" s="213"/>
      <c r="D177" s="214" t="s">
        <v>76</v>
      </c>
      <c r="E177" s="226" t="s">
        <v>1374</v>
      </c>
      <c r="F177" s="226" t="s">
        <v>1375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SUM(P178:P186)</f>
        <v>0</v>
      </c>
      <c r="Q177" s="220"/>
      <c r="R177" s="221">
        <f>SUM(R178:R186)</f>
        <v>0.098152500000000004</v>
      </c>
      <c r="S177" s="220"/>
      <c r="T177" s="222">
        <f>SUM(T178:T186)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109</v>
      </c>
      <c r="AT177" s="224" t="s">
        <v>76</v>
      </c>
      <c r="AU177" s="224" t="s">
        <v>85</v>
      </c>
      <c r="AY177" s="223" t="s">
        <v>256</v>
      </c>
      <c r="BK177" s="225">
        <f>SUM(BK178:BK186)</f>
        <v>0</v>
      </c>
    </row>
    <row r="178" s="2" customFormat="1" ht="49.05" customHeight="1">
      <c r="A178" s="38"/>
      <c r="B178" s="39"/>
      <c r="C178" s="228" t="s">
        <v>602</v>
      </c>
      <c r="D178" s="228" t="s">
        <v>258</v>
      </c>
      <c r="E178" s="229" t="s">
        <v>1568</v>
      </c>
      <c r="F178" s="230" t="s">
        <v>1569</v>
      </c>
      <c r="G178" s="231" t="s">
        <v>358</v>
      </c>
      <c r="H178" s="232">
        <v>30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719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719</v>
      </c>
      <c r="BM178" s="240" t="s">
        <v>1570</v>
      </c>
    </row>
    <row r="179" s="2" customFormat="1" ht="49.05" customHeight="1">
      <c r="A179" s="38"/>
      <c r="B179" s="39"/>
      <c r="C179" s="280" t="s">
        <v>608</v>
      </c>
      <c r="D179" s="280" t="s">
        <v>303</v>
      </c>
      <c r="E179" s="281" t="s">
        <v>1571</v>
      </c>
      <c r="F179" s="282" t="s">
        <v>1572</v>
      </c>
      <c r="G179" s="283" t="s">
        <v>358</v>
      </c>
      <c r="H179" s="284">
        <v>34.5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0.00011</v>
      </c>
      <c r="R179" s="238">
        <f>Q179*H179</f>
        <v>0.0037950000000000002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1071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1071</v>
      </c>
      <c r="BM179" s="240" t="s">
        <v>1573</v>
      </c>
    </row>
    <row r="180" s="14" customFormat="1">
      <c r="A180" s="14"/>
      <c r="B180" s="258"/>
      <c r="C180" s="259"/>
      <c r="D180" s="249" t="s">
        <v>266</v>
      </c>
      <c r="E180" s="260" t="s">
        <v>1</v>
      </c>
      <c r="F180" s="261" t="s">
        <v>1574</v>
      </c>
      <c r="G180" s="259"/>
      <c r="H180" s="262">
        <v>34.5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266</v>
      </c>
      <c r="AU180" s="268" t="s">
        <v>87</v>
      </c>
      <c r="AV180" s="14" t="s">
        <v>87</v>
      </c>
      <c r="AW180" s="14" t="s">
        <v>34</v>
      </c>
      <c r="AX180" s="14" t="s">
        <v>85</v>
      </c>
      <c r="AY180" s="268" t="s">
        <v>256</v>
      </c>
    </row>
    <row r="181" s="2" customFormat="1" ht="49.05" customHeight="1">
      <c r="A181" s="38"/>
      <c r="B181" s="39"/>
      <c r="C181" s="228" t="s">
        <v>614</v>
      </c>
      <c r="D181" s="228" t="s">
        <v>258</v>
      </c>
      <c r="E181" s="229" t="s">
        <v>1575</v>
      </c>
      <c r="F181" s="230" t="s">
        <v>1576</v>
      </c>
      <c r="G181" s="231" t="s">
        <v>358</v>
      </c>
      <c r="H181" s="232">
        <v>550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719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719</v>
      </c>
      <c r="BM181" s="240" t="s">
        <v>1577</v>
      </c>
    </row>
    <row r="182" s="2" customFormat="1" ht="37.8" customHeight="1">
      <c r="A182" s="38"/>
      <c r="B182" s="39"/>
      <c r="C182" s="280" t="s">
        <v>620</v>
      </c>
      <c r="D182" s="280" t="s">
        <v>303</v>
      </c>
      <c r="E182" s="281" t="s">
        <v>1578</v>
      </c>
      <c r="F182" s="282" t="s">
        <v>1579</v>
      </c>
      <c r="G182" s="283" t="s">
        <v>358</v>
      </c>
      <c r="H182" s="284">
        <v>632.5</v>
      </c>
      <c r="I182" s="285"/>
      <c r="J182" s="286">
        <f>ROUND(I182*H182,2)</f>
        <v>0</v>
      </c>
      <c r="K182" s="287"/>
      <c r="L182" s="288"/>
      <c r="M182" s="289" t="s">
        <v>1</v>
      </c>
      <c r="N182" s="290" t="s">
        <v>42</v>
      </c>
      <c r="O182" s="91"/>
      <c r="P182" s="238">
        <f>O182*H182</f>
        <v>0</v>
      </c>
      <c r="Q182" s="238">
        <v>0.00012</v>
      </c>
      <c r="R182" s="238">
        <f>Q182*H182</f>
        <v>0.075899999999999995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1071</v>
      </c>
      <c r="AT182" s="240" t="s">
        <v>303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1071</v>
      </c>
      <c r="BM182" s="240" t="s">
        <v>1580</v>
      </c>
    </row>
    <row r="183" s="14" customFormat="1">
      <c r="A183" s="14"/>
      <c r="B183" s="258"/>
      <c r="C183" s="259"/>
      <c r="D183" s="249" t="s">
        <v>266</v>
      </c>
      <c r="E183" s="260" t="s">
        <v>1</v>
      </c>
      <c r="F183" s="261" t="s">
        <v>1581</v>
      </c>
      <c r="G183" s="259"/>
      <c r="H183" s="262">
        <v>632.5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266</v>
      </c>
      <c r="AU183" s="268" t="s">
        <v>87</v>
      </c>
      <c r="AV183" s="14" t="s">
        <v>87</v>
      </c>
      <c r="AW183" s="14" t="s">
        <v>34</v>
      </c>
      <c r="AX183" s="14" t="s">
        <v>85</v>
      </c>
      <c r="AY183" s="268" t="s">
        <v>256</v>
      </c>
    </row>
    <row r="184" s="2" customFormat="1" ht="49.05" customHeight="1">
      <c r="A184" s="38"/>
      <c r="B184" s="39"/>
      <c r="C184" s="228" t="s">
        <v>625</v>
      </c>
      <c r="D184" s="228" t="s">
        <v>258</v>
      </c>
      <c r="E184" s="229" t="s">
        <v>1582</v>
      </c>
      <c r="F184" s="230" t="s">
        <v>1583</v>
      </c>
      <c r="G184" s="231" t="s">
        <v>358</v>
      </c>
      <c r="H184" s="232">
        <v>15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719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719</v>
      </c>
      <c r="BM184" s="240" t="s">
        <v>1584</v>
      </c>
    </row>
    <row r="185" s="2" customFormat="1" ht="37.8" customHeight="1">
      <c r="A185" s="38"/>
      <c r="B185" s="39"/>
      <c r="C185" s="280" t="s">
        <v>630</v>
      </c>
      <c r="D185" s="280" t="s">
        <v>303</v>
      </c>
      <c r="E185" s="281" t="s">
        <v>1585</v>
      </c>
      <c r="F185" s="282" t="s">
        <v>1586</v>
      </c>
      <c r="G185" s="283" t="s">
        <v>358</v>
      </c>
      <c r="H185" s="284">
        <v>17.25</v>
      </c>
      <c r="I185" s="285"/>
      <c r="J185" s="286">
        <f>ROUND(I185*H185,2)</f>
        <v>0</v>
      </c>
      <c r="K185" s="287"/>
      <c r="L185" s="288"/>
      <c r="M185" s="289" t="s">
        <v>1</v>
      </c>
      <c r="N185" s="290" t="s">
        <v>42</v>
      </c>
      <c r="O185" s="91"/>
      <c r="P185" s="238">
        <f>O185*H185</f>
        <v>0</v>
      </c>
      <c r="Q185" s="238">
        <v>0.00107</v>
      </c>
      <c r="R185" s="238">
        <f>Q185*H185</f>
        <v>0.018457499999999998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1587</v>
      </c>
      <c r="AT185" s="240" t="s">
        <v>303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719</v>
      </c>
      <c r="BM185" s="240" t="s">
        <v>1588</v>
      </c>
    </row>
    <row r="186" s="14" customFormat="1">
      <c r="A186" s="14"/>
      <c r="B186" s="258"/>
      <c r="C186" s="259"/>
      <c r="D186" s="249" t="s">
        <v>266</v>
      </c>
      <c r="E186" s="260" t="s">
        <v>1</v>
      </c>
      <c r="F186" s="261" t="s">
        <v>1589</v>
      </c>
      <c r="G186" s="259"/>
      <c r="H186" s="262">
        <v>17.25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8" t="s">
        <v>266</v>
      </c>
      <c r="AU186" s="268" t="s">
        <v>87</v>
      </c>
      <c r="AV186" s="14" t="s">
        <v>87</v>
      </c>
      <c r="AW186" s="14" t="s">
        <v>34</v>
      </c>
      <c r="AX186" s="14" t="s">
        <v>85</v>
      </c>
      <c r="AY186" s="268" t="s">
        <v>256</v>
      </c>
    </row>
    <row r="187" s="12" customFormat="1" ht="22.8" customHeight="1">
      <c r="A187" s="12"/>
      <c r="B187" s="212"/>
      <c r="C187" s="213"/>
      <c r="D187" s="214" t="s">
        <v>76</v>
      </c>
      <c r="E187" s="226" t="s">
        <v>1590</v>
      </c>
      <c r="F187" s="226" t="s">
        <v>1591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SUM(P188:P195)</f>
        <v>0</v>
      </c>
      <c r="Q187" s="220"/>
      <c r="R187" s="221">
        <f>SUM(R188:R195)</f>
        <v>0.0090999999999999987</v>
      </c>
      <c r="S187" s="220"/>
      <c r="T187" s="222">
        <f>SUM(T188:T195)</f>
        <v>0.1222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109</v>
      </c>
      <c r="AT187" s="224" t="s">
        <v>76</v>
      </c>
      <c r="AU187" s="224" t="s">
        <v>85</v>
      </c>
      <c r="AY187" s="223" t="s">
        <v>256</v>
      </c>
      <c r="BK187" s="225">
        <f>SUM(BK188:BK195)</f>
        <v>0</v>
      </c>
    </row>
    <row r="188" s="2" customFormat="1" ht="24.15" customHeight="1">
      <c r="A188" s="38"/>
      <c r="B188" s="39"/>
      <c r="C188" s="228" t="s">
        <v>643</v>
      </c>
      <c r="D188" s="228" t="s">
        <v>258</v>
      </c>
      <c r="E188" s="229" t="s">
        <v>1592</v>
      </c>
      <c r="F188" s="230" t="s">
        <v>1593</v>
      </c>
      <c r="G188" s="231" t="s">
        <v>358</v>
      </c>
      <c r="H188" s="232">
        <v>35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0.00025999999999999998</v>
      </c>
      <c r="R188" s="238">
        <f>Q188*H188</f>
        <v>0.0090999999999999987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719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719</v>
      </c>
      <c r="BM188" s="240" t="s">
        <v>1594</v>
      </c>
    </row>
    <row r="189" s="2" customFormat="1" ht="24.15" customHeight="1">
      <c r="A189" s="38"/>
      <c r="B189" s="39"/>
      <c r="C189" s="228" t="s">
        <v>661</v>
      </c>
      <c r="D189" s="228" t="s">
        <v>258</v>
      </c>
      <c r="E189" s="229" t="s">
        <v>1595</v>
      </c>
      <c r="F189" s="230" t="s">
        <v>1596</v>
      </c>
      <c r="G189" s="231" t="s">
        <v>319</v>
      </c>
      <c r="H189" s="232">
        <v>20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0.00085999999999999998</v>
      </c>
      <c r="T189" s="239">
        <f>S189*H189</f>
        <v>0.0172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719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719</v>
      </c>
      <c r="BM189" s="240" t="s">
        <v>1597</v>
      </c>
    </row>
    <row r="190" s="2" customFormat="1" ht="33" customHeight="1">
      <c r="A190" s="38"/>
      <c r="B190" s="39"/>
      <c r="C190" s="228" t="s">
        <v>657</v>
      </c>
      <c r="D190" s="228" t="s">
        <v>258</v>
      </c>
      <c r="E190" s="229" t="s">
        <v>1598</v>
      </c>
      <c r="F190" s="230" t="s">
        <v>1599</v>
      </c>
      <c r="G190" s="231" t="s">
        <v>358</v>
      </c>
      <c r="H190" s="232">
        <v>35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0.0030000000000000001</v>
      </c>
      <c r="T190" s="239">
        <f>S190*H190</f>
        <v>0.105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719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719</v>
      </c>
      <c r="BM190" s="240" t="s">
        <v>1600</v>
      </c>
    </row>
    <row r="191" s="2" customFormat="1" ht="24.15" customHeight="1">
      <c r="A191" s="38"/>
      <c r="B191" s="39"/>
      <c r="C191" s="228" t="s">
        <v>665</v>
      </c>
      <c r="D191" s="228" t="s">
        <v>258</v>
      </c>
      <c r="E191" s="229" t="s">
        <v>1601</v>
      </c>
      <c r="F191" s="230" t="s">
        <v>1602</v>
      </c>
      <c r="G191" s="231" t="s">
        <v>292</v>
      </c>
      <c r="H191" s="232">
        <v>0.122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719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719</v>
      </c>
      <c r="BM191" s="240" t="s">
        <v>1603</v>
      </c>
    </row>
    <row r="192" s="2" customFormat="1" ht="37.8" customHeight="1">
      <c r="A192" s="38"/>
      <c r="B192" s="39"/>
      <c r="C192" s="228" t="s">
        <v>670</v>
      </c>
      <c r="D192" s="228" t="s">
        <v>258</v>
      </c>
      <c r="E192" s="229" t="s">
        <v>1604</v>
      </c>
      <c r="F192" s="230" t="s">
        <v>1605</v>
      </c>
      <c r="G192" s="231" t="s">
        <v>292</v>
      </c>
      <c r="H192" s="232">
        <v>2.3180000000000001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719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719</v>
      </c>
      <c r="BM192" s="240" t="s">
        <v>1606</v>
      </c>
    </row>
    <row r="193" s="14" customFormat="1">
      <c r="A193" s="14"/>
      <c r="B193" s="258"/>
      <c r="C193" s="259"/>
      <c r="D193" s="249" t="s">
        <v>266</v>
      </c>
      <c r="E193" s="260" t="s">
        <v>1</v>
      </c>
      <c r="F193" s="261" t="s">
        <v>1607</v>
      </c>
      <c r="G193" s="259"/>
      <c r="H193" s="262">
        <v>2.3180000000000001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266</v>
      </c>
      <c r="AU193" s="268" t="s">
        <v>87</v>
      </c>
      <c r="AV193" s="14" t="s">
        <v>87</v>
      </c>
      <c r="AW193" s="14" t="s">
        <v>34</v>
      </c>
      <c r="AX193" s="14" t="s">
        <v>85</v>
      </c>
      <c r="AY193" s="268" t="s">
        <v>256</v>
      </c>
    </row>
    <row r="194" s="2" customFormat="1" ht="37.8" customHeight="1">
      <c r="A194" s="38"/>
      <c r="B194" s="39"/>
      <c r="C194" s="228" t="s">
        <v>676</v>
      </c>
      <c r="D194" s="228" t="s">
        <v>258</v>
      </c>
      <c r="E194" s="229" t="s">
        <v>1608</v>
      </c>
      <c r="F194" s="230" t="s">
        <v>1609</v>
      </c>
      <c r="G194" s="231" t="s">
        <v>292</v>
      </c>
      <c r="H194" s="232">
        <v>0.12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719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719</v>
      </c>
      <c r="BM194" s="240" t="s">
        <v>1610</v>
      </c>
    </row>
    <row r="195" s="2" customFormat="1" ht="33" customHeight="1">
      <c r="A195" s="38"/>
      <c r="B195" s="39"/>
      <c r="C195" s="228" t="s">
        <v>682</v>
      </c>
      <c r="D195" s="228" t="s">
        <v>258</v>
      </c>
      <c r="E195" s="229" t="s">
        <v>1611</v>
      </c>
      <c r="F195" s="230" t="s">
        <v>1612</v>
      </c>
      <c r="G195" s="231" t="s">
        <v>292</v>
      </c>
      <c r="H195" s="232">
        <v>0.0089999999999999993</v>
      </c>
      <c r="I195" s="233"/>
      <c r="J195" s="234">
        <f>ROUND(I195*H195,2)</f>
        <v>0</v>
      </c>
      <c r="K195" s="235"/>
      <c r="L195" s="44"/>
      <c r="M195" s="295" t="s">
        <v>1</v>
      </c>
      <c r="N195" s="296" t="s">
        <v>42</v>
      </c>
      <c r="O195" s="297"/>
      <c r="P195" s="298">
        <f>O195*H195</f>
        <v>0</v>
      </c>
      <c r="Q195" s="298">
        <v>0</v>
      </c>
      <c r="R195" s="298">
        <f>Q195*H195</f>
        <v>0</v>
      </c>
      <c r="S195" s="298">
        <v>0</v>
      </c>
      <c r="T195" s="29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719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719</v>
      </c>
      <c r="BM195" s="240" t="s">
        <v>1613</v>
      </c>
    </row>
    <row r="196" s="2" customFormat="1" ht="6.96" customHeight="1">
      <c r="A196" s="38"/>
      <c r="B196" s="66"/>
      <c r="C196" s="67"/>
      <c r="D196" s="67"/>
      <c r="E196" s="67"/>
      <c r="F196" s="67"/>
      <c r="G196" s="67"/>
      <c r="H196" s="67"/>
      <c r="I196" s="67"/>
      <c r="J196" s="67"/>
      <c r="K196" s="67"/>
      <c r="L196" s="44"/>
      <c r="M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</sheetData>
  <sheetProtection sheet="1" autoFilter="0" formatColumns="0" formatRows="0" objects="1" scenarios="1" spinCount="100000" saltValue="gQb6F4tZRnd9hN2H523uBAkIb5HUdWXnIIquyHytnyBa7QTvF8imGVUUM0eQGEveesSEUH7zgqgiek6w9qw3GA==" hashValue="gg1SdpfXA1dGZNhrfP6TwiT8Eqq6r/Fg/m49RoidvCrtzW/rxAgLlUuw2XJFM4AWY/e9zw9BUTO4U1U68e4uGA==" algorithmName="SHA-512" password="CC35"/>
  <autoFilter ref="C125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 s="1" customFormat="1" ht="12" customHeight="1">
      <c r="B8" s="20"/>
      <c r="D8" s="151" t="s">
        <v>209</v>
      </c>
      <c r="L8" s="20"/>
    </row>
    <row r="9" s="2" customFormat="1" ht="16.5" customHeight="1">
      <c r="A9" s="38"/>
      <c r="B9" s="44"/>
      <c r="C9" s="38"/>
      <c r="D9" s="38"/>
      <c r="E9" s="152" t="s">
        <v>1423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1424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1614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6. 12. 2023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1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35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ROUND((SUM(BE125:BE179)),  2)</f>
        <v>0</v>
      </c>
      <c r="G35" s="38"/>
      <c r="H35" s="38"/>
      <c r="I35" s="165">
        <v>0.20999999999999999</v>
      </c>
      <c r="J35" s="164">
        <f>ROUND(((SUM(BE125:BE179))*I35),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ROUND((SUM(BF125:BF179)),  2)</f>
        <v>0</v>
      </c>
      <c r="G36" s="38"/>
      <c r="H36" s="38"/>
      <c r="I36" s="165">
        <v>0.12</v>
      </c>
      <c r="J36" s="164">
        <f>ROUND(((SUM(BF125:BF179))*I36),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ROUND((SUM(BG125:BG179)),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ROUND((SUM(BH125:BH179)),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ROUND((SUM(BI125:BI179)),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1423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1424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2300102-02 - Elektro 1.NP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Ivanovice na Hané, ul. Tyršova  218/4</v>
      </c>
      <c r="G91" s="40"/>
      <c r="H91" s="40"/>
      <c r="I91" s="32" t="s">
        <v>22</v>
      </c>
      <c r="J91" s="79" t="str">
        <f>IF(J14="","",J14)</f>
        <v>6. 12. 2023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>SPZ Design,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212</v>
      </c>
      <c r="D96" s="186"/>
      <c r="E96" s="186"/>
      <c r="F96" s="186"/>
      <c r="G96" s="186"/>
      <c r="H96" s="186"/>
      <c r="I96" s="186"/>
      <c r="J96" s="187" t="s">
        <v>213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214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215</v>
      </c>
    </row>
    <row r="99" s="9" customFormat="1" ht="24.96" customHeight="1">
      <c r="A99" s="9"/>
      <c r="B99" s="189"/>
      <c r="C99" s="190"/>
      <c r="D99" s="191" t="s">
        <v>224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1426</v>
      </c>
      <c r="E100" s="197"/>
      <c r="F100" s="197"/>
      <c r="G100" s="197"/>
      <c r="H100" s="197"/>
      <c r="I100" s="197"/>
      <c r="J100" s="198">
        <f>J127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238</v>
      </c>
      <c r="E101" s="192"/>
      <c r="F101" s="192"/>
      <c r="G101" s="192"/>
      <c r="H101" s="192"/>
      <c r="I101" s="192"/>
      <c r="J101" s="193">
        <f>J162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239</v>
      </c>
      <c r="E102" s="197"/>
      <c r="F102" s="197"/>
      <c r="G102" s="197"/>
      <c r="H102" s="197"/>
      <c r="I102" s="197"/>
      <c r="J102" s="198">
        <f>J163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1428</v>
      </c>
      <c r="E103" s="197"/>
      <c r="F103" s="197"/>
      <c r="G103" s="197"/>
      <c r="H103" s="197"/>
      <c r="I103" s="197"/>
      <c r="J103" s="198">
        <f>J170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241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4" t="str">
        <f>E7</f>
        <v>Rekonstrukce silno a slaboproudé instalace, WC pro imobilní - ZŠ Ivanovice na Hané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209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4" t="s">
        <v>1423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1424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2300102-02 - Elektro 1.NP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Ivanovice na Hané, ul. Tyršova  218/4</v>
      </c>
      <c r="G119" s="40"/>
      <c r="H119" s="40"/>
      <c r="I119" s="32" t="s">
        <v>22</v>
      </c>
      <c r="J119" s="79" t="str">
        <f>IF(J14="","",J14)</f>
        <v>6. 12. 2023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30</v>
      </c>
      <c r="J121" s="36" t="str">
        <f>E23</f>
        <v>SPZ Design,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IF(E20="","",E20)</f>
        <v>Vyplň údaj</v>
      </c>
      <c r="G122" s="40"/>
      <c r="H122" s="40"/>
      <c r="I122" s="32" t="s">
        <v>35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0"/>
      <c r="B124" s="201"/>
      <c r="C124" s="202" t="s">
        <v>242</v>
      </c>
      <c r="D124" s="203" t="s">
        <v>62</v>
      </c>
      <c r="E124" s="203" t="s">
        <v>58</v>
      </c>
      <c r="F124" s="203" t="s">
        <v>59</v>
      </c>
      <c r="G124" s="203" t="s">
        <v>243</v>
      </c>
      <c r="H124" s="203" t="s">
        <v>244</v>
      </c>
      <c r="I124" s="203" t="s">
        <v>245</v>
      </c>
      <c r="J124" s="204" t="s">
        <v>213</v>
      </c>
      <c r="K124" s="205" t="s">
        <v>246</v>
      </c>
      <c r="L124" s="206"/>
      <c r="M124" s="100" t="s">
        <v>1</v>
      </c>
      <c r="N124" s="101" t="s">
        <v>41</v>
      </c>
      <c r="O124" s="101" t="s">
        <v>247</v>
      </c>
      <c r="P124" s="101" t="s">
        <v>248</v>
      </c>
      <c r="Q124" s="101" t="s">
        <v>249</v>
      </c>
      <c r="R124" s="101" t="s">
        <v>250</v>
      </c>
      <c r="S124" s="101" t="s">
        <v>251</v>
      </c>
      <c r="T124" s="102" t="s">
        <v>252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8"/>
      <c r="B125" s="39"/>
      <c r="C125" s="107" t="s">
        <v>253</v>
      </c>
      <c r="D125" s="40"/>
      <c r="E125" s="40"/>
      <c r="F125" s="40"/>
      <c r="G125" s="40"/>
      <c r="H125" s="40"/>
      <c r="I125" s="40"/>
      <c r="J125" s="207">
        <f>BK125</f>
        <v>0</v>
      </c>
      <c r="K125" s="40"/>
      <c r="L125" s="44"/>
      <c r="M125" s="103"/>
      <c r="N125" s="208"/>
      <c r="O125" s="104"/>
      <c r="P125" s="209">
        <f>P126+P162</f>
        <v>0</v>
      </c>
      <c r="Q125" s="104"/>
      <c r="R125" s="209">
        <f>R126+R162</f>
        <v>0.10676750000000002</v>
      </c>
      <c r="S125" s="104"/>
      <c r="T125" s="210">
        <f>T126+T162</f>
        <v>0.41320000000000001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76</v>
      </c>
      <c r="AU125" s="17" t="s">
        <v>215</v>
      </c>
      <c r="BK125" s="211">
        <f>BK126+BK162</f>
        <v>0</v>
      </c>
    </row>
    <row r="126" s="12" customFormat="1" ht="25.92" customHeight="1">
      <c r="A126" s="12"/>
      <c r="B126" s="212"/>
      <c r="C126" s="213"/>
      <c r="D126" s="214" t="s">
        <v>76</v>
      </c>
      <c r="E126" s="215" t="s">
        <v>715</v>
      </c>
      <c r="F126" s="215" t="s">
        <v>716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</f>
        <v>0</v>
      </c>
      <c r="Q126" s="220"/>
      <c r="R126" s="221">
        <f>R127</f>
        <v>0.0089099999999999995</v>
      </c>
      <c r="S126" s="220"/>
      <c r="T126" s="22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87</v>
      </c>
      <c r="AT126" s="224" t="s">
        <v>76</v>
      </c>
      <c r="AU126" s="224" t="s">
        <v>77</v>
      </c>
      <c r="AY126" s="223" t="s">
        <v>256</v>
      </c>
      <c r="BK126" s="225">
        <f>BK127</f>
        <v>0</v>
      </c>
    </row>
    <row r="127" s="12" customFormat="1" ht="22.8" customHeight="1">
      <c r="A127" s="12"/>
      <c r="B127" s="212"/>
      <c r="C127" s="213"/>
      <c r="D127" s="214" t="s">
        <v>76</v>
      </c>
      <c r="E127" s="226" t="s">
        <v>1429</v>
      </c>
      <c r="F127" s="226" t="s">
        <v>1430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SUM(P128:P161)</f>
        <v>0</v>
      </c>
      <c r="Q127" s="220"/>
      <c r="R127" s="221">
        <f>SUM(R128:R161)</f>
        <v>0.0089099999999999995</v>
      </c>
      <c r="S127" s="220"/>
      <c r="T127" s="222">
        <f>SUM(T128:T161)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76</v>
      </c>
      <c r="AU127" s="224" t="s">
        <v>85</v>
      </c>
      <c r="AY127" s="223" t="s">
        <v>256</v>
      </c>
      <c r="BK127" s="225">
        <f>SUM(BK128:BK161)</f>
        <v>0</v>
      </c>
    </row>
    <row r="128" s="2" customFormat="1" ht="49.05" customHeight="1">
      <c r="A128" s="38"/>
      <c r="B128" s="39"/>
      <c r="C128" s="228" t="s">
        <v>85</v>
      </c>
      <c r="D128" s="228" t="s">
        <v>258</v>
      </c>
      <c r="E128" s="229" t="s">
        <v>1431</v>
      </c>
      <c r="F128" s="230" t="s">
        <v>1432</v>
      </c>
      <c r="G128" s="231" t="s">
        <v>319</v>
      </c>
      <c r="H128" s="232">
        <v>20</v>
      </c>
      <c r="I128" s="233"/>
      <c r="J128" s="234">
        <f>ROUND(I128*H128,2)</f>
        <v>0</v>
      </c>
      <c r="K128" s="235"/>
      <c r="L128" s="44"/>
      <c r="M128" s="236" t="s">
        <v>1</v>
      </c>
      <c r="N128" s="237" t="s">
        <v>42</v>
      </c>
      <c r="O128" s="91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0" t="s">
        <v>355</v>
      </c>
      <c r="AT128" s="240" t="s">
        <v>258</v>
      </c>
      <c r="AU128" s="240" t="s">
        <v>87</v>
      </c>
      <c r="AY128" s="17" t="s">
        <v>256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7" t="s">
        <v>85</v>
      </c>
      <c r="BK128" s="241">
        <f>ROUND(I128*H128,2)</f>
        <v>0</v>
      </c>
      <c r="BL128" s="17" t="s">
        <v>355</v>
      </c>
      <c r="BM128" s="240" t="s">
        <v>1615</v>
      </c>
    </row>
    <row r="129" s="2" customFormat="1" ht="24.15" customHeight="1">
      <c r="A129" s="38"/>
      <c r="B129" s="39"/>
      <c r="C129" s="280" t="s">
        <v>87</v>
      </c>
      <c r="D129" s="280" t="s">
        <v>303</v>
      </c>
      <c r="E129" s="281" t="s">
        <v>1434</v>
      </c>
      <c r="F129" s="282" t="s">
        <v>1435</v>
      </c>
      <c r="G129" s="283" t="s">
        <v>319</v>
      </c>
      <c r="H129" s="284">
        <v>20</v>
      </c>
      <c r="I129" s="285"/>
      <c r="J129" s="286">
        <f>ROUND(I129*H129,2)</f>
        <v>0</v>
      </c>
      <c r="K129" s="287"/>
      <c r="L129" s="288"/>
      <c r="M129" s="289" t="s">
        <v>1</v>
      </c>
      <c r="N129" s="290" t="s">
        <v>42</v>
      </c>
      <c r="O129" s="91"/>
      <c r="P129" s="238">
        <f>O129*H129</f>
        <v>0</v>
      </c>
      <c r="Q129" s="238">
        <v>5.0000000000000002E-05</v>
      </c>
      <c r="R129" s="238">
        <f>Q129*H129</f>
        <v>0.001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513</v>
      </c>
      <c r="AT129" s="240" t="s">
        <v>303</v>
      </c>
      <c r="AU129" s="240" t="s">
        <v>87</v>
      </c>
      <c r="AY129" s="17" t="s">
        <v>256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85</v>
      </c>
      <c r="BK129" s="241">
        <f>ROUND(I129*H129,2)</f>
        <v>0</v>
      </c>
      <c r="BL129" s="17" t="s">
        <v>355</v>
      </c>
      <c r="BM129" s="240" t="s">
        <v>1616</v>
      </c>
    </row>
    <row r="130" s="2" customFormat="1" ht="37.8" customHeight="1">
      <c r="A130" s="38"/>
      <c r="B130" s="39"/>
      <c r="C130" s="228" t="s">
        <v>109</v>
      </c>
      <c r="D130" s="228" t="s">
        <v>258</v>
      </c>
      <c r="E130" s="229" t="s">
        <v>1617</v>
      </c>
      <c r="F130" s="230" t="s">
        <v>1618</v>
      </c>
      <c r="G130" s="231" t="s">
        <v>319</v>
      </c>
      <c r="H130" s="232">
        <v>1</v>
      </c>
      <c r="I130" s="233"/>
      <c r="J130" s="234">
        <f>ROUND(I130*H130,2)</f>
        <v>0</v>
      </c>
      <c r="K130" s="235"/>
      <c r="L130" s="44"/>
      <c r="M130" s="236" t="s">
        <v>1</v>
      </c>
      <c r="N130" s="237" t="s">
        <v>42</v>
      </c>
      <c r="O130" s="91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355</v>
      </c>
      <c r="AT130" s="240" t="s">
        <v>258</v>
      </c>
      <c r="AU130" s="240" t="s">
        <v>87</v>
      </c>
      <c r="AY130" s="17" t="s">
        <v>256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85</v>
      </c>
      <c r="BK130" s="241">
        <f>ROUND(I130*H130,2)</f>
        <v>0</v>
      </c>
      <c r="BL130" s="17" t="s">
        <v>355</v>
      </c>
      <c r="BM130" s="240" t="s">
        <v>1619</v>
      </c>
    </row>
    <row r="131" s="2" customFormat="1" ht="16.5" customHeight="1">
      <c r="A131" s="38"/>
      <c r="B131" s="39"/>
      <c r="C131" s="280" t="s">
        <v>262</v>
      </c>
      <c r="D131" s="280" t="s">
        <v>303</v>
      </c>
      <c r="E131" s="281" t="s">
        <v>1620</v>
      </c>
      <c r="F131" s="282" t="s">
        <v>1621</v>
      </c>
      <c r="G131" s="283" t="s">
        <v>1</v>
      </c>
      <c r="H131" s="284">
        <v>1</v>
      </c>
      <c r="I131" s="285"/>
      <c r="J131" s="286">
        <f>ROUND(I131*H131,2)</f>
        <v>0</v>
      </c>
      <c r="K131" s="287"/>
      <c r="L131" s="288"/>
      <c r="M131" s="289" t="s">
        <v>1</v>
      </c>
      <c r="N131" s="290" t="s">
        <v>42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513</v>
      </c>
      <c r="AT131" s="240" t="s">
        <v>303</v>
      </c>
      <c r="AU131" s="240" t="s">
        <v>87</v>
      </c>
      <c r="AY131" s="17" t="s">
        <v>256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85</v>
      </c>
      <c r="BK131" s="241">
        <f>ROUND(I131*H131,2)</f>
        <v>0</v>
      </c>
      <c r="BL131" s="17" t="s">
        <v>355</v>
      </c>
      <c r="BM131" s="240" t="s">
        <v>1622</v>
      </c>
    </row>
    <row r="132" s="2" customFormat="1" ht="49.05" customHeight="1">
      <c r="A132" s="38"/>
      <c r="B132" s="39"/>
      <c r="C132" s="228" t="s">
        <v>284</v>
      </c>
      <c r="D132" s="228" t="s">
        <v>258</v>
      </c>
      <c r="E132" s="229" t="s">
        <v>1437</v>
      </c>
      <c r="F132" s="230" t="s">
        <v>1438</v>
      </c>
      <c r="G132" s="231" t="s">
        <v>319</v>
      </c>
      <c r="H132" s="232">
        <v>11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42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355</v>
      </c>
      <c r="AT132" s="240" t="s">
        <v>258</v>
      </c>
      <c r="AU132" s="240" t="s">
        <v>87</v>
      </c>
      <c r="AY132" s="17" t="s">
        <v>256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85</v>
      </c>
      <c r="BK132" s="241">
        <f>ROUND(I132*H132,2)</f>
        <v>0</v>
      </c>
      <c r="BL132" s="17" t="s">
        <v>355</v>
      </c>
      <c r="BM132" s="240" t="s">
        <v>1623</v>
      </c>
    </row>
    <row r="133" s="2" customFormat="1" ht="24.15" customHeight="1">
      <c r="A133" s="38"/>
      <c r="B133" s="39"/>
      <c r="C133" s="280" t="s">
        <v>289</v>
      </c>
      <c r="D133" s="280" t="s">
        <v>303</v>
      </c>
      <c r="E133" s="281" t="s">
        <v>1440</v>
      </c>
      <c r="F133" s="282" t="s">
        <v>1441</v>
      </c>
      <c r="G133" s="283" t="s">
        <v>319</v>
      </c>
      <c r="H133" s="284">
        <v>11</v>
      </c>
      <c r="I133" s="285"/>
      <c r="J133" s="286">
        <f>ROUND(I133*H133,2)</f>
        <v>0</v>
      </c>
      <c r="K133" s="287"/>
      <c r="L133" s="288"/>
      <c r="M133" s="289" t="s">
        <v>1</v>
      </c>
      <c r="N133" s="290" t="s">
        <v>42</v>
      </c>
      <c r="O133" s="91"/>
      <c r="P133" s="238">
        <f>O133*H133</f>
        <v>0</v>
      </c>
      <c r="Q133" s="238">
        <v>4.0000000000000003E-05</v>
      </c>
      <c r="R133" s="238">
        <f>Q133*H133</f>
        <v>0.00044000000000000002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513</v>
      </c>
      <c r="AT133" s="240" t="s">
        <v>303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1624</v>
      </c>
    </row>
    <row r="134" s="2" customFormat="1" ht="55.5" customHeight="1">
      <c r="A134" s="38"/>
      <c r="B134" s="39"/>
      <c r="C134" s="228" t="s">
        <v>296</v>
      </c>
      <c r="D134" s="228" t="s">
        <v>258</v>
      </c>
      <c r="E134" s="229" t="s">
        <v>1443</v>
      </c>
      <c r="F134" s="230" t="s">
        <v>1444</v>
      </c>
      <c r="G134" s="231" t="s">
        <v>319</v>
      </c>
      <c r="H134" s="232">
        <v>9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42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355</v>
      </c>
      <c r="AT134" s="240" t="s">
        <v>258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1625</v>
      </c>
    </row>
    <row r="135" s="2" customFormat="1" ht="24.15" customHeight="1">
      <c r="A135" s="38"/>
      <c r="B135" s="39"/>
      <c r="C135" s="280" t="s">
        <v>302</v>
      </c>
      <c r="D135" s="280" t="s">
        <v>303</v>
      </c>
      <c r="E135" s="281" t="s">
        <v>1446</v>
      </c>
      <c r="F135" s="282" t="s">
        <v>1447</v>
      </c>
      <c r="G135" s="283" t="s">
        <v>319</v>
      </c>
      <c r="H135" s="284">
        <v>9</v>
      </c>
      <c r="I135" s="285"/>
      <c r="J135" s="286">
        <f>ROUND(I135*H135,2)</f>
        <v>0</v>
      </c>
      <c r="K135" s="287"/>
      <c r="L135" s="288"/>
      <c r="M135" s="289" t="s">
        <v>1</v>
      </c>
      <c r="N135" s="290" t="s">
        <v>42</v>
      </c>
      <c r="O135" s="91"/>
      <c r="P135" s="238">
        <f>O135*H135</f>
        <v>0</v>
      </c>
      <c r="Q135" s="238">
        <v>4.0000000000000003E-05</v>
      </c>
      <c r="R135" s="238">
        <f>Q135*H135</f>
        <v>0.00036000000000000002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513</v>
      </c>
      <c r="AT135" s="240" t="s">
        <v>303</v>
      </c>
      <c r="AU135" s="240" t="s">
        <v>87</v>
      </c>
      <c r="AY135" s="17" t="s">
        <v>256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85</v>
      </c>
      <c r="BK135" s="241">
        <f>ROUND(I135*H135,2)</f>
        <v>0</v>
      </c>
      <c r="BL135" s="17" t="s">
        <v>355</v>
      </c>
      <c r="BM135" s="240" t="s">
        <v>1626</v>
      </c>
    </row>
    <row r="136" s="2" customFormat="1" ht="24.15" customHeight="1">
      <c r="A136" s="38"/>
      <c r="B136" s="39"/>
      <c r="C136" s="228" t="s">
        <v>309</v>
      </c>
      <c r="D136" s="228" t="s">
        <v>258</v>
      </c>
      <c r="E136" s="229" t="s">
        <v>1455</v>
      </c>
      <c r="F136" s="230" t="s">
        <v>1456</v>
      </c>
      <c r="G136" s="231" t="s">
        <v>319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355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1627</v>
      </c>
    </row>
    <row r="137" s="2" customFormat="1" ht="24.15" customHeight="1">
      <c r="A137" s="38"/>
      <c r="B137" s="39"/>
      <c r="C137" s="280" t="s">
        <v>316</v>
      </c>
      <c r="D137" s="280" t="s">
        <v>303</v>
      </c>
      <c r="E137" s="281" t="s">
        <v>1458</v>
      </c>
      <c r="F137" s="282" t="s">
        <v>1459</v>
      </c>
      <c r="G137" s="283" t="s">
        <v>319</v>
      </c>
      <c r="H137" s="284">
        <v>1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0.0010399999999999999</v>
      </c>
      <c r="R137" s="238">
        <f>Q137*H137</f>
        <v>0.0010399999999999999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1628</v>
      </c>
    </row>
    <row r="138" s="2" customFormat="1" ht="24.15" customHeight="1">
      <c r="A138" s="38"/>
      <c r="B138" s="39"/>
      <c r="C138" s="228" t="s">
        <v>322</v>
      </c>
      <c r="D138" s="228" t="s">
        <v>258</v>
      </c>
      <c r="E138" s="229" t="s">
        <v>1461</v>
      </c>
      <c r="F138" s="230" t="s">
        <v>1462</v>
      </c>
      <c r="G138" s="231" t="s">
        <v>319</v>
      </c>
      <c r="H138" s="232">
        <v>3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42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355</v>
      </c>
      <c r="AT138" s="240" t="s">
        <v>258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355</v>
      </c>
      <c r="BM138" s="240" t="s">
        <v>1629</v>
      </c>
    </row>
    <row r="139" s="2" customFormat="1" ht="16.5" customHeight="1">
      <c r="A139" s="38"/>
      <c r="B139" s="39"/>
      <c r="C139" s="280" t="s">
        <v>8</v>
      </c>
      <c r="D139" s="280" t="s">
        <v>303</v>
      </c>
      <c r="E139" s="281" t="s">
        <v>1464</v>
      </c>
      <c r="F139" s="282" t="s">
        <v>1465</v>
      </c>
      <c r="G139" s="283" t="s">
        <v>319</v>
      </c>
      <c r="H139" s="284">
        <v>3</v>
      </c>
      <c r="I139" s="285"/>
      <c r="J139" s="286">
        <f>ROUND(I139*H139,2)</f>
        <v>0</v>
      </c>
      <c r="K139" s="287"/>
      <c r="L139" s="288"/>
      <c r="M139" s="289" t="s">
        <v>1</v>
      </c>
      <c r="N139" s="290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513</v>
      </c>
      <c r="AT139" s="240" t="s">
        <v>303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1630</v>
      </c>
    </row>
    <row r="140" s="2" customFormat="1" ht="24.15" customHeight="1">
      <c r="A140" s="38"/>
      <c r="B140" s="39"/>
      <c r="C140" s="228" t="s">
        <v>334</v>
      </c>
      <c r="D140" s="228" t="s">
        <v>258</v>
      </c>
      <c r="E140" s="229" t="s">
        <v>1476</v>
      </c>
      <c r="F140" s="230" t="s">
        <v>1477</v>
      </c>
      <c r="G140" s="231" t="s">
        <v>319</v>
      </c>
      <c r="H140" s="232">
        <v>4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355</v>
      </c>
      <c r="AT140" s="240" t="s">
        <v>258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1631</v>
      </c>
    </row>
    <row r="141" s="2" customFormat="1" ht="24.15" customHeight="1">
      <c r="A141" s="38"/>
      <c r="B141" s="39"/>
      <c r="C141" s="280" t="s">
        <v>343</v>
      </c>
      <c r="D141" s="280" t="s">
        <v>303</v>
      </c>
      <c r="E141" s="281" t="s">
        <v>1479</v>
      </c>
      <c r="F141" s="282" t="s">
        <v>1480</v>
      </c>
      <c r="G141" s="283" t="s">
        <v>319</v>
      </c>
      <c r="H141" s="284">
        <v>4</v>
      </c>
      <c r="I141" s="285"/>
      <c r="J141" s="286">
        <f>ROUND(I141*H141,2)</f>
        <v>0</v>
      </c>
      <c r="K141" s="287"/>
      <c r="L141" s="288"/>
      <c r="M141" s="289" t="s">
        <v>1</v>
      </c>
      <c r="N141" s="290" t="s">
        <v>42</v>
      </c>
      <c r="O141" s="91"/>
      <c r="P141" s="238">
        <f>O141*H141</f>
        <v>0</v>
      </c>
      <c r="Q141" s="238">
        <v>0.0010499999999999999</v>
      </c>
      <c r="R141" s="238">
        <f>Q141*H141</f>
        <v>0.0041999999999999997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513</v>
      </c>
      <c r="AT141" s="240" t="s">
        <v>303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355</v>
      </c>
      <c r="BM141" s="240" t="s">
        <v>1632</v>
      </c>
    </row>
    <row r="142" s="2" customFormat="1" ht="24.15" customHeight="1">
      <c r="A142" s="38"/>
      <c r="B142" s="39"/>
      <c r="C142" s="228" t="s">
        <v>348</v>
      </c>
      <c r="D142" s="228" t="s">
        <v>258</v>
      </c>
      <c r="E142" s="229" t="s">
        <v>1482</v>
      </c>
      <c r="F142" s="230" t="s">
        <v>1483</v>
      </c>
      <c r="G142" s="231" t="s">
        <v>319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1633</v>
      </c>
    </row>
    <row r="143" s="2" customFormat="1" ht="24.15" customHeight="1">
      <c r="A143" s="38"/>
      <c r="B143" s="39"/>
      <c r="C143" s="280" t="s">
        <v>355</v>
      </c>
      <c r="D143" s="280" t="s">
        <v>303</v>
      </c>
      <c r="E143" s="281" t="s">
        <v>1485</v>
      </c>
      <c r="F143" s="282" t="s">
        <v>1486</v>
      </c>
      <c r="G143" s="283" t="s">
        <v>319</v>
      </c>
      <c r="H143" s="284">
        <v>1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0.0010499999999999999</v>
      </c>
      <c r="R143" s="238">
        <f>Q143*H143</f>
        <v>0.0010499999999999999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1634</v>
      </c>
    </row>
    <row r="144" s="2" customFormat="1" ht="24.15" customHeight="1">
      <c r="A144" s="38"/>
      <c r="B144" s="39"/>
      <c r="C144" s="228" t="s">
        <v>368</v>
      </c>
      <c r="D144" s="228" t="s">
        <v>258</v>
      </c>
      <c r="E144" s="229" t="s">
        <v>1488</v>
      </c>
      <c r="F144" s="230" t="s">
        <v>1489</v>
      </c>
      <c r="G144" s="231" t="s">
        <v>319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1635</v>
      </c>
    </row>
    <row r="145" s="2" customFormat="1" ht="16.5" customHeight="1">
      <c r="A145" s="38"/>
      <c r="B145" s="39"/>
      <c r="C145" s="280" t="s">
        <v>382</v>
      </c>
      <c r="D145" s="280" t="s">
        <v>303</v>
      </c>
      <c r="E145" s="281" t="s">
        <v>1491</v>
      </c>
      <c r="F145" s="282" t="s">
        <v>1492</v>
      </c>
      <c r="G145" s="283" t="s">
        <v>319</v>
      </c>
      <c r="H145" s="284">
        <v>1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1636</v>
      </c>
    </row>
    <row r="146" s="2" customFormat="1" ht="24.15" customHeight="1">
      <c r="A146" s="38"/>
      <c r="B146" s="39"/>
      <c r="C146" s="228" t="s">
        <v>406</v>
      </c>
      <c r="D146" s="228" t="s">
        <v>258</v>
      </c>
      <c r="E146" s="229" t="s">
        <v>1494</v>
      </c>
      <c r="F146" s="230" t="s">
        <v>1495</v>
      </c>
      <c r="G146" s="231" t="s">
        <v>319</v>
      </c>
      <c r="H146" s="232">
        <v>4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1637</v>
      </c>
    </row>
    <row r="147" s="2" customFormat="1" ht="16.5" customHeight="1">
      <c r="A147" s="38"/>
      <c r="B147" s="39"/>
      <c r="C147" s="280" t="s">
        <v>411</v>
      </c>
      <c r="D147" s="280" t="s">
        <v>303</v>
      </c>
      <c r="E147" s="281" t="s">
        <v>1497</v>
      </c>
      <c r="F147" s="282" t="s">
        <v>1498</v>
      </c>
      <c r="G147" s="283" t="s">
        <v>319</v>
      </c>
      <c r="H147" s="284">
        <v>4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0.00018000000000000001</v>
      </c>
      <c r="R147" s="238">
        <f>Q147*H147</f>
        <v>0.00072000000000000005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1638</v>
      </c>
    </row>
    <row r="148" s="2" customFormat="1" ht="37.8" customHeight="1">
      <c r="A148" s="38"/>
      <c r="B148" s="39"/>
      <c r="C148" s="228" t="s">
        <v>7</v>
      </c>
      <c r="D148" s="228" t="s">
        <v>258</v>
      </c>
      <c r="E148" s="229" t="s">
        <v>1500</v>
      </c>
      <c r="F148" s="230" t="s">
        <v>1501</v>
      </c>
      <c r="G148" s="231" t="s">
        <v>319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355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355</v>
      </c>
      <c r="BM148" s="240" t="s">
        <v>1639</v>
      </c>
    </row>
    <row r="149" s="2" customFormat="1" ht="24.15" customHeight="1">
      <c r="A149" s="38"/>
      <c r="B149" s="39"/>
      <c r="C149" s="280" t="s">
        <v>435</v>
      </c>
      <c r="D149" s="280" t="s">
        <v>303</v>
      </c>
      <c r="E149" s="281" t="s">
        <v>1503</v>
      </c>
      <c r="F149" s="282" t="s">
        <v>1504</v>
      </c>
      <c r="G149" s="283" t="s">
        <v>319</v>
      </c>
      <c r="H149" s="284">
        <v>1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513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355</v>
      </c>
      <c r="BM149" s="240" t="s">
        <v>1640</v>
      </c>
    </row>
    <row r="150" s="2" customFormat="1" ht="16.5" customHeight="1">
      <c r="A150" s="38"/>
      <c r="B150" s="39"/>
      <c r="C150" s="228" t="s">
        <v>441</v>
      </c>
      <c r="D150" s="228" t="s">
        <v>258</v>
      </c>
      <c r="E150" s="229" t="s">
        <v>1506</v>
      </c>
      <c r="F150" s="230" t="s">
        <v>1507</v>
      </c>
      <c r="G150" s="231" t="s">
        <v>319</v>
      </c>
      <c r="H150" s="232">
        <v>2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355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355</v>
      </c>
      <c r="BM150" s="240" t="s">
        <v>1641</v>
      </c>
    </row>
    <row r="151" s="2" customFormat="1" ht="16.5" customHeight="1">
      <c r="A151" s="38"/>
      <c r="B151" s="39"/>
      <c r="C151" s="280" t="s">
        <v>465</v>
      </c>
      <c r="D151" s="280" t="s">
        <v>303</v>
      </c>
      <c r="E151" s="281" t="s">
        <v>1509</v>
      </c>
      <c r="F151" s="282" t="s">
        <v>1510</v>
      </c>
      <c r="G151" s="283" t="s">
        <v>319</v>
      </c>
      <c r="H151" s="284">
        <v>2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5.0000000000000002E-05</v>
      </c>
      <c r="R151" s="238">
        <f>Q151*H151</f>
        <v>0.00010000000000000001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513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1642</v>
      </c>
    </row>
    <row r="152" s="2" customFormat="1" ht="44.25" customHeight="1">
      <c r="A152" s="38"/>
      <c r="B152" s="39"/>
      <c r="C152" s="228" t="s">
        <v>471</v>
      </c>
      <c r="D152" s="228" t="s">
        <v>258</v>
      </c>
      <c r="E152" s="229" t="s">
        <v>1518</v>
      </c>
      <c r="F152" s="230" t="s">
        <v>1519</v>
      </c>
      <c r="G152" s="231" t="s">
        <v>319</v>
      </c>
      <c r="H152" s="232">
        <v>3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355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1643</v>
      </c>
    </row>
    <row r="153" s="2" customFormat="1" ht="37.8" customHeight="1">
      <c r="A153" s="38"/>
      <c r="B153" s="39"/>
      <c r="C153" s="280" t="s">
        <v>477</v>
      </c>
      <c r="D153" s="280" t="s">
        <v>303</v>
      </c>
      <c r="E153" s="281" t="s">
        <v>1521</v>
      </c>
      <c r="F153" s="282" t="s">
        <v>1522</v>
      </c>
      <c r="G153" s="283" t="s">
        <v>319</v>
      </c>
      <c r="H153" s="284">
        <v>3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513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1644</v>
      </c>
    </row>
    <row r="154" s="2" customFormat="1" ht="49.05" customHeight="1">
      <c r="A154" s="38"/>
      <c r="B154" s="39"/>
      <c r="C154" s="228" t="s">
        <v>485</v>
      </c>
      <c r="D154" s="228" t="s">
        <v>258</v>
      </c>
      <c r="E154" s="229" t="s">
        <v>1524</v>
      </c>
      <c r="F154" s="230" t="s">
        <v>1525</v>
      </c>
      <c r="G154" s="231" t="s">
        <v>319</v>
      </c>
      <c r="H154" s="232">
        <v>21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355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1645</v>
      </c>
    </row>
    <row r="155" s="2" customFormat="1" ht="16.5" customHeight="1">
      <c r="A155" s="38"/>
      <c r="B155" s="39"/>
      <c r="C155" s="280" t="s">
        <v>489</v>
      </c>
      <c r="D155" s="280" t="s">
        <v>303</v>
      </c>
      <c r="E155" s="281" t="s">
        <v>1527</v>
      </c>
      <c r="F155" s="282" t="s">
        <v>1492</v>
      </c>
      <c r="G155" s="283" t="s">
        <v>319</v>
      </c>
      <c r="H155" s="284">
        <v>2</v>
      </c>
      <c r="I155" s="285"/>
      <c r="J155" s="286">
        <f>ROUND(I155*H155,2)</f>
        <v>0</v>
      </c>
      <c r="K155" s="287"/>
      <c r="L155" s="288"/>
      <c r="M155" s="289" t="s">
        <v>1</v>
      </c>
      <c r="N155" s="290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513</v>
      </c>
      <c r="AT155" s="240" t="s">
        <v>303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1646</v>
      </c>
    </row>
    <row r="156" s="2" customFormat="1" ht="37.8" customHeight="1">
      <c r="A156" s="38"/>
      <c r="B156" s="39"/>
      <c r="C156" s="280" t="s">
        <v>498</v>
      </c>
      <c r="D156" s="280" t="s">
        <v>303</v>
      </c>
      <c r="E156" s="281" t="s">
        <v>1647</v>
      </c>
      <c r="F156" s="282" t="s">
        <v>1648</v>
      </c>
      <c r="G156" s="283" t="s">
        <v>319</v>
      </c>
      <c r="H156" s="284">
        <v>10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1649</v>
      </c>
    </row>
    <row r="157" s="2" customFormat="1" ht="37.8" customHeight="1">
      <c r="A157" s="38"/>
      <c r="B157" s="39"/>
      <c r="C157" s="280" t="s">
        <v>505</v>
      </c>
      <c r="D157" s="280" t="s">
        <v>303</v>
      </c>
      <c r="E157" s="281" t="s">
        <v>1529</v>
      </c>
      <c r="F157" s="282" t="s">
        <v>1530</v>
      </c>
      <c r="G157" s="283" t="s">
        <v>319</v>
      </c>
      <c r="H157" s="284">
        <v>2</v>
      </c>
      <c r="I157" s="285"/>
      <c r="J157" s="286">
        <f>ROUND(I157*H157,2)</f>
        <v>0</v>
      </c>
      <c r="K157" s="287"/>
      <c r="L157" s="288"/>
      <c r="M157" s="289" t="s">
        <v>1</v>
      </c>
      <c r="N157" s="290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513</v>
      </c>
      <c r="AT157" s="240" t="s">
        <v>303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1650</v>
      </c>
    </row>
    <row r="158" s="2" customFormat="1" ht="37.8" customHeight="1">
      <c r="A158" s="38"/>
      <c r="B158" s="39"/>
      <c r="C158" s="280" t="s">
        <v>509</v>
      </c>
      <c r="D158" s="280" t="s">
        <v>303</v>
      </c>
      <c r="E158" s="281" t="s">
        <v>1532</v>
      </c>
      <c r="F158" s="282" t="s">
        <v>1533</v>
      </c>
      <c r="G158" s="283" t="s">
        <v>319</v>
      </c>
      <c r="H158" s="284">
        <v>7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1651</v>
      </c>
    </row>
    <row r="159" s="2" customFormat="1" ht="44.25" customHeight="1">
      <c r="A159" s="38"/>
      <c r="B159" s="39"/>
      <c r="C159" s="228" t="s">
        <v>513</v>
      </c>
      <c r="D159" s="228" t="s">
        <v>258</v>
      </c>
      <c r="E159" s="229" t="s">
        <v>1538</v>
      </c>
      <c r="F159" s="230" t="s">
        <v>1539</v>
      </c>
      <c r="G159" s="231" t="s">
        <v>319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1652</v>
      </c>
    </row>
    <row r="160" s="2" customFormat="1" ht="55.5" customHeight="1">
      <c r="A160" s="38"/>
      <c r="B160" s="39"/>
      <c r="C160" s="228" t="s">
        <v>518</v>
      </c>
      <c r="D160" s="228" t="s">
        <v>258</v>
      </c>
      <c r="E160" s="229" t="s">
        <v>1541</v>
      </c>
      <c r="F160" s="230" t="s">
        <v>1542</v>
      </c>
      <c r="G160" s="231" t="s">
        <v>292</v>
      </c>
      <c r="H160" s="232">
        <v>0.0089999999999999993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355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1653</v>
      </c>
    </row>
    <row r="161" s="2" customFormat="1" ht="16.5" customHeight="1">
      <c r="A161" s="38"/>
      <c r="B161" s="39"/>
      <c r="C161" s="228" t="s">
        <v>523</v>
      </c>
      <c r="D161" s="228" t="s">
        <v>258</v>
      </c>
      <c r="E161" s="229" t="s">
        <v>1544</v>
      </c>
      <c r="F161" s="230" t="s">
        <v>1545</v>
      </c>
      <c r="G161" s="231" t="s">
        <v>722</v>
      </c>
      <c r="H161" s="232">
        <v>20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1654</v>
      </c>
    </row>
    <row r="162" s="12" customFormat="1" ht="25.92" customHeight="1">
      <c r="A162" s="12"/>
      <c r="B162" s="212"/>
      <c r="C162" s="213"/>
      <c r="D162" s="214" t="s">
        <v>76</v>
      </c>
      <c r="E162" s="215" t="s">
        <v>303</v>
      </c>
      <c r="F162" s="215" t="s">
        <v>1373</v>
      </c>
      <c r="G162" s="213"/>
      <c r="H162" s="213"/>
      <c r="I162" s="216"/>
      <c r="J162" s="217">
        <f>BK162</f>
        <v>0</v>
      </c>
      <c r="K162" s="213"/>
      <c r="L162" s="218"/>
      <c r="M162" s="219"/>
      <c r="N162" s="220"/>
      <c r="O162" s="220"/>
      <c r="P162" s="221">
        <f>P163+P170</f>
        <v>0</v>
      </c>
      <c r="Q162" s="220"/>
      <c r="R162" s="221">
        <f>R163+R170</f>
        <v>0.097857500000000014</v>
      </c>
      <c r="S162" s="220"/>
      <c r="T162" s="222">
        <f>T163+T170</f>
        <v>0.41320000000000001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109</v>
      </c>
      <c r="AT162" s="224" t="s">
        <v>76</v>
      </c>
      <c r="AU162" s="224" t="s">
        <v>77</v>
      </c>
      <c r="AY162" s="223" t="s">
        <v>256</v>
      </c>
      <c r="BK162" s="225">
        <f>BK163+BK170</f>
        <v>0</v>
      </c>
    </row>
    <row r="163" s="12" customFormat="1" ht="22.8" customHeight="1">
      <c r="A163" s="12"/>
      <c r="B163" s="212"/>
      <c r="C163" s="213"/>
      <c r="D163" s="214" t="s">
        <v>76</v>
      </c>
      <c r="E163" s="226" t="s">
        <v>1374</v>
      </c>
      <c r="F163" s="226" t="s">
        <v>1375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0.087457500000000007</v>
      </c>
      <c r="S163" s="220"/>
      <c r="T163" s="222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109</v>
      </c>
      <c r="AT163" s="224" t="s">
        <v>76</v>
      </c>
      <c r="AU163" s="224" t="s">
        <v>85</v>
      </c>
      <c r="AY163" s="223" t="s">
        <v>256</v>
      </c>
      <c r="BK163" s="225">
        <f>SUM(BK164:BK169)</f>
        <v>0</v>
      </c>
    </row>
    <row r="164" s="2" customFormat="1" ht="49.05" customHeight="1">
      <c r="A164" s="38"/>
      <c r="B164" s="39"/>
      <c r="C164" s="228" t="s">
        <v>532</v>
      </c>
      <c r="D164" s="228" t="s">
        <v>258</v>
      </c>
      <c r="E164" s="229" t="s">
        <v>1575</v>
      </c>
      <c r="F164" s="230" t="s">
        <v>1576</v>
      </c>
      <c r="G164" s="231" t="s">
        <v>358</v>
      </c>
      <c r="H164" s="232">
        <v>500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719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719</v>
      </c>
      <c r="BM164" s="240" t="s">
        <v>1655</v>
      </c>
    </row>
    <row r="165" s="2" customFormat="1" ht="37.8" customHeight="1">
      <c r="A165" s="38"/>
      <c r="B165" s="39"/>
      <c r="C165" s="280" t="s">
        <v>544</v>
      </c>
      <c r="D165" s="280" t="s">
        <v>303</v>
      </c>
      <c r="E165" s="281" t="s">
        <v>1578</v>
      </c>
      <c r="F165" s="282" t="s">
        <v>1579</v>
      </c>
      <c r="G165" s="283" t="s">
        <v>358</v>
      </c>
      <c r="H165" s="284">
        <v>575</v>
      </c>
      <c r="I165" s="285"/>
      <c r="J165" s="286">
        <f>ROUND(I165*H165,2)</f>
        <v>0</v>
      </c>
      <c r="K165" s="287"/>
      <c r="L165" s="288"/>
      <c r="M165" s="289" t="s">
        <v>1</v>
      </c>
      <c r="N165" s="290" t="s">
        <v>42</v>
      </c>
      <c r="O165" s="91"/>
      <c r="P165" s="238">
        <f>O165*H165</f>
        <v>0</v>
      </c>
      <c r="Q165" s="238">
        <v>0.00012</v>
      </c>
      <c r="R165" s="238">
        <f>Q165*H165</f>
        <v>0.069000000000000006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1071</v>
      </c>
      <c r="AT165" s="240" t="s">
        <v>303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1071</v>
      </c>
      <c r="BM165" s="240" t="s">
        <v>1656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1657</v>
      </c>
      <c r="G166" s="259"/>
      <c r="H166" s="262">
        <v>575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85</v>
      </c>
      <c r="AY166" s="268" t="s">
        <v>256</v>
      </c>
    </row>
    <row r="167" s="2" customFormat="1" ht="49.05" customHeight="1">
      <c r="A167" s="38"/>
      <c r="B167" s="39"/>
      <c r="C167" s="228" t="s">
        <v>553</v>
      </c>
      <c r="D167" s="228" t="s">
        <v>258</v>
      </c>
      <c r="E167" s="229" t="s">
        <v>1582</v>
      </c>
      <c r="F167" s="230" t="s">
        <v>1583</v>
      </c>
      <c r="G167" s="231" t="s">
        <v>358</v>
      </c>
      <c r="H167" s="232">
        <v>15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719</v>
      </c>
      <c r="AT167" s="240" t="s">
        <v>258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719</v>
      </c>
      <c r="BM167" s="240" t="s">
        <v>1658</v>
      </c>
    </row>
    <row r="168" s="2" customFormat="1" ht="37.8" customHeight="1">
      <c r="A168" s="38"/>
      <c r="B168" s="39"/>
      <c r="C168" s="280" t="s">
        <v>558</v>
      </c>
      <c r="D168" s="280" t="s">
        <v>303</v>
      </c>
      <c r="E168" s="281" t="s">
        <v>1585</v>
      </c>
      <c r="F168" s="282" t="s">
        <v>1586</v>
      </c>
      <c r="G168" s="283" t="s">
        <v>358</v>
      </c>
      <c r="H168" s="284">
        <v>17.25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0.00107</v>
      </c>
      <c r="R168" s="238">
        <f>Q168*H168</f>
        <v>0.018457499999999998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1587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719</v>
      </c>
      <c r="BM168" s="240" t="s">
        <v>1659</v>
      </c>
    </row>
    <row r="169" s="14" customFormat="1">
      <c r="A169" s="14"/>
      <c r="B169" s="258"/>
      <c r="C169" s="259"/>
      <c r="D169" s="249" t="s">
        <v>266</v>
      </c>
      <c r="E169" s="260" t="s">
        <v>1</v>
      </c>
      <c r="F169" s="261" t="s">
        <v>1589</v>
      </c>
      <c r="G169" s="259"/>
      <c r="H169" s="262">
        <v>17.25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266</v>
      </c>
      <c r="AU169" s="268" t="s">
        <v>87</v>
      </c>
      <c r="AV169" s="14" t="s">
        <v>87</v>
      </c>
      <c r="AW169" s="14" t="s">
        <v>34</v>
      </c>
      <c r="AX169" s="14" t="s">
        <v>85</v>
      </c>
      <c r="AY169" s="268" t="s">
        <v>256</v>
      </c>
    </row>
    <row r="170" s="12" customFormat="1" ht="22.8" customHeight="1">
      <c r="A170" s="12"/>
      <c r="B170" s="212"/>
      <c r="C170" s="213"/>
      <c r="D170" s="214" t="s">
        <v>76</v>
      </c>
      <c r="E170" s="226" t="s">
        <v>1590</v>
      </c>
      <c r="F170" s="226" t="s">
        <v>1591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0.0104</v>
      </c>
      <c r="S170" s="220"/>
      <c r="T170" s="222">
        <f>SUM(T171:T179)</f>
        <v>0.41320000000000001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109</v>
      </c>
      <c r="AT170" s="224" t="s">
        <v>76</v>
      </c>
      <c r="AU170" s="224" t="s">
        <v>85</v>
      </c>
      <c r="AY170" s="223" t="s">
        <v>256</v>
      </c>
      <c r="BK170" s="225">
        <f>SUM(BK171:BK179)</f>
        <v>0</v>
      </c>
    </row>
    <row r="171" s="2" customFormat="1" ht="24.15" customHeight="1">
      <c r="A171" s="38"/>
      <c r="B171" s="39"/>
      <c r="C171" s="228" t="s">
        <v>564</v>
      </c>
      <c r="D171" s="228" t="s">
        <v>258</v>
      </c>
      <c r="E171" s="229" t="s">
        <v>1592</v>
      </c>
      <c r="F171" s="230" t="s">
        <v>1593</v>
      </c>
      <c r="G171" s="231" t="s">
        <v>358</v>
      </c>
      <c r="H171" s="232">
        <v>40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0.00025999999999999998</v>
      </c>
      <c r="R171" s="238">
        <f>Q171*H171</f>
        <v>0.0104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719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719</v>
      </c>
      <c r="BM171" s="240" t="s">
        <v>1660</v>
      </c>
    </row>
    <row r="172" s="2" customFormat="1" ht="33" customHeight="1">
      <c r="A172" s="38"/>
      <c r="B172" s="39"/>
      <c r="C172" s="228" t="s">
        <v>570</v>
      </c>
      <c r="D172" s="228" t="s">
        <v>258</v>
      </c>
      <c r="E172" s="229" t="s">
        <v>1661</v>
      </c>
      <c r="F172" s="230" t="s">
        <v>1662</v>
      </c>
      <c r="G172" s="231" t="s">
        <v>319</v>
      </c>
      <c r="H172" s="232">
        <v>2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0.13800000000000001</v>
      </c>
      <c r="T172" s="239">
        <f>S172*H172</f>
        <v>0.27600000000000002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719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719</v>
      </c>
      <c r="BM172" s="240" t="s">
        <v>1663</v>
      </c>
    </row>
    <row r="173" s="2" customFormat="1" ht="24.15" customHeight="1">
      <c r="A173" s="38"/>
      <c r="B173" s="39"/>
      <c r="C173" s="228" t="s">
        <v>583</v>
      </c>
      <c r="D173" s="228" t="s">
        <v>258</v>
      </c>
      <c r="E173" s="229" t="s">
        <v>1595</v>
      </c>
      <c r="F173" s="230" t="s">
        <v>1596</v>
      </c>
      <c r="G173" s="231" t="s">
        <v>319</v>
      </c>
      <c r="H173" s="232">
        <v>20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0.00085999999999999998</v>
      </c>
      <c r="T173" s="239">
        <f>S173*H173</f>
        <v>0.0172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719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719</v>
      </c>
      <c r="BM173" s="240" t="s">
        <v>1664</v>
      </c>
    </row>
    <row r="174" s="2" customFormat="1" ht="33" customHeight="1">
      <c r="A174" s="38"/>
      <c r="B174" s="39"/>
      <c r="C174" s="228" t="s">
        <v>574</v>
      </c>
      <c r="D174" s="228" t="s">
        <v>258</v>
      </c>
      <c r="E174" s="229" t="s">
        <v>1598</v>
      </c>
      <c r="F174" s="230" t="s">
        <v>1599</v>
      </c>
      <c r="G174" s="231" t="s">
        <v>358</v>
      </c>
      <c r="H174" s="232">
        <v>40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0.0030000000000000001</v>
      </c>
      <c r="T174" s="239">
        <f>S174*H174</f>
        <v>0.12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719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719</v>
      </c>
      <c r="BM174" s="240" t="s">
        <v>1665</v>
      </c>
    </row>
    <row r="175" s="2" customFormat="1" ht="24.15" customHeight="1">
      <c r="A175" s="38"/>
      <c r="B175" s="39"/>
      <c r="C175" s="228" t="s">
        <v>588</v>
      </c>
      <c r="D175" s="228" t="s">
        <v>258</v>
      </c>
      <c r="E175" s="229" t="s">
        <v>1601</v>
      </c>
      <c r="F175" s="230" t="s">
        <v>1602</v>
      </c>
      <c r="G175" s="231" t="s">
        <v>292</v>
      </c>
      <c r="H175" s="232">
        <v>0.41299999999999998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719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719</v>
      </c>
      <c r="BM175" s="240" t="s">
        <v>1666</v>
      </c>
    </row>
    <row r="176" s="2" customFormat="1" ht="37.8" customHeight="1">
      <c r="A176" s="38"/>
      <c r="B176" s="39"/>
      <c r="C176" s="228" t="s">
        <v>592</v>
      </c>
      <c r="D176" s="228" t="s">
        <v>258</v>
      </c>
      <c r="E176" s="229" t="s">
        <v>1604</v>
      </c>
      <c r="F176" s="230" t="s">
        <v>1605</v>
      </c>
      <c r="G176" s="231" t="s">
        <v>292</v>
      </c>
      <c r="H176" s="232">
        <v>7.8470000000000004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719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719</v>
      </c>
      <c r="BM176" s="240" t="s">
        <v>1667</v>
      </c>
    </row>
    <row r="177" s="14" customFormat="1">
      <c r="A177" s="14"/>
      <c r="B177" s="258"/>
      <c r="C177" s="259"/>
      <c r="D177" s="249" t="s">
        <v>266</v>
      </c>
      <c r="E177" s="260" t="s">
        <v>1</v>
      </c>
      <c r="F177" s="261" t="s">
        <v>1668</v>
      </c>
      <c r="G177" s="259"/>
      <c r="H177" s="262">
        <v>7.8470000000000004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266</v>
      </c>
      <c r="AU177" s="268" t="s">
        <v>87</v>
      </c>
      <c r="AV177" s="14" t="s">
        <v>87</v>
      </c>
      <c r="AW177" s="14" t="s">
        <v>34</v>
      </c>
      <c r="AX177" s="14" t="s">
        <v>85</v>
      </c>
      <c r="AY177" s="268" t="s">
        <v>256</v>
      </c>
    </row>
    <row r="178" s="2" customFormat="1" ht="37.8" customHeight="1">
      <c r="A178" s="38"/>
      <c r="B178" s="39"/>
      <c r="C178" s="228" t="s">
        <v>598</v>
      </c>
      <c r="D178" s="228" t="s">
        <v>258</v>
      </c>
      <c r="E178" s="229" t="s">
        <v>1608</v>
      </c>
      <c r="F178" s="230" t="s">
        <v>1609</v>
      </c>
      <c r="G178" s="231" t="s">
        <v>292</v>
      </c>
      <c r="H178" s="232">
        <v>0.12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719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719</v>
      </c>
      <c r="BM178" s="240" t="s">
        <v>1669</v>
      </c>
    </row>
    <row r="179" s="2" customFormat="1" ht="33" customHeight="1">
      <c r="A179" s="38"/>
      <c r="B179" s="39"/>
      <c r="C179" s="228" t="s">
        <v>602</v>
      </c>
      <c r="D179" s="228" t="s">
        <v>258</v>
      </c>
      <c r="E179" s="229" t="s">
        <v>1611</v>
      </c>
      <c r="F179" s="230" t="s">
        <v>1612</v>
      </c>
      <c r="G179" s="231" t="s">
        <v>292</v>
      </c>
      <c r="H179" s="232">
        <v>0.01</v>
      </c>
      <c r="I179" s="233"/>
      <c r="J179" s="234">
        <f>ROUND(I179*H179,2)</f>
        <v>0</v>
      </c>
      <c r="K179" s="235"/>
      <c r="L179" s="44"/>
      <c r="M179" s="295" t="s">
        <v>1</v>
      </c>
      <c r="N179" s="296" t="s">
        <v>42</v>
      </c>
      <c r="O179" s="297"/>
      <c r="P179" s="298">
        <f>O179*H179</f>
        <v>0</v>
      </c>
      <c r="Q179" s="298">
        <v>0</v>
      </c>
      <c r="R179" s="298">
        <f>Q179*H179</f>
        <v>0</v>
      </c>
      <c r="S179" s="298">
        <v>0</v>
      </c>
      <c r="T179" s="29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719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719</v>
      </c>
      <c r="BM179" s="240" t="s">
        <v>1670</v>
      </c>
    </row>
    <row r="180" s="2" customFormat="1" ht="6.96" customHeight="1">
      <c r="A180" s="38"/>
      <c r="B180" s="66"/>
      <c r="C180" s="67"/>
      <c r="D180" s="67"/>
      <c r="E180" s="67"/>
      <c r="F180" s="67"/>
      <c r="G180" s="67"/>
      <c r="H180" s="67"/>
      <c r="I180" s="67"/>
      <c r="J180" s="67"/>
      <c r="K180" s="67"/>
      <c r="L180" s="44"/>
      <c r="M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</sheetData>
  <sheetProtection sheet="1" autoFilter="0" formatColumns="0" formatRows="0" objects="1" scenarios="1" spinCount="100000" saltValue="AWUIrTK8L0DeAm0ZxMlhIdiZejqU+87E/oFS0vkpASjs9l0fHvOYjzF2CYPO6dNkWsKV5nGSKRbdp+Q2Y/JQ3Q==" hashValue="p7jGzlSxyLvMqx4peOKI9pxVBGSf+71DOyOBMcOaQt5TDuSC9tWxv3Jw3q15xQU8+oALkPoHlKLRi2PMCe/pzw==" algorithmName="SHA-512" password="CC35"/>
  <autoFilter ref="C124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 s="1" customFormat="1" ht="12" customHeight="1">
      <c r="B8" s="20"/>
      <c r="D8" s="151" t="s">
        <v>209</v>
      </c>
      <c r="L8" s="20"/>
    </row>
    <row r="9" s="2" customFormat="1" ht="16.5" customHeight="1">
      <c r="A9" s="38"/>
      <c r="B9" s="44"/>
      <c r="C9" s="38"/>
      <c r="D9" s="38"/>
      <c r="E9" s="152" t="s">
        <v>1423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1424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1671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6. 12. 2023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1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35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ROUND((SUM(BE125:BE174)),  2)</f>
        <v>0</v>
      </c>
      <c r="G35" s="38"/>
      <c r="H35" s="38"/>
      <c r="I35" s="165">
        <v>0.20999999999999999</v>
      </c>
      <c r="J35" s="164">
        <f>ROUND(((SUM(BE125:BE174))*I35),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ROUND((SUM(BF125:BF174)),  2)</f>
        <v>0</v>
      </c>
      <c r="G36" s="38"/>
      <c r="H36" s="38"/>
      <c r="I36" s="165">
        <v>0.12</v>
      </c>
      <c r="J36" s="164">
        <f>ROUND(((SUM(BF125:BF174))*I36),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ROUND((SUM(BG125:BG174)),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ROUND((SUM(BH125:BH174)),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ROUND((SUM(BI125:BI174)),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1423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1424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2300102-03 - Elektro 2.NP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Ivanovice na Hané, ul. Tyršova  218/4</v>
      </c>
      <c r="G91" s="40"/>
      <c r="H91" s="40"/>
      <c r="I91" s="32" t="s">
        <v>22</v>
      </c>
      <c r="J91" s="79" t="str">
        <f>IF(J14="","",J14)</f>
        <v>6. 12. 2023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>SPZ Design,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212</v>
      </c>
      <c r="D96" s="186"/>
      <c r="E96" s="186"/>
      <c r="F96" s="186"/>
      <c r="G96" s="186"/>
      <c r="H96" s="186"/>
      <c r="I96" s="186"/>
      <c r="J96" s="187" t="s">
        <v>213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214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215</v>
      </c>
    </row>
    <row r="99" s="9" customFormat="1" ht="24.96" customHeight="1">
      <c r="A99" s="9"/>
      <c r="B99" s="189"/>
      <c r="C99" s="190"/>
      <c r="D99" s="191" t="s">
        <v>224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1426</v>
      </c>
      <c r="E100" s="197"/>
      <c r="F100" s="197"/>
      <c r="G100" s="197"/>
      <c r="H100" s="197"/>
      <c r="I100" s="197"/>
      <c r="J100" s="198">
        <f>J127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238</v>
      </c>
      <c r="E101" s="192"/>
      <c r="F101" s="192"/>
      <c r="G101" s="192"/>
      <c r="H101" s="192"/>
      <c r="I101" s="192"/>
      <c r="J101" s="193">
        <f>J160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239</v>
      </c>
      <c r="E102" s="197"/>
      <c r="F102" s="197"/>
      <c r="G102" s="197"/>
      <c r="H102" s="197"/>
      <c r="I102" s="197"/>
      <c r="J102" s="198">
        <f>J161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1428</v>
      </c>
      <c r="E103" s="197"/>
      <c r="F103" s="197"/>
      <c r="G103" s="197"/>
      <c r="H103" s="197"/>
      <c r="I103" s="197"/>
      <c r="J103" s="198">
        <f>J165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241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4" t="str">
        <f>E7</f>
        <v>Rekonstrukce silno a slaboproudé instalace, WC pro imobilní - ZŠ Ivanovice na Hané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209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4" t="s">
        <v>1423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1424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2300102-03 - Elektro 2.NP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Ivanovice na Hané, ul. Tyršova  218/4</v>
      </c>
      <c r="G119" s="40"/>
      <c r="H119" s="40"/>
      <c r="I119" s="32" t="s">
        <v>22</v>
      </c>
      <c r="J119" s="79" t="str">
        <f>IF(J14="","",J14)</f>
        <v>6. 12. 2023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30</v>
      </c>
      <c r="J121" s="36" t="str">
        <f>E23</f>
        <v>SPZ Design,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IF(E20="","",E20)</f>
        <v>Vyplň údaj</v>
      </c>
      <c r="G122" s="40"/>
      <c r="H122" s="40"/>
      <c r="I122" s="32" t="s">
        <v>35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0"/>
      <c r="B124" s="201"/>
      <c r="C124" s="202" t="s">
        <v>242</v>
      </c>
      <c r="D124" s="203" t="s">
        <v>62</v>
      </c>
      <c r="E124" s="203" t="s">
        <v>58</v>
      </c>
      <c r="F124" s="203" t="s">
        <v>59</v>
      </c>
      <c r="G124" s="203" t="s">
        <v>243</v>
      </c>
      <c r="H124" s="203" t="s">
        <v>244</v>
      </c>
      <c r="I124" s="203" t="s">
        <v>245</v>
      </c>
      <c r="J124" s="204" t="s">
        <v>213</v>
      </c>
      <c r="K124" s="205" t="s">
        <v>246</v>
      </c>
      <c r="L124" s="206"/>
      <c r="M124" s="100" t="s">
        <v>1</v>
      </c>
      <c r="N124" s="101" t="s">
        <v>41</v>
      </c>
      <c r="O124" s="101" t="s">
        <v>247</v>
      </c>
      <c r="P124" s="101" t="s">
        <v>248</v>
      </c>
      <c r="Q124" s="101" t="s">
        <v>249</v>
      </c>
      <c r="R124" s="101" t="s">
        <v>250</v>
      </c>
      <c r="S124" s="101" t="s">
        <v>251</v>
      </c>
      <c r="T124" s="102" t="s">
        <v>252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8"/>
      <c r="B125" s="39"/>
      <c r="C125" s="107" t="s">
        <v>253</v>
      </c>
      <c r="D125" s="40"/>
      <c r="E125" s="40"/>
      <c r="F125" s="40"/>
      <c r="G125" s="40"/>
      <c r="H125" s="40"/>
      <c r="I125" s="40"/>
      <c r="J125" s="207">
        <f>BK125</f>
        <v>0</v>
      </c>
      <c r="K125" s="40"/>
      <c r="L125" s="44"/>
      <c r="M125" s="103"/>
      <c r="N125" s="208"/>
      <c r="O125" s="104"/>
      <c r="P125" s="209">
        <f>P126+P160</f>
        <v>0</v>
      </c>
      <c r="Q125" s="104"/>
      <c r="R125" s="209">
        <f>R126+R160</f>
        <v>0.086209999999999995</v>
      </c>
      <c r="S125" s="104"/>
      <c r="T125" s="210">
        <f>T126+T160</f>
        <v>0.41320000000000001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76</v>
      </c>
      <c r="AU125" s="17" t="s">
        <v>215</v>
      </c>
      <c r="BK125" s="211">
        <f>BK126+BK160</f>
        <v>0</v>
      </c>
    </row>
    <row r="126" s="12" customFormat="1" ht="25.92" customHeight="1">
      <c r="A126" s="12"/>
      <c r="B126" s="212"/>
      <c r="C126" s="213"/>
      <c r="D126" s="214" t="s">
        <v>76</v>
      </c>
      <c r="E126" s="215" t="s">
        <v>715</v>
      </c>
      <c r="F126" s="215" t="s">
        <v>716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</f>
        <v>0</v>
      </c>
      <c r="Q126" s="220"/>
      <c r="R126" s="221">
        <f>R127</f>
        <v>0.0068100000000000009</v>
      </c>
      <c r="S126" s="220"/>
      <c r="T126" s="22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87</v>
      </c>
      <c r="AT126" s="224" t="s">
        <v>76</v>
      </c>
      <c r="AU126" s="224" t="s">
        <v>77</v>
      </c>
      <c r="AY126" s="223" t="s">
        <v>256</v>
      </c>
      <c r="BK126" s="225">
        <f>BK127</f>
        <v>0</v>
      </c>
    </row>
    <row r="127" s="12" customFormat="1" ht="22.8" customHeight="1">
      <c r="A127" s="12"/>
      <c r="B127" s="212"/>
      <c r="C127" s="213"/>
      <c r="D127" s="214" t="s">
        <v>76</v>
      </c>
      <c r="E127" s="226" t="s">
        <v>1429</v>
      </c>
      <c r="F127" s="226" t="s">
        <v>1430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SUM(P128:P159)</f>
        <v>0</v>
      </c>
      <c r="Q127" s="220"/>
      <c r="R127" s="221">
        <f>SUM(R128:R159)</f>
        <v>0.0068100000000000009</v>
      </c>
      <c r="S127" s="220"/>
      <c r="T127" s="222">
        <f>SUM(T128:T159)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76</v>
      </c>
      <c r="AU127" s="224" t="s">
        <v>85</v>
      </c>
      <c r="AY127" s="223" t="s">
        <v>256</v>
      </c>
      <c r="BK127" s="225">
        <f>SUM(BK128:BK159)</f>
        <v>0</v>
      </c>
    </row>
    <row r="128" s="2" customFormat="1" ht="49.05" customHeight="1">
      <c r="A128" s="38"/>
      <c r="B128" s="39"/>
      <c r="C128" s="228" t="s">
        <v>85</v>
      </c>
      <c r="D128" s="228" t="s">
        <v>258</v>
      </c>
      <c r="E128" s="229" t="s">
        <v>1431</v>
      </c>
      <c r="F128" s="230" t="s">
        <v>1432</v>
      </c>
      <c r="G128" s="231" t="s">
        <v>319</v>
      </c>
      <c r="H128" s="232">
        <v>20</v>
      </c>
      <c r="I128" s="233"/>
      <c r="J128" s="234">
        <f>ROUND(I128*H128,2)</f>
        <v>0</v>
      </c>
      <c r="K128" s="235"/>
      <c r="L128" s="44"/>
      <c r="M128" s="236" t="s">
        <v>1</v>
      </c>
      <c r="N128" s="237" t="s">
        <v>42</v>
      </c>
      <c r="O128" s="91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0" t="s">
        <v>355</v>
      </c>
      <c r="AT128" s="240" t="s">
        <v>258</v>
      </c>
      <c r="AU128" s="240" t="s">
        <v>87</v>
      </c>
      <c r="AY128" s="17" t="s">
        <v>256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7" t="s">
        <v>85</v>
      </c>
      <c r="BK128" s="241">
        <f>ROUND(I128*H128,2)</f>
        <v>0</v>
      </c>
      <c r="BL128" s="17" t="s">
        <v>355</v>
      </c>
      <c r="BM128" s="240" t="s">
        <v>1672</v>
      </c>
    </row>
    <row r="129" s="2" customFormat="1" ht="24.15" customHeight="1">
      <c r="A129" s="38"/>
      <c r="B129" s="39"/>
      <c r="C129" s="280" t="s">
        <v>87</v>
      </c>
      <c r="D129" s="280" t="s">
        <v>303</v>
      </c>
      <c r="E129" s="281" t="s">
        <v>1434</v>
      </c>
      <c r="F129" s="282" t="s">
        <v>1435</v>
      </c>
      <c r="G129" s="283" t="s">
        <v>319</v>
      </c>
      <c r="H129" s="284">
        <v>20</v>
      </c>
      <c r="I129" s="285"/>
      <c r="J129" s="286">
        <f>ROUND(I129*H129,2)</f>
        <v>0</v>
      </c>
      <c r="K129" s="287"/>
      <c r="L129" s="288"/>
      <c r="M129" s="289" t="s">
        <v>1</v>
      </c>
      <c r="N129" s="290" t="s">
        <v>42</v>
      </c>
      <c r="O129" s="91"/>
      <c r="P129" s="238">
        <f>O129*H129</f>
        <v>0</v>
      </c>
      <c r="Q129" s="238">
        <v>5.0000000000000002E-05</v>
      </c>
      <c r="R129" s="238">
        <f>Q129*H129</f>
        <v>0.001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513</v>
      </c>
      <c r="AT129" s="240" t="s">
        <v>303</v>
      </c>
      <c r="AU129" s="240" t="s">
        <v>87</v>
      </c>
      <c r="AY129" s="17" t="s">
        <v>256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85</v>
      </c>
      <c r="BK129" s="241">
        <f>ROUND(I129*H129,2)</f>
        <v>0</v>
      </c>
      <c r="BL129" s="17" t="s">
        <v>355</v>
      </c>
      <c r="BM129" s="240" t="s">
        <v>1673</v>
      </c>
    </row>
    <row r="130" s="2" customFormat="1" ht="37.8" customHeight="1">
      <c r="A130" s="38"/>
      <c r="B130" s="39"/>
      <c r="C130" s="228" t="s">
        <v>109</v>
      </c>
      <c r="D130" s="228" t="s">
        <v>258</v>
      </c>
      <c r="E130" s="229" t="s">
        <v>1617</v>
      </c>
      <c r="F130" s="230" t="s">
        <v>1618</v>
      </c>
      <c r="G130" s="231" t="s">
        <v>319</v>
      </c>
      <c r="H130" s="232">
        <v>1</v>
      </c>
      <c r="I130" s="233"/>
      <c r="J130" s="234">
        <f>ROUND(I130*H130,2)</f>
        <v>0</v>
      </c>
      <c r="K130" s="235"/>
      <c r="L130" s="44"/>
      <c r="M130" s="236" t="s">
        <v>1</v>
      </c>
      <c r="N130" s="237" t="s">
        <v>42</v>
      </c>
      <c r="O130" s="91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355</v>
      </c>
      <c r="AT130" s="240" t="s">
        <v>258</v>
      </c>
      <c r="AU130" s="240" t="s">
        <v>87</v>
      </c>
      <c r="AY130" s="17" t="s">
        <v>256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85</v>
      </c>
      <c r="BK130" s="241">
        <f>ROUND(I130*H130,2)</f>
        <v>0</v>
      </c>
      <c r="BL130" s="17" t="s">
        <v>355</v>
      </c>
      <c r="BM130" s="240" t="s">
        <v>1674</v>
      </c>
    </row>
    <row r="131" s="2" customFormat="1" ht="16.5" customHeight="1">
      <c r="A131" s="38"/>
      <c r="B131" s="39"/>
      <c r="C131" s="280" t="s">
        <v>262</v>
      </c>
      <c r="D131" s="280" t="s">
        <v>303</v>
      </c>
      <c r="E131" s="281" t="s">
        <v>1620</v>
      </c>
      <c r="F131" s="282" t="s">
        <v>1621</v>
      </c>
      <c r="G131" s="283" t="s">
        <v>1</v>
      </c>
      <c r="H131" s="284">
        <v>1</v>
      </c>
      <c r="I131" s="285"/>
      <c r="J131" s="286">
        <f>ROUND(I131*H131,2)</f>
        <v>0</v>
      </c>
      <c r="K131" s="287"/>
      <c r="L131" s="288"/>
      <c r="M131" s="289" t="s">
        <v>1</v>
      </c>
      <c r="N131" s="290" t="s">
        <v>42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513</v>
      </c>
      <c r="AT131" s="240" t="s">
        <v>303</v>
      </c>
      <c r="AU131" s="240" t="s">
        <v>87</v>
      </c>
      <c r="AY131" s="17" t="s">
        <v>256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85</v>
      </c>
      <c r="BK131" s="241">
        <f>ROUND(I131*H131,2)</f>
        <v>0</v>
      </c>
      <c r="BL131" s="17" t="s">
        <v>355</v>
      </c>
      <c r="BM131" s="240" t="s">
        <v>1675</v>
      </c>
    </row>
    <row r="132" s="2" customFormat="1" ht="49.05" customHeight="1">
      <c r="A132" s="38"/>
      <c r="B132" s="39"/>
      <c r="C132" s="228" t="s">
        <v>284</v>
      </c>
      <c r="D132" s="228" t="s">
        <v>258</v>
      </c>
      <c r="E132" s="229" t="s">
        <v>1437</v>
      </c>
      <c r="F132" s="230" t="s">
        <v>1438</v>
      </c>
      <c r="G132" s="231" t="s">
        <v>319</v>
      </c>
      <c r="H132" s="232">
        <v>11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42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355</v>
      </c>
      <c r="AT132" s="240" t="s">
        <v>258</v>
      </c>
      <c r="AU132" s="240" t="s">
        <v>87</v>
      </c>
      <c r="AY132" s="17" t="s">
        <v>256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85</v>
      </c>
      <c r="BK132" s="241">
        <f>ROUND(I132*H132,2)</f>
        <v>0</v>
      </c>
      <c r="BL132" s="17" t="s">
        <v>355</v>
      </c>
      <c r="BM132" s="240" t="s">
        <v>1676</v>
      </c>
    </row>
    <row r="133" s="2" customFormat="1" ht="24.15" customHeight="1">
      <c r="A133" s="38"/>
      <c r="B133" s="39"/>
      <c r="C133" s="280" t="s">
        <v>289</v>
      </c>
      <c r="D133" s="280" t="s">
        <v>303</v>
      </c>
      <c r="E133" s="281" t="s">
        <v>1440</v>
      </c>
      <c r="F133" s="282" t="s">
        <v>1441</v>
      </c>
      <c r="G133" s="283" t="s">
        <v>319</v>
      </c>
      <c r="H133" s="284">
        <v>11</v>
      </c>
      <c r="I133" s="285"/>
      <c r="J133" s="286">
        <f>ROUND(I133*H133,2)</f>
        <v>0</v>
      </c>
      <c r="K133" s="287"/>
      <c r="L133" s="288"/>
      <c r="M133" s="289" t="s">
        <v>1</v>
      </c>
      <c r="N133" s="290" t="s">
        <v>42</v>
      </c>
      <c r="O133" s="91"/>
      <c r="P133" s="238">
        <f>O133*H133</f>
        <v>0</v>
      </c>
      <c r="Q133" s="238">
        <v>4.0000000000000003E-05</v>
      </c>
      <c r="R133" s="238">
        <f>Q133*H133</f>
        <v>0.00044000000000000002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513</v>
      </c>
      <c r="AT133" s="240" t="s">
        <v>303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1677</v>
      </c>
    </row>
    <row r="134" s="2" customFormat="1" ht="55.5" customHeight="1">
      <c r="A134" s="38"/>
      <c r="B134" s="39"/>
      <c r="C134" s="228" t="s">
        <v>296</v>
      </c>
      <c r="D134" s="228" t="s">
        <v>258</v>
      </c>
      <c r="E134" s="229" t="s">
        <v>1443</v>
      </c>
      <c r="F134" s="230" t="s">
        <v>1444</v>
      </c>
      <c r="G134" s="231" t="s">
        <v>319</v>
      </c>
      <c r="H134" s="232">
        <v>9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42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355</v>
      </c>
      <c r="AT134" s="240" t="s">
        <v>258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1678</v>
      </c>
    </row>
    <row r="135" s="2" customFormat="1" ht="24.15" customHeight="1">
      <c r="A135" s="38"/>
      <c r="B135" s="39"/>
      <c r="C135" s="280" t="s">
        <v>302</v>
      </c>
      <c r="D135" s="280" t="s">
        <v>303</v>
      </c>
      <c r="E135" s="281" t="s">
        <v>1446</v>
      </c>
      <c r="F135" s="282" t="s">
        <v>1447</v>
      </c>
      <c r="G135" s="283" t="s">
        <v>319</v>
      </c>
      <c r="H135" s="284">
        <v>9</v>
      </c>
      <c r="I135" s="285"/>
      <c r="J135" s="286">
        <f>ROUND(I135*H135,2)</f>
        <v>0</v>
      </c>
      <c r="K135" s="287"/>
      <c r="L135" s="288"/>
      <c r="M135" s="289" t="s">
        <v>1</v>
      </c>
      <c r="N135" s="290" t="s">
        <v>42</v>
      </c>
      <c r="O135" s="91"/>
      <c r="P135" s="238">
        <f>O135*H135</f>
        <v>0</v>
      </c>
      <c r="Q135" s="238">
        <v>4.0000000000000003E-05</v>
      </c>
      <c r="R135" s="238">
        <f>Q135*H135</f>
        <v>0.00036000000000000002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513</v>
      </c>
      <c r="AT135" s="240" t="s">
        <v>303</v>
      </c>
      <c r="AU135" s="240" t="s">
        <v>87</v>
      </c>
      <c r="AY135" s="17" t="s">
        <v>256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85</v>
      </c>
      <c r="BK135" s="241">
        <f>ROUND(I135*H135,2)</f>
        <v>0</v>
      </c>
      <c r="BL135" s="17" t="s">
        <v>355</v>
      </c>
      <c r="BM135" s="240" t="s">
        <v>1679</v>
      </c>
    </row>
    <row r="136" s="2" customFormat="1" ht="24.15" customHeight="1">
      <c r="A136" s="38"/>
      <c r="B136" s="39"/>
      <c r="C136" s="228" t="s">
        <v>309</v>
      </c>
      <c r="D136" s="228" t="s">
        <v>258</v>
      </c>
      <c r="E136" s="229" t="s">
        <v>1455</v>
      </c>
      <c r="F136" s="230" t="s">
        <v>1456</v>
      </c>
      <c r="G136" s="231" t="s">
        <v>319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355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1680</v>
      </c>
    </row>
    <row r="137" s="2" customFormat="1" ht="24.15" customHeight="1">
      <c r="A137" s="38"/>
      <c r="B137" s="39"/>
      <c r="C137" s="280" t="s">
        <v>316</v>
      </c>
      <c r="D137" s="280" t="s">
        <v>303</v>
      </c>
      <c r="E137" s="281" t="s">
        <v>1458</v>
      </c>
      <c r="F137" s="282" t="s">
        <v>1459</v>
      </c>
      <c r="G137" s="283" t="s">
        <v>319</v>
      </c>
      <c r="H137" s="284">
        <v>1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0.0010399999999999999</v>
      </c>
      <c r="R137" s="238">
        <f>Q137*H137</f>
        <v>0.0010399999999999999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1681</v>
      </c>
    </row>
    <row r="138" s="2" customFormat="1" ht="24.15" customHeight="1">
      <c r="A138" s="38"/>
      <c r="B138" s="39"/>
      <c r="C138" s="228" t="s">
        <v>322</v>
      </c>
      <c r="D138" s="228" t="s">
        <v>258</v>
      </c>
      <c r="E138" s="229" t="s">
        <v>1461</v>
      </c>
      <c r="F138" s="230" t="s">
        <v>1462</v>
      </c>
      <c r="G138" s="231" t="s">
        <v>319</v>
      </c>
      <c r="H138" s="232">
        <v>3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42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355</v>
      </c>
      <c r="AT138" s="240" t="s">
        <v>258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355</v>
      </c>
      <c r="BM138" s="240" t="s">
        <v>1682</v>
      </c>
    </row>
    <row r="139" s="2" customFormat="1" ht="16.5" customHeight="1">
      <c r="A139" s="38"/>
      <c r="B139" s="39"/>
      <c r="C139" s="280" t="s">
        <v>8</v>
      </c>
      <c r="D139" s="280" t="s">
        <v>303</v>
      </c>
      <c r="E139" s="281" t="s">
        <v>1464</v>
      </c>
      <c r="F139" s="282" t="s">
        <v>1465</v>
      </c>
      <c r="G139" s="283" t="s">
        <v>319</v>
      </c>
      <c r="H139" s="284">
        <v>3</v>
      </c>
      <c r="I139" s="285"/>
      <c r="J139" s="286">
        <f>ROUND(I139*H139,2)</f>
        <v>0</v>
      </c>
      <c r="K139" s="287"/>
      <c r="L139" s="288"/>
      <c r="M139" s="289" t="s">
        <v>1</v>
      </c>
      <c r="N139" s="290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513</v>
      </c>
      <c r="AT139" s="240" t="s">
        <v>303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1683</v>
      </c>
    </row>
    <row r="140" s="2" customFormat="1" ht="24.15" customHeight="1">
      <c r="A140" s="38"/>
      <c r="B140" s="39"/>
      <c r="C140" s="228" t="s">
        <v>334</v>
      </c>
      <c r="D140" s="228" t="s">
        <v>258</v>
      </c>
      <c r="E140" s="229" t="s">
        <v>1476</v>
      </c>
      <c r="F140" s="230" t="s">
        <v>1477</v>
      </c>
      <c r="G140" s="231" t="s">
        <v>319</v>
      </c>
      <c r="H140" s="232">
        <v>3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355</v>
      </c>
      <c r="AT140" s="240" t="s">
        <v>258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1684</v>
      </c>
    </row>
    <row r="141" s="2" customFormat="1" ht="24.15" customHeight="1">
      <c r="A141" s="38"/>
      <c r="B141" s="39"/>
      <c r="C141" s="280" t="s">
        <v>343</v>
      </c>
      <c r="D141" s="280" t="s">
        <v>303</v>
      </c>
      <c r="E141" s="281" t="s">
        <v>1479</v>
      </c>
      <c r="F141" s="282" t="s">
        <v>1480</v>
      </c>
      <c r="G141" s="283" t="s">
        <v>319</v>
      </c>
      <c r="H141" s="284">
        <v>3</v>
      </c>
      <c r="I141" s="285"/>
      <c r="J141" s="286">
        <f>ROUND(I141*H141,2)</f>
        <v>0</v>
      </c>
      <c r="K141" s="287"/>
      <c r="L141" s="288"/>
      <c r="M141" s="289" t="s">
        <v>1</v>
      </c>
      <c r="N141" s="290" t="s">
        <v>42</v>
      </c>
      <c r="O141" s="91"/>
      <c r="P141" s="238">
        <f>O141*H141</f>
        <v>0</v>
      </c>
      <c r="Q141" s="238">
        <v>0.0010499999999999999</v>
      </c>
      <c r="R141" s="238">
        <f>Q141*H141</f>
        <v>0.00315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513</v>
      </c>
      <c r="AT141" s="240" t="s">
        <v>303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355</v>
      </c>
      <c r="BM141" s="240" t="s">
        <v>1685</v>
      </c>
    </row>
    <row r="142" s="2" customFormat="1" ht="24.15" customHeight="1">
      <c r="A142" s="38"/>
      <c r="B142" s="39"/>
      <c r="C142" s="228" t="s">
        <v>348</v>
      </c>
      <c r="D142" s="228" t="s">
        <v>258</v>
      </c>
      <c r="E142" s="229" t="s">
        <v>1488</v>
      </c>
      <c r="F142" s="230" t="s">
        <v>1489</v>
      </c>
      <c r="G142" s="231" t="s">
        <v>319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1686</v>
      </c>
    </row>
    <row r="143" s="2" customFormat="1" ht="16.5" customHeight="1">
      <c r="A143" s="38"/>
      <c r="B143" s="39"/>
      <c r="C143" s="280" t="s">
        <v>355</v>
      </c>
      <c r="D143" s="280" t="s">
        <v>303</v>
      </c>
      <c r="E143" s="281" t="s">
        <v>1491</v>
      </c>
      <c r="F143" s="282" t="s">
        <v>1492</v>
      </c>
      <c r="G143" s="283" t="s">
        <v>319</v>
      </c>
      <c r="H143" s="284">
        <v>1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1687</v>
      </c>
    </row>
    <row r="144" s="2" customFormat="1" ht="24.15" customHeight="1">
      <c r="A144" s="38"/>
      <c r="B144" s="39"/>
      <c r="C144" s="228" t="s">
        <v>368</v>
      </c>
      <c r="D144" s="228" t="s">
        <v>258</v>
      </c>
      <c r="E144" s="229" t="s">
        <v>1494</v>
      </c>
      <c r="F144" s="230" t="s">
        <v>1495</v>
      </c>
      <c r="G144" s="231" t="s">
        <v>319</v>
      </c>
      <c r="H144" s="232">
        <v>4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1688</v>
      </c>
    </row>
    <row r="145" s="2" customFormat="1" ht="16.5" customHeight="1">
      <c r="A145" s="38"/>
      <c r="B145" s="39"/>
      <c r="C145" s="280" t="s">
        <v>382</v>
      </c>
      <c r="D145" s="280" t="s">
        <v>303</v>
      </c>
      <c r="E145" s="281" t="s">
        <v>1497</v>
      </c>
      <c r="F145" s="282" t="s">
        <v>1498</v>
      </c>
      <c r="G145" s="283" t="s">
        <v>319</v>
      </c>
      <c r="H145" s="284">
        <v>4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0.00018000000000000001</v>
      </c>
      <c r="R145" s="238">
        <f>Q145*H145</f>
        <v>0.00072000000000000005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1689</v>
      </c>
    </row>
    <row r="146" s="2" customFormat="1" ht="37.8" customHeight="1">
      <c r="A146" s="38"/>
      <c r="B146" s="39"/>
      <c r="C146" s="228" t="s">
        <v>406</v>
      </c>
      <c r="D146" s="228" t="s">
        <v>258</v>
      </c>
      <c r="E146" s="229" t="s">
        <v>1500</v>
      </c>
      <c r="F146" s="230" t="s">
        <v>1501</v>
      </c>
      <c r="G146" s="231" t="s">
        <v>319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1690</v>
      </c>
    </row>
    <row r="147" s="2" customFormat="1" ht="24.15" customHeight="1">
      <c r="A147" s="38"/>
      <c r="B147" s="39"/>
      <c r="C147" s="280" t="s">
        <v>411</v>
      </c>
      <c r="D147" s="280" t="s">
        <v>303</v>
      </c>
      <c r="E147" s="281" t="s">
        <v>1503</v>
      </c>
      <c r="F147" s="282" t="s">
        <v>1504</v>
      </c>
      <c r="G147" s="283" t="s">
        <v>319</v>
      </c>
      <c r="H147" s="284">
        <v>1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1691</v>
      </c>
    </row>
    <row r="148" s="2" customFormat="1" ht="16.5" customHeight="1">
      <c r="A148" s="38"/>
      <c r="B148" s="39"/>
      <c r="C148" s="228" t="s">
        <v>7</v>
      </c>
      <c r="D148" s="228" t="s">
        <v>258</v>
      </c>
      <c r="E148" s="229" t="s">
        <v>1506</v>
      </c>
      <c r="F148" s="230" t="s">
        <v>1507</v>
      </c>
      <c r="G148" s="231" t="s">
        <v>319</v>
      </c>
      <c r="H148" s="232">
        <v>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355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355</v>
      </c>
      <c r="BM148" s="240" t="s">
        <v>1692</v>
      </c>
    </row>
    <row r="149" s="2" customFormat="1" ht="16.5" customHeight="1">
      <c r="A149" s="38"/>
      <c r="B149" s="39"/>
      <c r="C149" s="280" t="s">
        <v>435</v>
      </c>
      <c r="D149" s="280" t="s">
        <v>303</v>
      </c>
      <c r="E149" s="281" t="s">
        <v>1509</v>
      </c>
      <c r="F149" s="282" t="s">
        <v>1510</v>
      </c>
      <c r="G149" s="283" t="s">
        <v>319</v>
      </c>
      <c r="H149" s="284">
        <v>2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5.0000000000000002E-05</v>
      </c>
      <c r="R149" s="238">
        <f>Q149*H149</f>
        <v>0.00010000000000000001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513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355</v>
      </c>
      <c r="BM149" s="240" t="s">
        <v>1693</v>
      </c>
    </row>
    <row r="150" s="2" customFormat="1" ht="44.25" customHeight="1">
      <c r="A150" s="38"/>
      <c r="B150" s="39"/>
      <c r="C150" s="228" t="s">
        <v>441</v>
      </c>
      <c r="D150" s="228" t="s">
        <v>258</v>
      </c>
      <c r="E150" s="229" t="s">
        <v>1518</v>
      </c>
      <c r="F150" s="230" t="s">
        <v>1519</v>
      </c>
      <c r="G150" s="231" t="s">
        <v>319</v>
      </c>
      <c r="H150" s="232">
        <v>3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355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355</v>
      </c>
      <c r="BM150" s="240" t="s">
        <v>1694</v>
      </c>
    </row>
    <row r="151" s="2" customFormat="1" ht="37.8" customHeight="1">
      <c r="A151" s="38"/>
      <c r="B151" s="39"/>
      <c r="C151" s="280" t="s">
        <v>465</v>
      </c>
      <c r="D151" s="280" t="s">
        <v>303</v>
      </c>
      <c r="E151" s="281" t="s">
        <v>1521</v>
      </c>
      <c r="F151" s="282" t="s">
        <v>1522</v>
      </c>
      <c r="G151" s="283" t="s">
        <v>319</v>
      </c>
      <c r="H151" s="284">
        <v>3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513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1695</v>
      </c>
    </row>
    <row r="152" s="2" customFormat="1" ht="49.05" customHeight="1">
      <c r="A152" s="38"/>
      <c r="B152" s="39"/>
      <c r="C152" s="228" t="s">
        <v>471</v>
      </c>
      <c r="D152" s="228" t="s">
        <v>258</v>
      </c>
      <c r="E152" s="229" t="s">
        <v>1524</v>
      </c>
      <c r="F152" s="230" t="s">
        <v>1525</v>
      </c>
      <c r="G152" s="231" t="s">
        <v>319</v>
      </c>
      <c r="H152" s="232">
        <v>23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355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1696</v>
      </c>
    </row>
    <row r="153" s="2" customFormat="1" ht="16.5" customHeight="1">
      <c r="A153" s="38"/>
      <c r="B153" s="39"/>
      <c r="C153" s="280" t="s">
        <v>477</v>
      </c>
      <c r="D153" s="280" t="s">
        <v>303</v>
      </c>
      <c r="E153" s="281" t="s">
        <v>1527</v>
      </c>
      <c r="F153" s="282" t="s">
        <v>1492</v>
      </c>
      <c r="G153" s="283" t="s">
        <v>319</v>
      </c>
      <c r="H153" s="284">
        <v>2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513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1697</v>
      </c>
    </row>
    <row r="154" s="2" customFormat="1" ht="37.8" customHeight="1">
      <c r="A154" s="38"/>
      <c r="B154" s="39"/>
      <c r="C154" s="280" t="s">
        <v>485</v>
      </c>
      <c r="D154" s="280" t="s">
        <v>303</v>
      </c>
      <c r="E154" s="281" t="s">
        <v>1647</v>
      </c>
      <c r="F154" s="282" t="s">
        <v>1648</v>
      </c>
      <c r="G154" s="283" t="s">
        <v>319</v>
      </c>
      <c r="H154" s="284">
        <v>10</v>
      </c>
      <c r="I154" s="285"/>
      <c r="J154" s="286">
        <f>ROUND(I154*H154,2)</f>
        <v>0</v>
      </c>
      <c r="K154" s="287"/>
      <c r="L154" s="288"/>
      <c r="M154" s="289" t="s">
        <v>1</v>
      </c>
      <c r="N154" s="290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513</v>
      </c>
      <c r="AT154" s="240" t="s">
        <v>303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1698</v>
      </c>
    </row>
    <row r="155" s="2" customFormat="1" ht="37.8" customHeight="1">
      <c r="A155" s="38"/>
      <c r="B155" s="39"/>
      <c r="C155" s="280" t="s">
        <v>489</v>
      </c>
      <c r="D155" s="280" t="s">
        <v>303</v>
      </c>
      <c r="E155" s="281" t="s">
        <v>1529</v>
      </c>
      <c r="F155" s="282" t="s">
        <v>1530</v>
      </c>
      <c r="G155" s="283" t="s">
        <v>319</v>
      </c>
      <c r="H155" s="284">
        <v>2</v>
      </c>
      <c r="I155" s="285"/>
      <c r="J155" s="286">
        <f>ROUND(I155*H155,2)</f>
        <v>0</v>
      </c>
      <c r="K155" s="287"/>
      <c r="L155" s="288"/>
      <c r="M155" s="289" t="s">
        <v>1</v>
      </c>
      <c r="N155" s="290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513</v>
      </c>
      <c r="AT155" s="240" t="s">
        <v>303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1699</v>
      </c>
    </row>
    <row r="156" s="2" customFormat="1" ht="37.8" customHeight="1">
      <c r="A156" s="38"/>
      <c r="B156" s="39"/>
      <c r="C156" s="280" t="s">
        <v>498</v>
      </c>
      <c r="D156" s="280" t="s">
        <v>303</v>
      </c>
      <c r="E156" s="281" t="s">
        <v>1532</v>
      </c>
      <c r="F156" s="282" t="s">
        <v>1533</v>
      </c>
      <c r="G156" s="283" t="s">
        <v>319</v>
      </c>
      <c r="H156" s="284">
        <v>9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1700</v>
      </c>
    </row>
    <row r="157" s="2" customFormat="1" ht="44.25" customHeight="1">
      <c r="A157" s="38"/>
      <c r="B157" s="39"/>
      <c r="C157" s="228" t="s">
        <v>505</v>
      </c>
      <c r="D157" s="228" t="s">
        <v>258</v>
      </c>
      <c r="E157" s="229" t="s">
        <v>1538</v>
      </c>
      <c r="F157" s="230" t="s">
        <v>1539</v>
      </c>
      <c r="G157" s="231" t="s">
        <v>319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1701</v>
      </c>
    </row>
    <row r="158" s="2" customFormat="1" ht="55.5" customHeight="1">
      <c r="A158" s="38"/>
      <c r="B158" s="39"/>
      <c r="C158" s="228" t="s">
        <v>509</v>
      </c>
      <c r="D158" s="228" t="s">
        <v>258</v>
      </c>
      <c r="E158" s="229" t="s">
        <v>1702</v>
      </c>
      <c r="F158" s="230" t="s">
        <v>1703</v>
      </c>
      <c r="G158" s="231" t="s">
        <v>292</v>
      </c>
      <c r="H158" s="232">
        <v>0.075999999999999998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355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1704</v>
      </c>
    </row>
    <row r="159" s="2" customFormat="1" ht="16.5" customHeight="1">
      <c r="A159" s="38"/>
      <c r="B159" s="39"/>
      <c r="C159" s="228" t="s">
        <v>513</v>
      </c>
      <c r="D159" s="228" t="s">
        <v>258</v>
      </c>
      <c r="E159" s="229" t="s">
        <v>1544</v>
      </c>
      <c r="F159" s="230" t="s">
        <v>1545</v>
      </c>
      <c r="G159" s="231" t="s">
        <v>722</v>
      </c>
      <c r="H159" s="232">
        <v>20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1705</v>
      </c>
    </row>
    <row r="160" s="12" customFormat="1" ht="25.92" customHeight="1">
      <c r="A160" s="12"/>
      <c r="B160" s="212"/>
      <c r="C160" s="213"/>
      <c r="D160" s="214" t="s">
        <v>76</v>
      </c>
      <c r="E160" s="215" t="s">
        <v>303</v>
      </c>
      <c r="F160" s="215" t="s">
        <v>1373</v>
      </c>
      <c r="G160" s="213"/>
      <c r="H160" s="213"/>
      <c r="I160" s="216"/>
      <c r="J160" s="217">
        <f>BK160</f>
        <v>0</v>
      </c>
      <c r="K160" s="213"/>
      <c r="L160" s="218"/>
      <c r="M160" s="219"/>
      <c r="N160" s="220"/>
      <c r="O160" s="220"/>
      <c r="P160" s="221">
        <f>P161+P165</f>
        <v>0</v>
      </c>
      <c r="Q160" s="220"/>
      <c r="R160" s="221">
        <f>R161+R165</f>
        <v>0.079399999999999998</v>
      </c>
      <c r="S160" s="220"/>
      <c r="T160" s="222">
        <f>T161+T165</f>
        <v>0.41320000000000001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109</v>
      </c>
      <c r="AT160" s="224" t="s">
        <v>76</v>
      </c>
      <c r="AU160" s="224" t="s">
        <v>77</v>
      </c>
      <c r="AY160" s="223" t="s">
        <v>256</v>
      </c>
      <c r="BK160" s="225">
        <f>BK161+BK165</f>
        <v>0</v>
      </c>
    </row>
    <row r="161" s="12" customFormat="1" ht="22.8" customHeight="1">
      <c r="A161" s="12"/>
      <c r="B161" s="212"/>
      <c r="C161" s="213"/>
      <c r="D161" s="214" t="s">
        <v>76</v>
      </c>
      <c r="E161" s="226" t="s">
        <v>1374</v>
      </c>
      <c r="F161" s="226" t="s">
        <v>1375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SUM(P162:P164)</f>
        <v>0</v>
      </c>
      <c r="Q161" s="220"/>
      <c r="R161" s="221">
        <f>SUM(R162:R164)</f>
        <v>0.069000000000000006</v>
      </c>
      <c r="S161" s="220"/>
      <c r="T161" s="222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109</v>
      </c>
      <c r="AT161" s="224" t="s">
        <v>76</v>
      </c>
      <c r="AU161" s="224" t="s">
        <v>85</v>
      </c>
      <c r="AY161" s="223" t="s">
        <v>256</v>
      </c>
      <c r="BK161" s="225">
        <f>SUM(BK162:BK164)</f>
        <v>0</v>
      </c>
    </row>
    <row r="162" s="2" customFormat="1" ht="49.05" customHeight="1">
      <c r="A162" s="38"/>
      <c r="B162" s="39"/>
      <c r="C162" s="228" t="s">
        <v>518</v>
      </c>
      <c r="D162" s="228" t="s">
        <v>258</v>
      </c>
      <c r="E162" s="229" t="s">
        <v>1575</v>
      </c>
      <c r="F162" s="230" t="s">
        <v>1576</v>
      </c>
      <c r="G162" s="231" t="s">
        <v>358</v>
      </c>
      <c r="H162" s="232">
        <v>500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719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719</v>
      </c>
      <c r="BM162" s="240" t="s">
        <v>1706</v>
      </c>
    </row>
    <row r="163" s="2" customFormat="1" ht="37.8" customHeight="1">
      <c r="A163" s="38"/>
      <c r="B163" s="39"/>
      <c r="C163" s="280" t="s">
        <v>523</v>
      </c>
      <c r="D163" s="280" t="s">
        <v>303</v>
      </c>
      <c r="E163" s="281" t="s">
        <v>1578</v>
      </c>
      <c r="F163" s="282" t="s">
        <v>1579</v>
      </c>
      <c r="G163" s="283" t="s">
        <v>358</v>
      </c>
      <c r="H163" s="284">
        <v>575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0.00012</v>
      </c>
      <c r="R163" s="238">
        <f>Q163*H163</f>
        <v>0.069000000000000006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1071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1071</v>
      </c>
      <c r="BM163" s="240" t="s">
        <v>1707</v>
      </c>
    </row>
    <row r="164" s="14" customFormat="1">
      <c r="A164" s="14"/>
      <c r="B164" s="258"/>
      <c r="C164" s="259"/>
      <c r="D164" s="249" t="s">
        <v>266</v>
      </c>
      <c r="E164" s="260" t="s">
        <v>1</v>
      </c>
      <c r="F164" s="261" t="s">
        <v>1657</v>
      </c>
      <c r="G164" s="259"/>
      <c r="H164" s="262">
        <v>575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266</v>
      </c>
      <c r="AU164" s="268" t="s">
        <v>87</v>
      </c>
      <c r="AV164" s="14" t="s">
        <v>87</v>
      </c>
      <c r="AW164" s="14" t="s">
        <v>34</v>
      </c>
      <c r="AX164" s="14" t="s">
        <v>85</v>
      </c>
      <c r="AY164" s="268" t="s">
        <v>256</v>
      </c>
    </row>
    <row r="165" s="12" customFormat="1" ht="22.8" customHeight="1">
      <c r="A165" s="12"/>
      <c r="B165" s="212"/>
      <c r="C165" s="213"/>
      <c r="D165" s="214" t="s">
        <v>76</v>
      </c>
      <c r="E165" s="226" t="s">
        <v>1590</v>
      </c>
      <c r="F165" s="226" t="s">
        <v>1591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SUM(P166:P174)</f>
        <v>0</v>
      </c>
      <c r="Q165" s="220"/>
      <c r="R165" s="221">
        <f>SUM(R166:R174)</f>
        <v>0.0104</v>
      </c>
      <c r="S165" s="220"/>
      <c r="T165" s="222">
        <f>SUM(T166:T174)</f>
        <v>0.41320000000000001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109</v>
      </c>
      <c r="AT165" s="224" t="s">
        <v>76</v>
      </c>
      <c r="AU165" s="224" t="s">
        <v>85</v>
      </c>
      <c r="AY165" s="223" t="s">
        <v>256</v>
      </c>
      <c r="BK165" s="225">
        <f>SUM(BK166:BK174)</f>
        <v>0</v>
      </c>
    </row>
    <row r="166" s="2" customFormat="1" ht="24.15" customHeight="1">
      <c r="A166" s="38"/>
      <c r="B166" s="39"/>
      <c r="C166" s="228" t="s">
        <v>532</v>
      </c>
      <c r="D166" s="228" t="s">
        <v>258</v>
      </c>
      <c r="E166" s="229" t="s">
        <v>1592</v>
      </c>
      <c r="F166" s="230" t="s">
        <v>1593</v>
      </c>
      <c r="G166" s="231" t="s">
        <v>358</v>
      </c>
      <c r="H166" s="232">
        <v>40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0.00025999999999999998</v>
      </c>
      <c r="R166" s="238">
        <f>Q166*H166</f>
        <v>0.0104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719</v>
      </c>
      <c r="AT166" s="240" t="s">
        <v>258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719</v>
      </c>
      <c r="BM166" s="240" t="s">
        <v>1708</v>
      </c>
    </row>
    <row r="167" s="2" customFormat="1" ht="33" customHeight="1">
      <c r="A167" s="38"/>
      <c r="B167" s="39"/>
      <c r="C167" s="228" t="s">
        <v>544</v>
      </c>
      <c r="D167" s="228" t="s">
        <v>258</v>
      </c>
      <c r="E167" s="229" t="s">
        <v>1661</v>
      </c>
      <c r="F167" s="230" t="s">
        <v>1662</v>
      </c>
      <c r="G167" s="231" t="s">
        <v>319</v>
      </c>
      <c r="H167" s="232">
        <v>2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0.13800000000000001</v>
      </c>
      <c r="T167" s="239">
        <f>S167*H167</f>
        <v>0.27600000000000002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719</v>
      </c>
      <c r="AT167" s="240" t="s">
        <v>258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719</v>
      </c>
      <c r="BM167" s="240" t="s">
        <v>1709</v>
      </c>
    </row>
    <row r="168" s="2" customFormat="1" ht="24.15" customHeight="1">
      <c r="A168" s="38"/>
      <c r="B168" s="39"/>
      <c r="C168" s="228" t="s">
        <v>553</v>
      </c>
      <c r="D168" s="228" t="s">
        <v>258</v>
      </c>
      <c r="E168" s="229" t="s">
        <v>1595</v>
      </c>
      <c r="F168" s="230" t="s">
        <v>1596</v>
      </c>
      <c r="G168" s="231" t="s">
        <v>319</v>
      </c>
      <c r="H168" s="232">
        <v>20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0.00085999999999999998</v>
      </c>
      <c r="T168" s="239">
        <f>S168*H168</f>
        <v>0.0172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719</v>
      </c>
      <c r="AT168" s="240" t="s">
        <v>258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719</v>
      </c>
      <c r="BM168" s="240" t="s">
        <v>1710</v>
      </c>
    </row>
    <row r="169" s="2" customFormat="1" ht="33" customHeight="1">
      <c r="A169" s="38"/>
      <c r="B169" s="39"/>
      <c r="C169" s="228" t="s">
        <v>558</v>
      </c>
      <c r="D169" s="228" t="s">
        <v>258</v>
      </c>
      <c r="E169" s="229" t="s">
        <v>1598</v>
      </c>
      <c r="F169" s="230" t="s">
        <v>1599</v>
      </c>
      <c r="G169" s="231" t="s">
        <v>358</v>
      </c>
      <c r="H169" s="232">
        <v>40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0.0030000000000000001</v>
      </c>
      <c r="T169" s="239">
        <f>S169*H169</f>
        <v>0.12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719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719</v>
      </c>
      <c r="BM169" s="240" t="s">
        <v>1711</v>
      </c>
    </row>
    <row r="170" s="2" customFormat="1" ht="24.15" customHeight="1">
      <c r="A170" s="38"/>
      <c r="B170" s="39"/>
      <c r="C170" s="228" t="s">
        <v>564</v>
      </c>
      <c r="D170" s="228" t="s">
        <v>258</v>
      </c>
      <c r="E170" s="229" t="s">
        <v>1601</v>
      </c>
      <c r="F170" s="230" t="s">
        <v>1602</v>
      </c>
      <c r="G170" s="231" t="s">
        <v>292</v>
      </c>
      <c r="H170" s="232">
        <v>0.41299999999999998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719</v>
      </c>
      <c r="AT170" s="240" t="s">
        <v>258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719</v>
      </c>
      <c r="BM170" s="240" t="s">
        <v>1712</v>
      </c>
    </row>
    <row r="171" s="2" customFormat="1" ht="37.8" customHeight="1">
      <c r="A171" s="38"/>
      <c r="B171" s="39"/>
      <c r="C171" s="228" t="s">
        <v>570</v>
      </c>
      <c r="D171" s="228" t="s">
        <v>258</v>
      </c>
      <c r="E171" s="229" t="s">
        <v>1604</v>
      </c>
      <c r="F171" s="230" t="s">
        <v>1605</v>
      </c>
      <c r="G171" s="231" t="s">
        <v>292</v>
      </c>
      <c r="H171" s="232">
        <v>7.8470000000000004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719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719</v>
      </c>
      <c r="BM171" s="240" t="s">
        <v>1713</v>
      </c>
    </row>
    <row r="172" s="14" customFormat="1">
      <c r="A172" s="14"/>
      <c r="B172" s="258"/>
      <c r="C172" s="259"/>
      <c r="D172" s="249" t="s">
        <v>266</v>
      </c>
      <c r="E172" s="260" t="s">
        <v>1</v>
      </c>
      <c r="F172" s="261" t="s">
        <v>1668</v>
      </c>
      <c r="G172" s="259"/>
      <c r="H172" s="262">
        <v>7.8470000000000004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266</v>
      </c>
      <c r="AU172" s="268" t="s">
        <v>87</v>
      </c>
      <c r="AV172" s="14" t="s">
        <v>87</v>
      </c>
      <c r="AW172" s="14" t="s">
        <v>34</v>
      </c>
      <c r="AX172" s="14" t="s">
        <v>85</v>
      </c>
      <c r="AY172" s="268" t="s">
        <v>256</v>
      </c>
    </row>
    <row r="173" s="2" customFormat="1" ht="37.8" customHeight="1">
      <c r="A173" s="38"/>
      <c r="B173" s="39"/>
      <c r="C173" s="228" t="s">
        <v>574</v>
      </c>
      <c r="D173" s="228" t="s">
        <v>258</v>
      </c>
      <c r="E173" s="229" t="s">
        <v>1608</v>
      </c>
      <c r="F173" s="230" t="s">
        <v>1609</v>
      </c>
      <c r="G173" s="231" t="s">
        <v>292</v>
      </c>
      <c r="H173" s="232">
        <v>0.12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719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719</v>
      </c>
      <c r="BM173" s="240" t="s">
        <v>1714</v>
      </c>
    </row>
    <row r="174" s="2" customFormat="1" ht="33" customHeight="1">
      <c r="A174" s="38"/>
      <c r="B174" s="39"/>
      <c r="C174" s="228" t="s">
        <v>583</v>
      </c>
      <c r="D174" s="228" t="s">
        <v>258</v>
      </c>
      <c r="E174" s="229" t="s">
        <v>1611</v>
      </c>
      <c r="F174" s="230" t="s">
        <v>1612</v>
      </c>
      <c r="G174" s="231" t="s">
        <v>292</v>
      </c>
      <c r="H174" s="232">
        <v>0.01</v>
      </c>
      <c r="I174" s="233"/>
      <c r="J174" s="234">
        <f>ROUND(I174*H174,2)</f>
        <v>0</v>
      </c>
      <c r="K174" s="235"/>
      <c r="L174" s="44"/>
      <c r="M174" s="295" t="s">
        <v>1</v>
      </c>
      <c r="N174" s="296" t="s">
        <v>42</v>
      </c>
      <c r="O174" s="297"/>
      <c r="P174" s="298">
        <f>O174*H174</f>
        <v>0</v>
      </c>
      <c r="Q174" s="298">
        <v>0</v>
      </c>
      <c r="R174" s="298">
        <f>Q174*H174</f>
        <v>0</v>
      </c>
      <c r="S174" s="298">
        <v>0</v>
      </c>
      <c r="T174" s="29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719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719</v>
      </c>
      <c r="BM174" s="240" t="s">
        <v>1715</v>
      </c>
    </row>
    <row r="175" s="2" customFormat="1" ht="6.96" customHeight="1">
      <c r="A175" s="38"/>
      <c r="B175" s="66"/>
      <c r="C175" s="67"/>
      <c r="D175" s="67"/>
      <c r="E175" s="67"/>
      <c r="F175" s="67"/>
      <c r="G175" s="67"/>
      <c r="H175" s="67"/>
      <c r="I175" s="67"/>
      <c r="J175" s="67"/>
      <c r="K175" s="67"/>
      <c r="L175" s="44"/>
      <c r="M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</row>
  </sheetData>
  <sheetProtection sheet="1" autoFilter="0" formatColumns="0" formatRows="0" objects="1" scenarios="1" spinCount="100000" saltValue="rwKaQsLjbzJFBvuIGY83EVwqcRklqDkSWpE9kQWuyfrSr5kSRUsLjW6UTmbf+SgrjCg+ZLVnXB9N2pgjnToaQQ==" hashValue="vJWh79Krap+sJUBZqWGeHgdfs4wwuTrEh6mpdkROTFgcIoWzaxS3nXuq63+VTIq1uxmrRJMhg8usIha/Y98Q0Q==" algorithmName="SHA-512" password="CC35"/>
  <autoFilter ref="C124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1717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1719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ROUND(J139,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ROUND((SUM(BE139:BE217)),  2)</f>
        <v>0</v>
      </c>
      <c r="G37" s="38"/>
      <c r="H37" s="38"/>
      <c r="I37" s="165">
        <v>0.20999999999999999</v>
      </c>
      <c r="J37" s="164">
        <f>ROUND(((SUM(BE139:BE217))*I37),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ROUND((SUM(BF139:BF217)),  2)</f>
        <v>0</v>
      </c>
      <c r="G38" s="38"/>
      <c r="H38" s="38"/>
      <c r="I38" s="165">
        <v>0.12</v>
      </c>
      <c r="J38" s="164">
        <f>ROUND(((SUM(BF139:BF217))*I38),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ROUND((SUM(BG139:BG217)),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ROUND((SUM(BH139:BH217)),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ROUND((SUM(BI139:BI217)),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1717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2300103-011 - Stavební část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J139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J140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219</v>
      </c>
      <c r="E102" s="197"/>
      <c r="F102" s="197"/>
      <c r="G102" s="197"/>
      <c r="H102" s="197"/>
      <c r="I102" s="197"/>
      <c r="J102" s="198">
        <f>J141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220</v>
      </c>
      <c r="E103" s="197"/>
      <c r="F103" s="197"/>
      <c r="G103" s="197"/>
      <c r="H103" s="197"/>
      <c r="I103" s="197"/>
      <c r="J103" s="198">
        <f>J143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221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222</v>
      </c>
      <c r="E105" s="197"/>
      <c r="F105" s="197"/>
      <c r="G105" s="197"/>
      <c r="H105" s="197"/>
      <c r="I105" s="197"/>
      <c r="J105" s="198">
        <f>J152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224</v>
      </c>
      <c r="E106" s="192"/>
      <c r="F106" s="192"/>
      <c r="G106" s="192"/>
      <c r="H106" s="192"/>
      <c r="I106" s="192"/>
      <c r="J106" s="193">
        <f>J157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5"/>
      <c r="C107" s="133"/>
      <c r="D107" s="196" t="s">
        <v>230</v>
      </c>
      <c r="E107" s="197"/>
      <c r="F107" s="197"/>
      <c r="G107" s="197"/>
      <c r="H107" s="197"/>
      <c r="I107" s="197"/>
      <c r="J107" s="198">
        <f>J158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1720</v>
      </c>
      <c r="E108" s="197"/>
      <c r="F108" s="197"/>
      <c r="G108" s="197"/>
      <c r="H108" s="197"/>
      <c r="I108" s="197"/>
      <c r="J108" s="198">
        <f>J163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232</v>
      </c>
      <c r="E109" s="197"/>
      <c r="F109" s="197"/>
      <c r="G109" s="197"/>
      <c r="H109" s="197"/>
      <c r="I109" s="197"/>
      <c r="J109" s="198">
        <f>J167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1721</v>
      </c>
      <c r="E110" s="197"/>
      <c r="F110" s="197"/>
      <c r="G110" s="197"/>
      <c r="H110" s="197"/>
      <c r="I110" s="197"/>
      <c r="J110" s="198">
        <f>J171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1722</v>
      </c>
      <c r="E111" s="197"/>
      <c r="F111" s="197"/>
      <c r="G111" s="197"/>
      <c r="H111" s="197"/>
      <c r="I111" s="197"/>
      <c r="J111" s="198">
        <f>J175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235</v>
      </c>
      <c r="E112" s="197"/>
      <c r="F112" s="197"/>
      <c r="G112" s="197"/>
      <c r="H112" s="197"/>
      <c r="I112" s="197"/>
      <c r="J112" s="198">
        <f>J189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236</v>
      </c>
      <c r="E113" s="197"/>
      <c r="F113" s="197"/>
      <c r="G113" s="197"/>
      <c r="H113" s="197"/>
      <c r="I113" s="197"/>
      <c r="J113" s="198">
        <f>J196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237</v>
      </c>
      <c r="E114" s="197"/>
      <c r="F114" s="197"/>
      <c r="G114" s="197"/>
      <c r="H114" s="197"/>
      <c r="I114" s="197"/>
      <c r="J114" s="198">
        <f>J205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3"/>
      <c r="D115" s="196" t="s">
        <v>1723</v>
      </c>
      <c r="E115" s="197"/>
      <c r="F115" s="197"/>
      <c r="G115" s="197"/>
      <c r="H115" s="197"/>
      <c r="I115" s="197"/>
      <c r="J115" s="198">
        <f>J214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241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6.25" customHeight="1">
      <c r="A125" s="38"/>
      <c r="B125" s="39"/>
      <c r="C125" s="40"/>
      <c r="D125" s="40"/>
      <c r="E125" s="184" t="str">
        <f>E7</f>
        <v>Rekonstrukce silno a slaboproudé instalace, WC pro imobilní - ZŠ Ivanovice na Hané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209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1" customFormat="1" ht="16.5" customHeight="1">
      <c r="B127" s="21"/>
      <c r="C127" s="22"/>
      <c r="D127" s="22"/>
      <c r="E127" s="184" t="s">
        <v>1716</v>
      </c>
      <c r="F127" s="22"/>
      <c r="G127" s="22"/>
      <c r="H127" s="22"/>
      <c r="I127" s="22"/>
      <c r="J127" s="22"/>
      <c r="K127" s="22"/>
      <c r="L127" s="20"/>
    </row>
    <row r="128" s="1" customFormat="1" ht="12" customHeight="1">
      <c r="B128" s="21"/>
      <c r="C128" s="32" t="s">
        <v>1424</v>
      </c>
      <c r="D128" s="22"/>
      <c r="E128" s="22"/>
      <c r="F128" s="22"/>
      <c r="G128" s="22"/>
      <c r="H128" s="22"/>
      <c r="I128" s="22"/>
      <c r="J128" s="22"/>
      <c r="K128" s="22"/>
      <c r="L128" s="20"/>
    </row>
    <row r="129" s="2" customFormat="1" ht="16.5" customHeight="1">
      <c r="A129" s="38"/>
      <c r="B129" s="39"/>
      <c r="C129" s="40"/>
      <c r="D129" s="40"/>
      <c r="E129" s="300" t="s">
        <v>1717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1718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76" t="str">
        <f>E13</f>
        <v>2300103-011 - Stavební část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20</v>
      </c>
      <c r="D133" s="40"/>
      <c r="E133" s="40"/>
      <c r="F133" s="27" t="str">
        <f>F16</f>
        <v xml:space="preserve">Ivanovice na Hané, ul. Tyršova  218/4</v>
      </c>
      <c r="G133" s="40"/>
      <c r="H133" s="40"/>
      <c r="I133" s="32" t="s">
        <v>22</v>
      </c>
      <c r="J133" s="79" t="str">
        <f>IF(J16="","",J16)</f>
        <v>6. 12. 2023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24</v>
      </c>
      <c r="D135" s="40"/>
      <c r="E135" s="40"/>
      <c r="F135" s="27" t="str">
        <f>E19</f>
        <v xml:space="preserve"> </v>
      </c>
      <c r="G135" s="40"/>
      <c r="H135" s="40"/>
      <c r="I135" s="32" t="s">
        <v>30</v>
      </c>
      <c r="J135" s="36" t="str">
        <f>E25</f>
        <v>SPZ Design, s.r.o.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28</v>
      </c>
      <c r="D136" s="40"/>
      <c r="E136" s="40"/>
      <c r="F136" s="27" t="str">
        <f>IF(E22="","",E22)</f>
        <v>Vyplň údaj</v>
      </c>
      <c r="G136" s="40"/>
      <c r="H136" s="40"/>
      <c r="I136" s="32" t="s">
        <v>35</v>
      </c>
      <c r="J136" s="36" t="str">
        <f>E28</f>
        <v xml:space="preserve"> 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0.32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11" customFormat="1" ht="29.28" customHeight="1">
      <c r="A138" s="200"/>
      <c r="B138" s="201"/>
      <c r="C138" s="202" t="s">
        <v>242</v>
      </c>
      <c r="D138" s="203" t="s">
        <v>62</v>
      </c>
      <c r="E138" s="203" t="s">
        <v>58</v>
      </c>
      <c r="F138" s="203" t="s">
        <v>59</v>
      </c>
      <c r="G138" s="203" t="s">
        <v>243</v>
      </c>
      <c r="H138" s="203" t="s">
        <v>244</v>
      </c>
      <c r="I138" s="203" t="s">
        <v>245</v>
      </c>
      <c r="J138" s="204" t="s">
        <v>213</v>
      </c>
      <c r="K138" s="205" t="s">
        <v>246</v>
      </c>
      <c r="L138" s="206"/>
      <c r="M138" s="100" t="s">
        <v>1</v>
      </c>
      <c r="N138" s="101" t="s">
        <v>41</v>
      </c>
      <c r="O138" s="101" t="s">
        <v>247</v>
      </c>
      <c r="P138" s="101" t="s">
        <v>248</v>
      </c>
      <c r="Q138" s="101" t="s">
        <v>249</v>
      </c>
      <c r="R138" s="101" t="s">
        <v>250</v>
      </c>
      <c r="S138" s="101" t="s">
        <v>251</v>
      </c>
      <c r="T138" s="102" t="s">
        <v>252</v>
      </c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</row>
    <row r="139" s="2" customFormat="1" ht="22.8" customHeight="1">
      <c r="A139" s="38"/>
      <c r="B139" s="39"/>
      <c r="C139" s="107" t="s">
        <v>253</v>
      </c>
      <c r="D139" s="40"/>
      <c r="E139" s="40"/>
      <c r="F139" s="40"/>
      <c r="G139" s="40"/>
      <c r="H139" s="40"/>
      <c r="I139" s="40"/>
      <c r="J139" s="207">
        <f>BK139</f>
        <v>0</v>
      </c>
      <c r="K139" s="40"/>
      <c r="L139" s="44"/>
      <c r="M139" s="103"/>
      <c r="N139" s="208"/>
      <c r="O139" s="104"/>
      <c r="P139" s="209">
        <f>P140+P157</f>
        <v>0</v>
      </c>
      <c r="Q139" s="104"/>
      <c r="R139" s="209">
        <f>R140+R157</f>
        <v>1.29697</v>
      </c>
      <c r="S139" s="104"/>
      <c r="T139" s="210">
        <f>T140+T157</f>
        <v>0.40475000000000005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76</v>
      </c>
      <c r="AU139" s="17" t="s">
        <v>215</v>
      </c>
      <c r="BK139" s="211">
        <f>BK140+BK157</f>
        <v>0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254</v>
      </c>
      <c r="F140" s="215" t="s">
        <v>255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P141+P143+P147+P152</f>
        <v>0</v>
      </c>
      <c r="Q140" s="220"/>
      <c r="R140" s="221">
        <f>R141+R143+R147+R152</f>
        <v>0.21448</v>
      </c>
      <c r="S140" s="220"/>
      <c r="T140" s="222">
        <f>T141+T143+T147+T152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76</v>
      </c>
      <c r="AU140" s="224" t="s">
        <v>77</v>
      </c>
      <c r="AY140" s="223" t="s">
        <v>256</v>
      </c>
      <c r="BK140" s="225">
        <f>BK141+BK143+BK147+BK152</f>
        <v>0</v>
      </c>
    </row>
    <row r="141" s="12" customFormat="1" ht="22.8" customHeight="1">
      <c r="A141" s="12"/>
      <c r="B141" s="212"/>
      <c r="C141" s="213"/>
      <c r="D141" s="214" t="s">
        <v>76</v>
      </c>
      <c r="E141" s="226" t="s">
        <v>109</v>
      </c>
      <c r="F141" s="226" t="s">
        <v>315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P142</f>
        <v>0</v>
      </c>
      <c r="Q141" s="220"/>
      <c r="R141" s="221">
        <f>R142</f>
        <v>0.12343999999999999</v>
      </c>
      <c r="S141" s="220"/>
      <c r="T141" s="22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85</v>
      </c>
      <c r="AT141" s="224" t="s">
        <v>76</v>
      </c>
      <c r="AU141" s="224" t="s">
        <v>85</v>
      </c>
      <c r="AY141" s="223" t="s">
        <v>256</v>
      </c>
      <c r="BK141" s="225">
        <f>BK142</f>
        <v>0</v>
      </c>
    </row>
    <row r="142" s="2" customFormat="1" ht="24.15" customHeight="1">
      <c r="A142" s="38"/>
      <c r="B142" s="39"/>
      <c r="C142" s="228" t="s">
        <v>85</v>
      </c>
      <c r="D142" s="228" t="s">
        <v>258</v>
      </c>
      <c r="E142" s="229" t="s">
        <v>1724</v>
      </c>
      <c r="F142" s="230" t="s">
        <v>1725</v>
      </c>
      <c r="G142" s="231" t="s">
        <v>337</v>
      </c>
      <c r="H142" s="232">
        <v>2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0.061719999999999997</v>
      </c>
      <c r="R142" s="238">
        <f>Q142*H142</f>
        <v>0.12343999999999999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262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262</v>
      </c>
      <c r="BM142" s="240" t="s">
        <v>1726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289</v>
      </c>
      <c r="F143" s="226" t="s">
        <v>381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SUM(P144:P146)</f>
        <v>0</v>
      </c>
      <c r="Q143" s="220"/>
      <c r="R143" s="221">
        <f>SUM(R144:R146)</f>
        <v>0.09104000000000001</v>
      </c>
      <c r="S143" s="220"/>
      <c r="T143" s="222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85</v>
      </c>
      <c r="AT143" s="224" t="s">
        <v>76</v>
      </c>
      <c r="AU143" s="224" t="s">
        <v>85</v>
      </c>
      <c r="AY143" s="223" t="s">
        <v>256</v>
      </c>
      <c r="BK143" s="225">
        <f>SUM(BK144:BK146)</f>
        <v>0</v>
      </c>
    </row>
    <row r="144" s="2" customFormat="1" ht="24.15" customHeight="1">
      <c r="A144" s="38"/>
      <c r="B144" s="39"/>
      <c r="C144" s="228" t="s">
        <v>87</v>
      </c>
      <c r="D144" s="228" t="s">
        <v>258</v>
      </c>
      <c r="E144" s="229" t="s">
        <v>1727</v>
      </c>
      <c r="F144" s="230" t="s">
        <v>1728</v>
      </c>
      <c r="G144" s="231" t="s">
        <v>337</v>
      </c>
      <c r="H144" s="232">
        <v>4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0.0043800000000000002</v>
      </c>
      <c r="R144" s="238">
        <f>Q144*H144</f>
        <v>0.017520000000000001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262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262</v>
      </c>
      <c r="BM144" s="240" t="s">
        <v>1729</v>
      </c>
    </row>
    <row r="145" s="2" customFormat="1" ht="24.15" customHeight="1">
      <c r="A145" s="38"/>
      <c r="B145" s="39"/>
      <c r="C145" s="228" t="s">
        <v>109</v>
      </c>
      <c r="D145" s="228" t="s">
        <v>258</v>
      </c>
      <c r="E145" s="229" t="s">
        <v>1730</v>
      </c>
      <c r="F145" s="230" t="s">
        <v>1731</v>
      </c>
      <c r="G145" s="231" t="s">
        <v>337</v>
      </c>
      <c r="H145" s="232">
        <v>4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0.018380000000000001</v>
      </c>
      <c r="R145" s="238">
        <f>Q145*H145</f>
        <v>0.073520000000000002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262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262</v>
      </c>
      <c r="BM145" s="240" t="s">
        <v>1732</v>
      </c>
    </row>
    <row r="146" s="2" customFormat="1" ht="16.5" customHeight="1">
      <c r="A146" s="38"/>
      <c r="B146" s="39"/>
      <c r="C146" s="228" t="s">
        <v>262</v>
      </c>
      <c r="D146" s="228" t="s">
        <v>258</v>
      </c>
      <c r="E146" s="229" t="s">
        <v>1733</v>
      </c>
      <c r="F146" s="230" t="s">
        <v>1734</v>
      </c>
      <c r="G146" s="231" t="s">
        <v>1735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1736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1736</v>
      </c>
      <c r="BM146" s="240" t="s">
        <v>1737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309</v>
      </c>
      <c r="F147" s="226" t="s">
        <v>517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SUM(P148:P151)</f>
        <v>0</v>
      </c>
      <c r="Q147" s="220"/>
      <c r="R147" s="221">
        <f>SUM(R148:R151)</f>
        <v>0</v>
      </c>
      <c r="S147" s="220"/>
      <c r="T147" s="222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85</v>
      </c>
      <c r="AT147" s="224" t="s">
        <v>76</v>
      </c>
      <c r="AU147" s="224" t="s">
        <v>85</v>
      </c>
      <c r="AY147" s="223" t="s">
        <v>256</v>
      </c>
      <c r="BK147" s="225">
        <f>SUM(BK148:BK151)</f>
        <v>0</v>
      </c>
    </row>
    <row r="148" s="2" customFormat="1" ht="16.5" customHeight="1">
      <c r="A148" s="38"/>
      <c r="B148" s="39"/>
      <c r="C148" s="228" t="s">
        <v>284</v>
      </c>
      <c r="D148" s="228" t="s">
        <v>258</v>
      </c>
      <c r="E148" s="229" t="s">
        <v>1738</v>
      </c>
      <c r="F148" s="230" t="s">
        <v>1739</v>
      </c>
      <c r="G148" s="231" t="s">
        <v>1735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262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262</v>
      </c>
      <c r="BM148" s="240" t="s">
        <v>1740</v>
      </c>
    </row>
    <row r="149" s="2" customFormat="1" ht="16.5" customHeight="1">
      <c r="A149" s="38"/>
      <c r="B149" s="39"/>
      <c r="C149" s="228" t="s">
        <v>289</v>
      </c>
      <c r="D149" s="228" t="s">
        <v>258</v>
      </c>
      <c r="E149" s="229" t="s">
        <v>1741</v>
      </c>
      <c r="F149" s="230" t="s">
        <v>1742</v>
      </c>
      <c r="G149" s="231" t="s">
        <v>1735</v>
      </c>
      <c r="H149" s="232">
        <v>1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1736</v>
      </c>
      <c r="AT149" s="240" t="s">
        <v>258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1736</v>
      </c>
      <c r="BM149" s="240" t="s">
        <v>1743</v>
      </c>
    </row>
    <row r="150" s="2" customFormat="1" ht="16.5" customHeight="1">
      <c r="A150" s="38"/>
      <c r="B150" s="39"/>
      <c r="C150" s="228" t="s">
        <v>296</v>
      </c>
      <c r="D150" s="228" t="s">
        <v>258</v>
      </c>
      <c r="E150" s="229" t="s">
        <v>1744</v>
      </c>
      <c r="F150" s="230" t="s">
        <v>1745</v>
      </c>
      <c r="G150" s="231" t="s">
        <v>940</v>
      </c>
      <c r="H150" s="232">
        <v>1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1736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1736</v>
      </c>
      <c r="BM150" s="240" t="s">
        <v>1746</v>
      </c>
    </row>
    <row r="151" s="2" customFormat="1" ht="16.5" customHeight="1">
      <c r="A151" s="38"/>
      <c r="B151" s="39"/>
      <c r="C151" s="228" t="s">
        <v>302</v>
      </c>
      <c r="D151" s="228" t="s">
        <v>258</v>
      </c>
      <c r="E151" s="229" t="s">
        <v>1747</v>
      </c>
      <c r="F151" s="230" t="s">
        <v>1748</v>
      </c>
      <c r="G151" s="231" t="s">
        <v>1735</v>
      </c>
      <c r="H151" s="232">
        <v>1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1736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1736</v>
      </c>
      <c r="BM151" s="240" t="s">
        <v>1749</v>
      </c>
    </row>
    <row r="152" s="12" customFormat="1" ht="22.8" customHeight="1">
      <c r="A152" s="12"/>
      <c r="B152" s="212"/>
      <c r="C152" s="213"/>
      <c r="D152" s="214" t="s">
        <v>76</v>
      </c>
      <c r="E152" s="226" t="s">
        <v>655</v>
      </c>
      <c r="F152" s="226" t="s">
        <v>656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SUM(P153:P156)</f>
        <v>0</v>
      </c>
      <c r="Q152" s="220"/>
      <c r="R152" s="221">
        <f>SUM(R153:R156)</f>
        <v>0</v>
      </c>
      <c r="S152" s="220"/>
      <c r="T152" s="222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85</v>
      </c>
      <c r="AT152" s="224" t="s">
        <v>76</v>
      </c>
      <c r="AU152" s="224" t="s">
        <v>85</v>
      </c>
      <c r="AY152" s="223" t="s">
        <v>256</v>
      </c>
      <c r="BK152" s="225">
        <f>SUM(BK153:BK156)</f>
        <v>0</v>
      </c>
    </row>
    <row r="153" s="2" customFormat="1" ht="24.15" customHeight="1">
      <c r="A153" s="38"/>
      <c r="B153" s="39"/>
      <c r="C153" s="228" t="s">
        <v>309</v>
      </c>
      <c r="D153" s="228" t="s">
        <v>258</v>
      </c>
      <c r="E153" s="229" t="s">
        <v>1750</v>
      </c>
      <c r="F153" s="230" t="s">
        <v>1751</v>
      </c>
      <c r="G153" s="231" t="s">
        <v>292</v>
      </c>
      <c r="H153" s="232">
        <v>1.3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262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262</v>
      </c>
      <c r="BM153" s="240" t="s">
        <v>1752</v>
      </c>
    </row>
    <row r="154" s="2" customFormat="1" ht="24.15" customHeight="1">
      <c r="A154" s="38"/>
      <c r="B154" s="39"/>
      <c r="C154" s="228" t="s">
        <v>316</v>
      </c>
      <c r="D154" s="228" t="s">
        <v>258</v>
      </c>
      <c r="E154" s="229" t="s">
        <v>662</v>
      </c>
      <c r="F154" s="230" t="s">
        <v>663</v>
      </c>
      <c r="G154" s="231" t="s">
        <v>292</v>
      </c>
      <c r="H154" s="232">
        <v>1.3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262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262</v>
      </c>
      <c r="BM154" s="240" t="s">
        <v>1753</v>
      </c>
    </row>
    <row r="155" s="2" customFormat="1" ht="16.5" customHeight="1">
      <c r="A155" s="38"/>
      <c r="B155" s="39"/>
      <c r="C155" s="228" t="s">
        <v>322</v>
      </c>
      <c r="D155" s="228" t="s">
        <v>258</v>
      </c>
      <c r="E155" s="229" t="s">
        <v>1754</v>
      </c>
      <c r="F155" s="230" t="s">
        <v>1755</v>
      </c>
      <c r="G155" s="231" t="s">
        <v>292</v>
      </c>
      <c r="H155" s="232">
        <v>1.3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262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262</v>
      </c>
      <c r="BM155" s="240" t="s">
        <v>1756</v>
      </c>
    </row>
    <row r="156" s="2" customFormat="1" ht="24.15" customHeight="1">
      <c r="A156" s="38"/>
      <c r="B156" s="39"/>
      <c r="C156" s="280" t="s">
        <v>8</v>
      </c>
      <c r="D156" s="280" t="s">
        <v>303</v>
      </c>
      <c r="E156" s="281" t="s">
        <v>1757</v>
      </c>
      <c r="F156" s="282" t="s">
        <v>1758</v>
      </c>
      <c r="G156" s="283" t="s">
        <v>319</v>
      </c>
      <c r="H156" s="284">
        <v>2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302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262</v>
      </c>
      <c r="BM156" s="240" t="s">
        <v>1759</v>
      </c>
    </row>
    <row r="157" s="12" customFormat="1" ht="25.92" customHeight="1">
      <c r="A157" s="12"/>
      <c r="B157" s="212"/>
      <c r="C157" s="213"/>
      <c r="D157" s="214" t="s">
        <v>76</v>
      </c>
      <c r="E157" s="215" t="s">
        <v>715</v>
      </c>
      <c r="F157" s="215" t="s">
        <v>716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P158+P163+P167+P171+P175+P189+P196+P205+P214</f>
        <v>0</v>
      </c>
      <c r="Q157" s="220"/>
      <c r="R157" s="221">
        <f>R158+R163+R167+R171+R175+R189+R196+R205+R214</f>
        <v>1.08249</v>
      </c>
      <c r="S157" s="220"/>
      <c r="T157" s="222">
        <f>T158+T163+T167+T171+T175+T189+T196+T205+T214</f>
        <v>0.40475000000000005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87</v>
      </c>
      <c r="AT157" s="224" t="s">
        <v>76</v>
      </c>
      <c r="AU157" s="224" t="s">
        <v>77</v>
      </c>
      <c r="AY157" s="223" t="s">
        <v>256</v>
      </c>
      <c r="BK157" s="225">
        <f>BK158+BK163+BK167+BK171+BK175+BK189+BK196+BK205+BK214</f>
        <v>0</v>
      </c>
    </row>
    <row r="158" s="12" customFormat="1" ht="22.8" customHeight="1">
      <c r="A158" s="12"/>
      <c r="B158" s="212"/>
      <c r="C158" s="213"/>
      <c r="D158" s="214" t="s">
        <v>76</v>
      </c>
      <c r="E158" s="226" t="s">
        <v>935</v>
      </c>
      <c r="F158" s="226" t="s">
        <v>936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SUM(P159:P162)</f>
        <v>0</v>
      </c>
      <c r="Q158" s="220"/>
      <c r="R158" s="221">
        <f>SUM(R159:R162)</f>
        <v>0</v>
      </c>
      <c r="S158" s="220"/>
      <c r="T158" s="222">
        <f>SUM(T159:T162)</f>
        <v>0.02102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87</v>
      </c>
      <c r="AT158" s="224" t="s">
        <v>76</v>
      </c>
      <c r="AU158" s="224" t="s">
        <v>85</v>
      </c>
      <c r="AY158" s="223" t="s">
        <v>256</v>
      </c>
      <c r="BK158" s="225">
        <f>SUM(BK159:BK162)</f>
        <v>0</v>
      </c>
    </row>
    <row r="159" s="2" customFormat="1" ht="16.5" customHeight="1">
      <c r="A159" s="38"/>
      <c r="B159" s="39"/>
      <c r="C159" s="228" t="s">
        <v>334</v>
      </c>
      <c r="D159" s="228" t="s">
        <v>258</v>
      </c>
      <c r="E159" s="229" t="s">
        <v>966</v>
      </c>
      <c r="F159" s="230" t="s">
        <v>967</v>
      </c>
      <c r="G159" s="231" t="s">
        <v>940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0.019460000000000002</v>
      </c>
      <c r="T159" s="239">
        <f>S159*H159</f>
        <v>0.019460000000000002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1760</v>
      </c>
    </row>
    <row r="160" s="2" customFormat="1" ht="16.5" customHeight="1">
      <c r="A160" s="38"/>
      <c r="B160" s="39"/>
      <c r="C160" s="228" t="s">
        <v>343</v>
      </c>
      <c r="D160" s="228" t="s">
        <v>258</v>
      </c>
      <c r="E160" s="229" t="s">
        <v>1005</v>
      </c>
      <c r="F160" s="230" t="s">
        <v>1006</v>
      </c>
      <c r="G160" s="231" t="s">
        <v>940</v>
      </c>
      <c r="H160" s="232">
        <v>1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0.00156</v>
      </c>
      <c r="T160" s="239">
        <f>S160*H160</f>
        <v>0.00156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355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1761</v>
      </c>
    </row>
    <row r="161" s="2" customFormat="1" ht="24.15" customHeight="1">
      <c r="A161" s="38"/>
      <c r="B161" s="39"/>
      <c r="C161" s="228" t="s">
        <v>348</v>
      </c>
      <c r="D161" s="228" t="s">
        <v>258</v>
      </c>
      <c r="E161" s="229" t="s">
        <v>1762</v>
      </c>
      <c r="F161" s="230" t="s">
        <v>1763</v>
      </c>
      <c r="G161" s="231" t="s">
        <v>940</v>
      </c>
      <c r="H161" s="232">
        <v>1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1736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1736</v>
      </c>
      <c r="BM161" s="240" t="s">
        <v>1764</v>
      </c>
    </row>
    <row r="162" s="2" customFormat="1" ht="16.5" customHeight="1">
      <c r="A162" s="38"/>
      <c r="B162" s="39"/>
      <c r="C162" s="228" t="s">
        <v>355</v>
      </c>
      <c r="D162" s="228" t="s">
        <v>258</v>
      </c>
      <c r="E162" s="229" t="s">
        <v>1765</v>
      </c>
      <c r="F162" s="230" t="s">
        <v>1766</v>
      </c>
      <c r="G162" s="231" t="s">
        <v>1735</v>
      </c>
      <c r="H162" s="232">
        <v>1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1736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1736</v>
      </c>
      <c r="BM162" s="240" t="s">
        <v>1767</v>
      </c>
    </row>
    <row r="163" s="12" customFormat="1" ht="22.8" customHeight="1">
      <c r="A163" s="12"/>
      <c r="B163" s="212"/>
      <c r="C163" s="213"/>
      <c r="D163" s="214" t="s">
        <v>76</v>
      </c>
      <c r="E163" s="226" t="s">
        <v>1768</v>
      </c>
      <c r="F163" s="226" t="s">
        <v>1769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SUM(P164:P166)</f>
        <v>0</v>
      </c>
      <c r="Q163" s="220"/>
      <c r="R163" s="221">
        <f>SUM(R164:R166)</f>
        <v>0</v>
      </c>
      <c r="S163" s="220"/>
      <c r="T163" s="222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87</v>
      </c>
      <c r="AT163" s="224" t="s">
        <v>76</v>
      </c>
      <c r="AU163" s="224" t="s">
        <v>85</v>
      </c>
      <c r="AY163" s="223" t="s">
        <v>256</v>
      </c>
      <c r="BK163" s="225">
        <f>SUM(BK164:BK166)</f>
        <v>0</v>
      </c>
    </row>
    <row r="164" s="2" customFormat="1" ht="16.5" customHeight="1">
      <c r="A164" s="38"/>
      <c r="B164" s="39"/>
      <c r="C164" s="228" t="s">
        <v>368</v>
      </c>
      <c r="D164" s="228" t="s">
        <v>258</v>
      </c>
      <c r="E164" s="229" t="s">
        <v>1770</v>
      </c>
      <c r="F164" s="230" t="s">
        <v>1771</v>
      </c>
      <c r="G164" s="231" t="s">
        <v>337</v>
      </c>
      <c r="H164" s="232">
        <v>2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355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1772</v>
      </c>
    </row>
    <row r="165" s="2" customFormat="1" ht="16.5" customHeight="1">
      <c r="A165" s="38"/>
      <c r="B165" s="39"/>
      <c r="C165" s="228" t="s">
        <v>382</v>
      </c>
      <c r="D165" s="228" t="s">
        <v>258</v>
      </c>
      <c r="E165" s="229" t="s">
        <v>1773</v>
      </c>
      <c r="F165" s="230" t="s">
        <v>1774</v>
      </c>
      <c r="G165" s="231" t="s">
        <v>1151</v>
      </c>
      <c r="H165" s="232">
        <v>1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1736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1736</v>
      </c>
      <c r="BM165" s="240" t="s">
        <v>1775</v>
      </c>
    </row>
    <row r="166" s="2" customFormat="1" ht="16.5" customHeight="1">
      <c r="A166" s="38"/>
      <c r="B166" s="39"/>
      <c r="C166" s="228" t="s">
        <v>406</v>
      </c>
      <c r="D166" s="228" t="s">
        <v>258</v>
      </c>
      <c r="E166" s="229" t="s">
        <v>1776</v>
      </c>
      <c r="F166" s="230" t="s">
        <v>1777</v>
      </c>
      <c r="G166" s="231" t="s">
        <v>1151</v>
      </c>
      <c r="H166" s="232">
        <v>1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1736</v>
      </c>
      <c r="AT166" s="240" t="s">
        <v>258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1736</v>
      </c>
      <c r="BM166" s="240" t="s">
        <v>1778</v>
      </c>
    </row>
    <row r="167" s="12" customFormat="1" ht="22.8" customHeight="1">
      <c r="A167" s="12"/>
      <c r="B167" s="212"/>
      <c r="C167" s="213"/>
      <c r="D167" s="214" t="s">
        <v>76</v>
      </c>
      <c r="E167" s="226" t="s">
        <v>1064</v>
      </c>
      <c r="F167" s="226" t="s">
        <v>1065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SUM(P168:P170)</f>
        <v>0</v>
      </c>
      <c r="Q167" s="220"/>
      <c r="R167" s="221">
        <f>SUM(R168:R170)</f>
        <v>0</v>
      </c>
      <c r="S167" s="220"/>
      <c r="T167" s="222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87</v>
      </c>
      <c r="AT167" s="224" t="s">
        <v>76</v>
      </c>
      <c r="AU167" s="224" t="s">
        <v>85</v>
      </c>
      <c r="AY167" s="223" t="s">
        <v>256</v>
      </c>
      <c r="BK167" s="225">
        <f>SUM(BK168:BK170)</f>
        <v>0</v>
      </c>
    </row>
    <row r="168" s="2" customFormat="1" ht="24.15" customHeight="1">
      <c r="A168" s="38"/>
      <c r="B168" s="39"/>
      <c r="C168" s="228" t="s">
        <v>411</v>
      </c>
      <c r="D168" s="228" t="s">
        <v>258</v>
      </c>
      <c r="E168" s="229" t="s">
        <v>1779</v>
      </c>
      <c r="F168" s="230" t="s">
        <v>1780</v>
      </c>
      <c r="G168" s="231" t="s">
        <v>337</v>
      </c>
      <c r="H168" s="232">
        <v>55.329999999999998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355</v>
      </c>
      <c r="AT168" s="240" t="s">
        <v>258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1781</v>
      </c>
    </row>
    <row r="169" s="14" customFormat="1">
      <c r="A169" s="14"/>
      <c r="B169" s="258"/>
      <c r="C169" s="259"/>
      <c r="D169" s="249" t="s">
        <v>266</v>
      </c>
      <c r="E169" s="260" t="s">
        <v>1</v>
      </c>
      <c r="F169" s="261" t="s">
        <v>1782</v>
      </c>
      <c r="G169" s="259"/>
      <c r="H169" s="262">
        <v>55.329999999999998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266</v>
      </c>
      <c r="AU169" s="268" t="s">
        <v>87</v>
      </c>
      <c r="AV169" s="14" t="s">
        <v>87</v>
      </c>
      <c r="AW169" s="14" t="s">
        <v>34</v>
      </c>
      <c r="AX169" s="14" t="s">
        <v>77</v>
      </c>
      <c r="AY169" s="268" t="s">
        <v>256</v>
      </c>
    </row>
    <row r="170" s="15" customFormat="1">
      <c r="A170" s="15"/>
      <c r="B170" s="269"/>
      <c r="C170" s="270"/>
      <c r="D170" s="249" t="s">
        <v>266</v>
      </c>
      <c r="E170" s="271" t="s">
        <v>1</v>
      </c>
      <c r="F170" s="272" t="s">
        <v>270</v>
      </c>
      <c r="G170" s="270"/>
      <c r="H170" s="273">
        <v>55.329999999999998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266</v>
      </c>
      <c r="AU170" s="279" t="s">
        <v>87</v>
      </c>
      <c r="AV170" s="15" t="s">
        <v>262</v>
      </c>
      <c r="AW170" s="15" t="s">
        <v>34</v>
      </c>
      <c r="AX170" s="15" t="s">
        <v>85</v>
      </c>
      <c r="AY170" s="279" t="s">
        <v>256</v>
      </c>
    </row>
    <row r="171" s="12" customFormat="1" ht="22.8" customHeight="1">
      <c r="A171" s="12"/>
      <c r="B171" s="212"/>
      <c r="C171" s="213"/>
      <c r="D171" s="214" t="s">
        <v>76</v>
      </c>
      <c r="E171" s="226" t="s">
        <v>1080</v>
      </c>
      <c r="F171" s="226" t="s">
        <v>1783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SUM(P172:P174)</f>
        <v>0</v>
      </c>
      <c r="Q171" s="220"/>
      <c r="R171" s="221">
        <f>SUM(R172:R174)</f>
        <v>0</v>
      </c>
      <c r="S171" s="220"/>
      <c r="T171" s="222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87</v>
      </c>
      <c r="AT171" s="224" t="s">
        <v>76</v>
      </c>
      <c r="AU171" s="224" t="s">
        <v>85</v>
      </c>
      <c r="AY171" s="223" t="s">
        <v>256</v>
      </c>
      <c r="BK171" s="225">
        <f>SUM(BK172:BK174)</f>
        <v>0</v>
      </c>
    </row>
    <row r="172" s="2" customFormat="1" ht="55.5" customHeight="1">
      <c r="A172" s="38"/>
      <c r="B172" s="39"/>
      <c r="C172" s="228" t="s">
        <v>7</v>
      </c>
      <c r="D172" s="228" t="s">
        <v>258</v>
      </c>
      <c r="E172" s="229" t="s">
        <v>1784</v>
      </c>
      <c r="F172" s="230" t="s">
        <v>1785</v>
      </c>
      <c r="G172" s="231" t="s">
        <v>319</v>
      </c>
      <c r="H172" s="232">
        <v>3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355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1786</v>
      </c>
    </row>
    <row r="173" s="14" customFormat="1">
      <c r="A173" s="14"/>
      <c r="B173" s="258"/>
      <c r="C173" s="259"/>
      <c r="D173" s="249" t="s">
        <v>266</v>
      </c>
      <c r="E173" s="260" t="s">
        <v>1</v>
      </c>
      <c r="F173" s="261" t="s">
        <v>109</v>
      </c>
      <c r="G173" s="259"/>
      <c r="H173" s="262">
        <v>3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266</v>
      </c>
      <c r="AU173" s="268" t="s">
        <v>87</v>
      </c>
      <c r="AV173" s="14" t="s">
        <v>87</v>
      </c>
      <c r="AW173" s="14" t="s">
        <v>34</v>
      </c>
      <c r="AX173" s="14" t="s">
        <v>77</v>
      </c>
      <c r="AY173" s="268" t="s">
        <v>256</v>
      </c>
    </row>
    <row r="174" s="15" customFormat="1">
      <c r="A174" s="15"/>
      <c r="B174" s="269"/>
      <c r="C174" s="270"/>
      <c r="D174" s="249" t="s">
        <v>266</v>
      </c>
      <c r="E174" s="271" t="s">
        <v>1</v>
      </c>
      <c r="F174" s="272" t="s">
        <v>270</v>
      </c>
      <c r="G174" s="270"/>
      <c r="H174" s="273">
        <v>3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9" t="s">
        <v>266</v>
      </c>
      <c r="AU174" s="279" t="s">
        <v>87</v>
      </c>
      <c r="AV174" s="15" t="s">
        <v>262</v>
      </c>
      <c r="AW174" s="15" t="s">
        <v>34</v>
      </c>
      <c r="AX174" s="15" t="s">
        <v>85</v>
      </c>
      <c r="AY174" s="279" t="s">
        <v>256</v>
      </c>
    </row>
    <row r="175" s="12" customFormat="1" ht="22.8" customHeight="1">
      <c r="A175" s="12"/>
      <c r="B175" s="212"/>
      <c r="C175" s="213"/>
      <c r="D175" s="214" t="s">
        <v>76</v>
      </c>
      <c r="E175" s="226" t="s">
        <v>1787</v>
      </c>
      <c r="F175" s="226" t="s">
        <v>1788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SUM(P176:P188)</f>
        <v>0</v>
      </c>
      <c r="Q175" s="220"/>
      <c r="R175" s="221">
        <f>SUM(R176:R188)</f>
        <v>0.85939999999999994</v>
      </c>
      <c r="S175" s="220"/>
      <c r="T175" s="222">
        <f>SUM(T176:T188)</f>
        <v>0.14650000000000002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87</v>
      </c>
      <c r="AT175" s="224" t="s">
        <v>76</v>
      </c>
      <c r="AU175" s="224" t="s">
        <v>85</v>
      </c>
      <c r="AY175" s="223" t="s">
        <v>256</v>
      </c>
      <c r="BK175" s="225">
        <f>SUM(BK176:BK188)</f>
        <v>0</v>
      </c>
    </row>
    <row r="176" s="2" customFormat="1" ht="24.15" customHeight="1">
      <c r="A176" s="38"/>
      <c r="B176" s="39"/>
      <c r="C176" s="228" t="s">
        <v>435</v>
      </c>
      <c r="D176" s="228" t="s">
        <v>258</v>
      </c>
      <c r="E176" s="229" t="s">
        <v>1789</v>
      </c>
      <c r="F176" s="230" t="s">
        <v>1790</v>
      </c>
      <c r="G176" s="231" t="s">
        <v>337</v>
      </c>
      <c r="H176" s="232">
        <v>55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1791</v>
      </c>
    </row>
    <row r="177" s="2" customFormat="1" ht="16.5" customHeight="1">
      <c r="A177" s="38"/>
      <c r="B177" s="39"/>
      <c r="C177" s="228" t="s">
        <v>441</v>
      </c>
      <c r="D177" s="228" t="s">
        <v>258</v>
      </c>
      <c r="E177" s="229" t="s">
        <v>1792</v>
      </c>
      <c r="F177" s="230" t="s">
        <v>1793</v>
      </c>
      <c r="G177" s="231" t="s">
        <v>337</v>
      </c>
      <c r="H177" s="232">
        <v>55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1794</v>
      </c>
    </row>
    <row r="178" s="2" customFormat="1" ht="24.15" customHeight="1">
      <c r="A178" s="38"/>
      <c r="B178" s="39"/>
      <c r="C178" s="228" t="s">
        <v>465</v>
      </c>
      <c r="D178" s="228" t="s">
        <v>258</v>
      </c>
      <c r="E178" s="229" t="s">
        <v>1795</v>
      </c>
      <c r="F178" s="230" t="s">
        <v>1796</v>
      </c>
      <c r="G178" s="231" t="s">
        <v>337</v>
      </c>
      <c r="H178" s="232">
        <v>55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0.00020000000000000001</v>
      </c>
      <c r="R178" s="238">
        <f>Q178*H178</f>
        <v>0.011000000000000001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1797</v>
      </c>
    </row>
    <row r="179" s="2" customFormat="1" ht="16.5" customHeight="1">
      <c r="A179" s="38"/>
      <c r="B179" s="39"/>
      <c r="C179" s="228" t="s">
        <v>471</v>
      </c>
      <c r="D179" s="228" t="s">
        <v>258</v>
      </c>
      <c r="E179" s="229" t="s">
        <v>1798</v>
      </c>
      <c r="F179" s="230" t="s">
        <v>1799</v>
      </c>
      <c r="G179" s="231" t="s">
        <v>337</v>
      </c>
      <c r="H179" s="232">
        <v>55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0.014999999999999999</v>
      </c>
      <c r="R179" s="238">
        <f>Q179*H179</f>
        <v>0.82499999999999996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355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1800</v>
      </c>
    </row>
    <row r="180" s="2" customFormat="1" ht="24.15" customHeight="1">
      <c r="A180" s="38"/>
      <c r="B180" s="39"/>
      <c r="C180" s="228" t="s">
        <v>477</v>
      </c>
      <c r="D180" s="228" t="s">
        <v>258</v>
      </c>
      <c r="E180" s="229" t="s">
        <v>1801</v>
      </c>
      <c r="F180" s="230" t="s">
        <v>1802</v>
      </c>
      <c r="G180" s="231" t="s">
        <v>337</v>
      </c>
      <c r="H180" s="232">
        <v>55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0.0025000000000000001</v>
      </c>
      <c r="T180" s="239">
        <f>S180*H180</f>
        <v>0.13750000000000001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1803</v>
      </c>
    </row>
    <row r="181" s="2" customFormat="1" ht="16.5" customHeight="1">
      <c r="A181" s="38"/>
      <c r="B181" s="39"/>
      <c r="C181" s="228" t="s">
        <v>485</v>
      </c>
      <c r="D181" s="228" t="s">
        <v>258</v>
      </c>
      <c r="E181" s="229" t="s">
        <v>1804</v>
      </c>
      <c r="F181" s="230" t="s">
        <v>1805</v>
      </c>
      <c r="G181" s="231" t="s">
        <v>337</v>
      </c>
      <c r="H181" s="232">
        <v>55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0.00029999999999999997</v>
      </c>
      <c r="R181" s="238">
        <f>Q181*H181</f>
        <v>0.016499999999999997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1806</v>
      </c>
    </row>
    <row r="182" s="2" customFormat="1" ht="16.5" customHeight="1">
      <c r="A182" s="38"/>
      <c r="B182" s="39"/>
      <c r="C182" s="280" t="s">
        <v>489</v>
      </c>
      <c r="D182" s="280" t="s">
        <v>303</v>
      </c>
      <c r="E182" s="281" t="s">
        <v>1807</v>
      </c>
      <c r="F182" s="282" t="s">
        <v>1808</v>
      </c>
      <c r="G182" s="283" t="s">
        <v>358</v>
      </c>
      <c r="H182" s="284">
        <v>30</v>
      </c>
      <c r="I182" s="285"/>
      <c r="J182" s="286">
        <f>ROUND(I182*H182,2)</f>
        <v>0</v>
      </c>
      <c r="K182" s="287"/>
      <c r="L182" s="288"/>
      <c r="M182" s="289" t="s">
        <v>1</v>
      </c>
      <c r="N182" s="290" t="s">
        <v>42</v>
      </c>
      <c r="O182" s="91"/>
      <c r="P182" s="238">
        <f>O182*H182</f>
        <v>0</v>
      </c>
      <c r="Q182" s="238">
        <v>0.00022000000000000001</v>
      </c>
      <c r="R182" s="238">
        <f>Q182*H182</f>
        <v>0.0066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513</v>
      </c>
      <c r="AT182" s="240" t="s">
        <v>303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1809</v>
      </c>
    </row>
    <row r="183" s="14" customFormat="1">
      <c r="A183" s="14"/>
      <c r="B183" s="258"/>
      <c r="C183" s="259"/>
      <c r="D183" s="249" t="s">
        <v>266</v>
      </c>
      <c r="E183" s="260" t="s">
        <v>1</v>
      </c>
      <c r="F183" s="261" t="s">
        <v>1810</v>
      </c>
      <c r="G183" s="259"/>
      <c r="H183" s="262">
        <v>30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266</v>
      </c>
      <c r="AU183" s="268" t="s">
        <v>87</v>
      </c>
      <c r="AV183" s="14" t="s">
        <v>87</v>
      </c>
      <c r="AW183" s="14" t="s">
        <v>34</v>
      </c>
      <c r="AX183" s="14" t="s">
        <v>85</v>
      </c>
      <c r="AY183" s="268" t="s">
        <v>256</v>
      </c>
    </row>
    <row r="184" s="2" customFormat="1" ht="24.15" customHeight="1">
      <c r="A184" s="38"/>
      <c r="B184" s="39"/>
      <c r="C184" s="228" t="s">
        <v>498</v>
      </c>
      <c r="D184" s="228" t="s">
        <v>258</v>
      </c>
      <c r="E184" s="229" t="s">
        <v>1811</v>
      </c>
      <c r="F184" s="230" t="s">
        <v>1812</v>
      </c>
      <c r="G184" s="231" t="s">
        <v>358</v>
      </c>
      <c r="H184" s="232">
        <v>21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1813</v>
      </c>
    </row>
    <row r="185" s="2" customFormat="1" ht="21.75" customHeight="1">
      <c r="A185" s="38"/>
      <c r="B185" s="39"/>
      <c r="C185" s="228" t="s">
        <v>505</v>
      </c>
      <c r="D185" s="228" t="s">
        <v>258</v>
      </c>
      <c r="E185" s="229" t="s">
        <v>1814</v>
      </c>
      <c r="F185" s="230" t="s">
        <v>1815</v>
      </c>
      <c r="G185" s="231" t="s">
        <v>358</v>
      </c>
      <c r="H185" s="232">
        <v>30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0.00029999999999999997</v>
      </c>
      <c r="T185" s="239">
        <f>S185*H185</f>
        <v>0.0089999999999999993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1816</v>
      </c>
    </row>
    <row r="186" s="2" customFormat="1" ht="66.75" customHeight="1">
      <c r="A186" s="38"/>
      <c r="B186" s="39"/>
      <c r="C186" s="280" t="s">
        <v>509</v>
      </c>
      <c r="D186" s="280" t="s">
        <v>303</v>
      </c>
      <c r="E186" s="281" t="s">
        <v>1817</v>
      </c>
      <c r="F186" s="282" t="s">
        <v>1818</v>
      </c>
      <c r="G186" s="283" t="s">
        <v>337</v>
      </c>
      <c r="H186" s="284">
        <v>60</v>
      </c>
      <c r="I186" s="285"/>
      <c r="J186" s="286">
        <f>ROUND(I186*H186,2)</f>
        <v>0</v>
      </c>
      <c r="K186" s="287"/>
      <c r="L186" s="288"/>
      <c r="M186" s="289" t="s">
        <v>1</v>
      </c>
      <c r="N186" s="290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1736</v>
      </c>
      <c r="AT186" s="240" t="s">
        <v>303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1736</v>
      </c>
      <c r="BM186" s="240" t="s">
        <v>1819</v>
      </c>
    </row>
    <row r="187" s="2" customFormat="1" ht="16.5" customHeight="1">
      <c r="A187" s="38"/>
      <c r="B187" s="39"/>
      <c r="C187" s="228" t="s">
        <v>513</v>
      </c>
      <c r="D187" s="228" t="s">
        <v>258</v>
      </c>
      <c r="E187" s="229" t="s">
        <v>1820</v>
      </c>
      <c r="F187" s="230" t="s">
        <v>1821</v>
      </c>
      <c r="G187" s="231" t="s">
        <v>358</v>
      </c>
      <c r="H187" s="232">
        <v>30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1.0000000000000001E-05</v>
      </c>
      <c r="R187" s="238">
        <f>Q187*H187</f>
        <v>0.00030000000000000003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355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1822</v>
      </c>
    </row>
    <row r="188" s="2" customFormat="1" ht="24.15" customHeight="1">
      <c r="A188" s="38"/>
      <c r="B188" s="39"/>
      <c r="C188" s="228" t="s">
        <v>518</v>
      </c>
      <c r="D188" s="228" t="s">
        <v>258</v>
      </c>
      <c r="E188" s="229" t="s">
        <v>1823</v>
      </c>
      <c r="F188" s="230" t="s">
        <v>1824</v>
      </c>
      <c r="G188" s="231" t="s">
        <v>337</v>
      </c>
      <c r="H188" s="232">
        <v>55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1825</v>
      </c>
    </row>
    <row r="189" s="12" customFormat="1" ht="22.8" customHeight="1">
      <c r="A189" s="12"/>
      <c r="B189" s="212"/>
      <c r="C189" s="213"/>
      <c r="D189" s="214" t="s">
        <v>76</v>
      </c>
      <c r="E189" s="226" t="s">
        <v>1260</v>
      </c>
      <c r="F189" s="226" t="s">
        <v>1261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SUM(P190:P195)</f>
        <v>0</v>
      </c>
      <c r="Q189" s="220"/>
      <c r="R189" s="221">
        <f>SUM(R190:R195)</f>
        <v>0.044859999999999997</v>
      </c>
      <c r="S189" s="220"/>
      <c r="T189" s="222">
        <f>SUM(T190:T195)</f>
        <v>0.20375000000000001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87</v>
      </c>
      <c r="AT189" s="224" t="s">
        <v>76</v>
      </c>
      <c r="AU189" s="224" t="s">
        <v>85</v>
      </c>
      <c r="AY189" s="223" t="s">
        <v>256</v>
      </c>
      <c r="BK189" s="225">
        <f>SUM(BK190:BK195)</f>
        <v>0</v>
      </c>
    </row>
    <row r="190" s="2" customFormat="1" ht="16.5" customHeight="1">
      <c r="A190" s="38"/>
      <c r="B190" s="39"/>
      <c r="C190" s="228" t="s">
        <v>523</v>
      </c>
      <c r="D190" s="228" t="s">
        <v>258</v>
      </c>
      <c r="E190" s="229" t="s">
        <v>1267</v>
      </c>
      <c r="F190" s="230" t="s">
        <v>1268</v>
      </c>
      <c r="G190" s="231" t="s">
        <v>337</v>
      </c>
      <c r="H190" s="232">
        <v>2.5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0.00029999999999999997</v>
      </c>
      <c r="R190" s="238">
        <f>Q190*H190</f>
        <v>0.00074999999999999991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1826</v>
      </c>
    </row>
    <row r="191" s="2" customFormat="1" ht="24.15" customHeight="1">
      <c r="A191" s="38"/>
      <c r="B191" s="39"/>
      <c r="C191" s="228" t="s">
        <v>532</v>
      </c>
      <c r="D191" s="228" t="s">
        <v>258</v>
      </c>
      <c r="E191" s="229" t="s">
        <v>1827</v>
      </c>
      <c r="F191" s="230" t="s">
        <v>1828</v>
      </c>
      <c r="G191" s="231" t="s">
        <v>337</v>
      </c>
      <c r="H191" s="232">
        <v>2.5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0.081500000000000003</v>
      </c>
      <c r="T191" s="239">
        <f>S191*H191</f>
        <v>0.20375000000000001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1829</v>
      </c>
    </row>
    <row r="192" s="2" customFormat="1" ht="24.15" customHeight="1">
      <c r="A192" s="38"/>
      <c r="B192" s="39"/>
      <c r="C192" s="228" t="s">
        <v>544</v>
      </c>
      <c r="D192" s="228" t="s">
        <v>258</v>
      </c>
      <c r="E192" s="229" t="s">
        <v>1830</v>
      </c>
      <c r="F192" s="230" t="s">
        <v>1831</v>
      </c>
      <c r="G192" s="231" t="s">
        <v>337</v>
      </c>
      <c r="H192" s="232">
        <v>2.5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0.0048999999999999998</v>
      </c>
      <c r="R192" s="238">
        <f>Q192*H192</f>
        <v>0.012250000000000001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355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1832</v>
      </c>
    </row>
    <row r="193" s="2" customFormat="1" ht="16.5" customHeight="1">
      <c r="A193" s="38"/>
      <c r="B193" s="39"/>
      <c r="C193" s="280" t="s">
        <v>553</v>
      </c>
      <c r="D193" s="280" t="s">
        <v>303</v>
      </c>
      <c r="E193" s="281" t="s">
        <v>1299</v>
      </c>
      <c r="F193" s="282" t="s">
        <v>1300</v>
      </c>
      <c r="G193" s="283" t="s">
        <v>337</v>
      </c>
      <c r="H193" s="284">
        <v>2.7000000000000002</v>
      </c>
      <c r="I193" s="285"/>
      <c r="J193" s="286">
        <f>ROUND(I193*H193,2)</f>
        <v>0</v>
      </c>
      <c r="K193" s="287"/>
      <c r="L193" s="288"/>
      <c r="M193" s="289" t="s">
        <v>1</v>
      </c>
      <c r="N193" s="290" t="s">
        <v>42</v>
      </c>
      <c r="O193" s="91"/>
      <c r="P193" s="238">
        <f>O193*H193</f>
        <v>0</v>
      </c>
      <c r="Q193" s="238">
        <v>0.0118</v>
      </c>
      <c r="R193" s="238">
        <f>Q193*H193</f>
        <v>0.031859999999999999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513</v>
      </c>
      <c r="AT193" s="240" t="s">
        <v>303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1833</v>
      </c>
    </row>
    <row r="194" s="2" customFormat="1" ht="24.15" customHeight="1">
      <c r="A194" s="38"/>
      <c r="B194" s="39"/>
      <c r="C194" s="228" t="s">
        <v>558</v>
      </c>
      <c r="D194" s="228" t="s">
        <v>258</v>
      </c>
      <c r="E194" s="229" t="s">
        <v>1834</v>
      </c>
      <c r="F194" s="230" t="s">
        <v>1835</v>
      </c>
      <c r="G194" s="231" t="s">
        <v>337</v>
      </c>
      <c r="H194" s="232">
        <v>2.5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1836</v>
      </c>
    </row>
    <row r="195" s="2" customFormat="1" ht="16.5" customHeight="1">
      <c r="A195" s="38"/>
      <c r="B195" s="39"/>
      <c r="C195" s="228" t="s">
        <v>564</v>
      </c>
      <c r="D195" s="228" t="s">
        <v>258</v>
      </c>
      <c r="E195" s="229" t="s">
        <v>1837</v>
      </c>
      <c r="F195" s="230" t="s">
        <v>1838</v>
      </c>
      <c r="G195" s="231" t="s">
        <v>337</v>
      </c>
      <c r="H195" s="232">
        <v>2.5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1736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1736</v>
      </c>
      <c r="BM195" s="240" t="s">
        <v>1839</v>
      </c>
    </row>
    <row r="196" s="12" customFormat="1" ht="22.8" customHeight="1">
      <c r="A196" s="12"/>
      <c r="B196" s="212"/>
      <c r="C196" s="213"/>
      <c r="D196" s="214" t="s">
        <v>76</v>
      </c>
      <c r="E196" s="226" t="s">
        <v>1329</v>
      </c>
      <c r="F196" s="226" t="s">
        <v>1330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SUM(P197:P204)</f>
        <v>0</v>
      </c>
      <c r="Q196" s="220"/>
      <c r="R196" s="221">
        <f>SUM(R197:R204)</f>
        <v>0.027030000000000002</v>
      </c>
      <c r="S196" s="220"/>
      <c r="T196" s="222">
        <f>SUM(T197:T204)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87</v>
      </c>
      <c r="AT196" s="224" t="s">
        <v>76</v>
      </c>
      <c r="AU196" s="224" t="s">
        <v>85</v>
      </c>
      <c r="AY196" s="223" t="s">
        <v>256</v>
      </c>
      <c r="BK196" s="225">
        <f>SUM(BK197:BK204)</f>
        <v>0</v>
      </c>
    </row>
    <row r="197" s="2" customFormat="1" ht="33" customHeight="1">
      <c r="A197" s="38"/>
      <c r="B197" s="39"/>
      <c r="C197" s="228" t="s">
        <v>570</v>
      </c>
      <c r="D197" s="228" t="s">
        <v>258</v>
      </c>
      <c r="E197" s="229" t="s">
        <v>1840</v>
      </c>
      <c r="F197" s="230" t="s">
        <v>1841</v>
      </c>
      <c r="G197" s="231" t="s">
        <v>337</v>
      </c>
      <c r="H197" s="232">
        <v>27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0.00023000000000000001</v>
      </c>
      <c r="R197" s="238">
        <f>Q197*H197</f>
        <v>0.0062100000000000002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355</v>
      </c>
      <c r="AT197" s="240" t="s">
        <v>258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1842</v>
      </c>
    </row>
    <row r="198" s="2" customFormat="1" ht="24.15" customHeight="1">
      <c r="A198" s="38"/>
      <c r="B198" s="39"/>
      <c r="C198" s="228" t="s">
        <v>574</v>
      </c>
      <c r="D198" s="228" t="s">
        <v>258</v>
      </c>
      <c r="E198" s="229" t="s">
        <v>1843</v>
      </c>
      <c r="F198" s="230" t="s">
        <v>1844</v>
      </c>
      <c r="G198" s="231" t="s">
        <v>337</v>
      </c>
      <c r="H198" s="232">
        <v>27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1845</v>
      </c>
    </row>
    <row r="199" s="2" customFormat="1" ht="24.15" customHeight="1">
      <c r="A199" s="38"/>
      <c r="B199" s="39"/>
      <c r="C199" s="228" t="s">
        <v>583</v>
      </c>
      <c r="D199" s="228" t="s">
        <v>258</v>
      </c>
      <c r="E199" s="229" t="s">
        <v>1846</v>
      </c>
      <c r="F199" s="230" t="s">
        <v>1847</v>
      </c>
      <c r="G199" s="231" t="s">
        <v>358</v>
      </c>
      <c r="H199" s="232">
        <v>16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2.0000000000000002E-05</v>
      </c>
      <c r="R199" s="238">
        <f>Q199*H199</f>
        <v>0.00032000000000000003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1848</v>
      </c>
    </row>
    <row r="200" s="2" customFormat="1" ht="24.15" customHeight="1">
      <c r="A200" s="38"/>
      <c r="B200" s="39"/>
      <c r="C200" s="228" t="s">
        <v>588</v>
      </c>
      <c r="D200" s="228" t="s">
        <v>258</v>
      </c>
      <c r="E200" s="229" t="s">
        <v>1849</v>
      </c>
      <c r="F200" s="230" t="s">
        <v>1850</v>
      </c>
      <c r="G200" s="231" t="s">
        <v>337</v>
      </c>
      <c r="H200" s="232">
        <v>27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0.00040999999999999999</v>
      </c>
      <c r="R200" s="238">
        <f>Q200*H200</f>
        <v>0.01107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1851</v>
      </c>
    </row>
    <row r="201" s="2" customFormat="1" ht="24.15" customHeight="1">
      <c r="A201" s="38"/>
      <c r="B201" s="39"/>
      <c r="C201" s="228" t="s">
        <v>592</v>
      </c>
      <c r="D201" s="228" t="s">
        <v>258</v>
      </c>
      <c r="E201" s="229" t="s">
        <v>1852</v>
      </c>
      <c r="F201" s="230" t="s">
        <v>1853</v>
      </c>
      <c r="G201" s="231" t="s">
        <v>337</v>
      </c>
      <c r="H201" s="232">
        <v>27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0.00029</v>
      </c>
      <c r="R201" s="238">
        <f>Q201*H201</f>
        <v>0.0078300000000000002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1854</v>
      </c>
    </row>
    <row r="202" s="2" customFormat="1" ht="24.15" customHeight="1">
      <c r="A202" s="38"/>
      <c r="B202" s="39"/>
      <c r="C202" s="228" t="s">
        <v>598</v>
      </c>
      <c r="D202" s="228" t="s">
        <v>258</v>
      </c>
      <c r="E202" s="229" t="s">
        <v>1855</v>
      </c>
      <c r="F202" s="230" t="s">
        <v>1856</v>
      </c>
      <c r="G202" s="231" t="s">
        <v>358</v>
      </c>
      <c r="H202" s="232">
        <v>16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4.0000000000000003E-05</v>
      </c>
      <c r="R202" s="238">
        <f>Q202*H202</f>
        <v>0.00064000000000000005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1857</v>
      </c>
    </row>
    <row r="203" s="2" customFormat="1" ht="21.75" customHeight="1">
      <c r="A203" s="38"/>
      <c r="B203" s="39"/>
      <c r="C203" s="228" t="s">
        <v>602</v>
      </c>
      <c r="D203" s="228" t="s">
        <v>258</v>
      </c>
      <c r="E203" s="229" t="s">
        <v>1858</v>
      </c>
      <c r="F203" s="230" t="s">
        <v>1859</v>
      </c>
      <c r="G203" s="231" t="s">
        <v>358</v>
      </c>
      <c r="H203" s="232">
        <v>16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6.0000000000000002E-05</v>
      </c>
      <c r="R203" s="238">
        <f>Q203*H203</f>
        <v>0.00096000000000000002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1860</v>
      </c>
    </row>
    <row r="204" s="2" customFormat="1" ht="16.5" customHeight="1">
      <c r="A204" s="38"/>
      <c r="B204" s="39"/>
      <c r="C204" s="228" t="s">
        <v>608</v>
      </c>
      <c r="D204" s="228" t="s">
        <v>258</v>
      </c>
      <c r="E204" s="229" t="s">
        <v>1861</v>
      </c>
      <c r="F204" s="230" t="s">
        <v>1862</v>
      </c>
      <c r="G204" s="231" t="s">
        <v>319</v>
      </c>
      <c r="H204" s="232">
        <v>1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1736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1736</v>
      </c>
      <c r="BM204" s="240" t="s">
        <v>1863</v>
      </c>
    </row>
    <row r="205" s="12" customFormat="1" ht="22.8" customHeight="1">
      <c r="A205" s="12"/>
      <c r="B205" s="212"/>
      <c r="C205" s="213"/>
      <c r="D205" s="214" t="s">
        <v>76</v>
      </c>
      <c r="E205" s="226" t="s">
        <v>1350</v>
      </c>
      <c r="F205" s="226" t="s">
        <v>1351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f>SUM(P206:P213)</f>
        <v>0</v>
      </c>
      <c r="Q205" s="220"/>
      <c r="R205" s="221">
        <f>SUM(R206:R213)</f>
        <v>0.1512</v>
      </c>
      <c r="S205" s="220"/>
      <c r="T205" s="222">
        <f>SUM(T206:T213)</f>
        <v>0.033480000000000003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87</v>
      </c>
      <c r="AT205" s="224" t="s">
        <v>76</v>
      </c>
      <c r="AU205" s="224" t="s">
        <v>85</v>
      </c>
      <c r="AY205" s="223" t="s">
        <v>256</v>
      </c>
      <c r="BK205" s="225">
        <f>SUM(BK206:BK213)</f>
        <v>0</v>
      </c>
    </row>
    <row r="206" s="2" customFormat="1" ht="24.15" customHeight="1">
      <c r="A206" s="38"/>
      <c r="B206" s="39"/>
      <c r="C206" s="228" t="s">
        <v>614</v>
      </c>
      <c r="D206" s="228" t="s">
        <v>258</v>
      </c>
      <c r="E206" s="229" t="s">
        <v>1353</v>
      </c>
      <c r="F206" s="230" t="s">
        <v>1354</v>
      </c>
      <c r="G206" s="231" t="s">
        <v>337</v>
      </c>
      <c r="H206" s="232">
        <v>108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355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355</v>
      </c>
      <c r="BM206" s="240" t="s">
        <v>1864</v>
      </c>
    </row>
    <row r="207" s="2" customFormat="1" ht="16.5" customHeight="1">
      <c r="A207" s="38"/>
      <c r="B207" s="39"/>
      <c r="C207" s="228" t="s">
        <v>620</v>
      </c>
      <c r="D207" s="228" t="s">
        <v>258</v>
      </c>
      <c r="E207" s="229" t="s">
        <v>1865</v>
      </c>
      <c r="F207" s="230" t="s">
        <v>1866</v>
      </c>
      <c r="G207" s="231" t="s">
        <v>337</v>
      </c>
      <c r="H207" s="232">
        <v>108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1867</v>
      </c>
    </row>
    <row r="208" s="2" customFormat="1" ht="16.5" customHeight="1">
      <c r="A208" s="38"/>
      <c r="B208" s="39"/>
      <c r="C208" s="228" t="s">
        <v>625</v>
      </c>
      <c r="D208" s="228" t="s">
        <v>258</v>
      </c>
      <c r="E208" s="229" t="s">
        <v>1868</v>
      </c>
      <c r="F208" s="230" t="s">
        <v>1869</v>
      </c>
      <c r="G208" s="231" t="s">
        <v>337</v>
      </c>
      <c r="H208" s="232">
        <v>108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0.001</v>
      </c>
      <c r="R208" s="238">
        <f>Q208*H208</f>
        <v>0.108</v>
      </c>
      <c r="S208" s="238">
        <v>0.00031</v>
      </c>
      <c r="T208" s="239">
        <f>S208*H208</f>
        <v>0.033480000000000003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355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355</v>
      </c>
      <c r="BM208" s="240" t="s">
        <v>1870</v>
      </c>
    </row>
    <row r="209" s="2" customFormat="1" ht="24.15" customHeight="1">
      <c r="A209" s="38"/>
      <c r="B209" s="39"/>
      <c r="C209" s="228" t="s">
        <v>630</v>
      </c>
      <c r="D209" s="228" t="s">
        <v>258</v>
      </c>
      <c r="E209" s="229" t="s">
        <v>1871</v>
      </c>
      <c r="F209" s="230" t="s">
        <v>1872</v>
      </c>
      <c r="G209" s="231" t="s">
        <v>337</v>
      </c>
      <c r="H209" s="232">
        <v>108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0.00020000000000000001</v>
      </c>
      <c r="R209" s="238">
        <f>Q209*H209</f>
        <v>0.021600000000000001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355</v>
      </c>
      <c r="AT209" s="240" t="s">
        <v>258</v>
      </c>
      <c r="AU209" s="240" t="s">
        <v>87</v>
      </c>
      <c r="AY209" s="17" t="s">
        <v>256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85</v>
      </c>
      <c r="BK209" s="241">
        <f>ROUND(I209*H209,2)</f>
        <v>0</v>
      </c>
      <c r="BL209" s="17" t="s">
        <v>355</v>
      </c>
      <c r="BM209" s="240" t="s">
        <v>1873</v>
      </c>
    </row>
    <row r="210" s="2" customFormat="1" ht="24.15" customHeight="1">
      <c r="A210" s="38"/>
      <c r="B210" s="39"/>
      <c r="C210" s="228" t="s">
        <v>643</v>
      </c>
      <c r="D210" s="228" t="s">
        <v>258</v>
      </c>
      <c r="E210" s="229" t="s">
        <v>1871</v>
      </c>
      <c r="F210" s="230" t="s">
        <v>1872</v>
      </c>
      <c r="G210" s="231" t="s">
        <v>337</v>
      </c>
      <c r="H210" s="232">
        <v>108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0.00020000000000000001</v>
      </c>
      <c r="R210" s="238">
        <f>Q210*H210</f>
        <v>0.021600000000000001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355</v>
      </c>
      <c r="AT210" s="240" t="s">
        <v>258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355</v>
      </c>
      <c r="BM210" s="240" t="s">
        <v>1874</v>
      </c>
    </row>
    <row r="211" s="2" customFormat="1" ht="24.15" customHeight="1">
      <c r="A211" s="38"/>
      <c r="B211" s="39"/>
      <c r="C211" s="228" t="s">
        <v>657</v>
      </c>
      <c r="D211" s="228" t="s">
        <v>258</v>
      </c>
      <c r="E211" s="229" t="s">
        <v>1875</v>
      </c>
      <c r="F211" s="230" t="s">
        <v>1876</v>
      </c>
      <c r="G211" s="231" t="s">
        <v>337</v>
      </c>
      <c r="H211" s="232">
        <v>108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42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1736</v>
      </c>
      <c r="AT211" s="240" t="s">
        <v>258</v>
      </c>
      <c r="AU211" s="240" t="s">
        <v>87</v>
      </c>
      <c r="AY211" s="17" t="s">
        <v>256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85</v>
      </c>
      <c r="BK211" s="241">
        <f>ROUND(I211*H211,2)</f>
        <v>0</v>
      </c>
      <c r="BL211" s="17" t="s">
        <v>1736</v>
      </c>
      <c r="BM211" s="240" t="s">
        <v>1877</v>
      </c>
    </row>
    <row r="212" s="2" customFormat="1" ht="16.5" customHeight="1">
      <c r="A212" s="38"/>
      <c r="B212" s="39"/>
      <c r="C212" s="228" t="s">
        <v>661</v>
      </c>
      <c r="D212" s="228" t="s">
        <v>258</v>
      </c>
      <c r="E212" s="229" t="s">
        <v>1878</v>
      </c>
      <c r="F212" s="230" t="s">
        <v>1879</v>
      </c>
      <c r="G212" s="231" t="s">
        <v>337</v>
      </c>
      <c r="H212" s="232">
        <v>108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42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1736</v>
      </c>
      <c r="AT212" s="240" t="s">
        <v>258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1736</v>
      </c>
      <c r="BM212" s="240" t="s">
        <v>1880</v>
      </c>
    </row>
    <row r="213" s="2" customFormat="1" ht="16.5" customHeight="1">
      <c r="A213" s="38"/>
      <c r="B213" s="39"/>
      <c r="C213" s="228" t="s">
        <v>665</v>
      </c>
      <c r="D213" s="228" t="s">
        <v>258</v>
      </c>
      <c r="E213" s="229" t="s">
        <v>1881</v>
      </c>
      <c r="F213" s="230" t="s">
        <v>1882</v>
      </c>
      <c r="G213" s="231" t="s">
        <v>1735</v>
      </c>
      <c r="H213" s="232">
        <v>1</v>
      </c>
      <c r="I213" s="233"/>
      <c r="J213" s="234">
        <f>ROUND(I213*H213,2)</f>
        <v>0</v>
      </c>
      <c r="K213" s="235"/>
      <c r="L213" s="44"/>
      <c r="M213" s="236" t="s">
        <v>1</v>
      </c>
      <c r="N213" s="237" t="s">
        <v>42</v>
      </c>
      <c r="O213" s="91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1736</v>
      </c>
      <c r="AT213" s="240" t="s">
        <v>258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1736</v>
      </c>
      <c r="BM213" s="240" t="s">
        <v>1883</v>
      </c>
    </row>
    <row r="214" s="12" customFormat="1" ht="22.8" customHeight="1">
      <c r="A214" s="12"/>
      <c r="B214" s="212"/>
      <c r="C214" s="213"/>
      <c r="D214" s="214" t="s">
        <v>76</v>
      </c>
      <c r="E214" s="226" t="s">
        <v>1884</v>
      </c>
      <c r="F214" s="226" t="s">
        <v>1885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SUM(P215:P217)</f>
        <v>0</v>
      </c>
      <c r="Q214" s="220"/>
      <c r="R214" s="221">
        <f>SUM(R215:R217)</f>
        <v>0</v>
      </c>
      <c r="S214" s="220"/>
      <c r="T214" s="222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87</v>
      </c>
      <c r="AT214" s="224" t="s">
        <v>76</v>
      </c>
      <c r="AU214" s="224" t="s">
        <v>85</v>
      </c>
      <c r="AY214" s="223" t="s">
        <v>256</v>
      </c>
      <c r="BK214" s="225">
        <f>SUM(BK215:BK217)</f>
        <v>0</v>
      </c>
    </row>
    <row r="215" s="2" customFormat="1" ht="66.75" customHeight="1">
      <c r="A215" s="38"/>
      <c r="B215" s="39"/>
      <c r="C215" s="228" t="s">
        <v>670</v>
      </c>
      <c r="D215" s="228" t="s">
        <v>258</v>
      </c>
      <c r="E215" s="229" t="s">
        <v>1886</v>
      </c>
      <c r="F215" s="230" t="s">
        <v>1887</v>
      </c>
      <c r="G215" s="231" t="s">
        <v>319</v>
      </c>
      <c r="H215" s="232">
        <v>3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42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355</v>
      </c>
      <c r="AT215" s="240" t="s">
        <v>258</v>
      </c>
      <c r="AU215" s="240" t="s">
        <v>87</v>
      </c>
      <c r="AY215" s="17" t="s">
        <v>256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85</v>
      </c>
      <c r="BK215" s="241">
        <f>ROUND(I215*H215,2)</f>
        <v>0</v>
      </c>
      <c r="BL215" s="17" t="s">
        <v>355</v>
      </c>
      <c r="BM215" s="240" t="s">
        <v>1888</v>
      </c>
    </row>
    <row r="216" s="14" customFormat="1">
      <c r="A216" s="14"/>
      <c r="B216" s="258"/>
      <c r="C216" s="259"/>
      <c r="D216" s="249" t="s">
        <v>266</v>
      </c>
      <c r="E216" s="260" t="s">
        <v>1</v>
      </c>
      <c r="F216" s="261" t="s">
        <v>109</v>
      </c>
      <c r="G216" s="259"/>
      <c r="H216" s="262">
        <v>3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266</v>
      </c>
      <c r="AU216" s="268" t="s">
        <v>87</v>
      </c>
      <c r="AV216" s="14" t="s">
        <v>87</v>
      </c>
      <c r="AW216" s="14" t="s">
        <v>34</v>
      </c>
      <c r="AX216" s="14" t="s">
        <v>77</v>
      </c>
      <c r="AY216" s="268" t="s">
        <v>256</v>
      </c>
    </row>
    <row r="217" s="15" customFormat="1">
      <c r="A217" s="15"/>
      <c r="B217" s="269"/>
      <c r="C217" s="270"/>
      <c r="D217" s="249" t="s">
        <v>266</v>
      </c>
      <c r="E217" s="271" t="s">
        <v>1</v>
      </c>
      <c r="F217" s="272" t="s">
        <v>270</v>
      </c>
      <c r="G217" s="270"/>
      <c r="H217" s="273">
        <v>3</v>
      </c>
      <c r="I217" s="274"/>
      <c r="J217" s="270"/>
      <c r="K217" s="270"/>
      <c r="L217" s="275"/>
      <c r="M217" s="292"/>
      <c r="N217" s="293"/>
      <c r="O217" s="293"/>
      <c r="P217" s="293"/>
      <c r="Q217" s="293"/>
      <c r="R217" s="293"/>
      <c r="S217" s="293"/>
      <c r="T217" s="29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266</v>
      </c>
      <c r="AU217" s="279" t="s">
        <v>87</v>
      </c>
      <c r="AV217" s="15" t="s">
        <v>262</v>
      </c>
      <c r="AW217" s="15" t="s">
        <v>34</v>
      </c>
      <c r="AX217" s="15" t="s">
        <v>85</v>
      </c>
      <c r="AY217" s="279" t="s">
        <v>256</v>
      </c>
    </row>
    <row r="218" s="2" customFormat="1" ht="6.96" customHeight="1">
      <c r="A218" s="38"/>
      <c r="B218" s="66"/>
      <c r="C218" s="67"/>
      <c r="D218" s="67"/>
      <c r="E218" s="67"/>
      <c r="F218" s="67"/>
      <c r="G218" s="67"/>
      <c r="H218" s="67"/>
      <c r="I218" s="67"/>
      <c r="J218" s="67"/>
      <c r="K218" s="67"/>
      <c r="L218" s="44"/>
      <c r="M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</sheetData>
  <sheetProtection sheet="1" autoFilter="0" formatColumns="0" formatRows="0" objects="1" scenarios="1" spinCount="100000" saltValue="4HLGpLJ6yScWAWynhlwF1VMfay6XXyiGYY679z5eKrTkikaG//HICryDcnBQji1bmyXFBHoejXV8pgkgF83FEA==" hashValue="HiSJhJr+BxsDCVKOUG/E6Qce+KqY39kse+9ZA36dBE6yPlQNfDE7cQxIURBQs0Yx+Bx6ZTFSM2QHxpS+Xuo31w==" algorithmName="SHA-512" password="CC35"/>
  <autoFilter ref="C138:K21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1717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1889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ROUND((SUM(BE130:BE220)),  2)</f>
        <v>0</v>
      </c>
      <c r="G37" s="38"/>
      <c r="H37" s="38"/>
      <c r="I37" s="165">
        <v>0.20999999999999999</v>
      </c>
      <c r="J37" s="164">
        <f>ROUND(((SUM(BE130:BE220))*I37),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ROUND((SUM(BF130:BF220)),  2)</f>
        <v>0</v>
      </c>
      <c r="G38" s="38"/>
      <c r="H38" s="38"/>
      <c r="I38" s="165">
        <v>0.12</v>
      </c>
      <c r="J38" s="164">
        <f>ROUND(((SUM(BF130:BF220))*I38),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ROUND((SUM(BG130:BG220)),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ROUND((SUM(BH130:BH220)),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ROUND((SUM(BI130:BI220)),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1717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2300103-012 - Elektro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1890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J181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J196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J197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J212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1716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1717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1718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2300103-012 - Elektro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P131+P196</f>
        <v>0</v>
      </c>
      <c r="Q130" s="104"/>
      <c r="R130" s="209">
        <f>R131+R196</f>
        <v>0.21571200000000002</v>
      </c>
      <c r="S130" s="104"/>
      <c r="T130" s="210">
        <f>T131+T196</f>
        <v>0.58718000000000004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BK131+BK196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1891</v>
      </c>
      <c r="F131" s="215" t="s">
        <v>1892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P132+P181</f>
        <v>0</v>
      </c>
      <c r="Q131" s="220"/>
      <c r="R131" s="221">
        <f>R132+R181</f>
        <v>0.081487500000000004</v>
      </c>
      <c r="S131" s="220"/>
      <c r="T131" s="222">
        <f>T132+T181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BK132+BK181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SUM(P133:P180)</f>
        <v>0</v>
      </c>
      <c r="Q132" s="220"/>
      <c r="R132" s="221">
        <f>SUM(R133:R180)</f>
        <v>0.057667499999999997</v>
      </c>
      <c r="S132" s="220"/>
      <c r="T132" s="222">
        <f>SUM(T133:T180)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SUM(BK133:BK180)</f>
        <v>0</v>
      </c>
    </row>
    <row r="133" s="2" customFormat="1" ht="44.25" customHeight="1">
      <c r="A133" s="38"/>
      <c r="B133" s="39"/>
      <c r="C133" s="228" t="s">
        <v>85</v>
      </c>
      <c r="D133" s="228" t="s">
        <v>258</v>
      </c>
      <c r="E133" s="229" t="s">
        <v>1893</v>
      </c>
      <c r="F133" s="230" t="s">
        <v>1894</v>
      </c>
      <c r="G133" s="231" t="s">
        <v>358</v>
      </c>
      <c r="H133" s="232">
        <v>57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1895</v>
      </c>
    </row>
    <row r="134" s="2" customFormat="1" ht="21.75" customHeight="1">
      <c r="A134" s="38"/>
      <c r="B134" s="39"/>
      <c r="C134" s="280" t="s">
        <v>87</v>
      </c>
      <c r="D134" s="280" t="s">
        <v>303</v>
      </c>
      <c r="E134" s="281" t="s">
        <v>1896</v>
      </c>
      <c r="F134" s="282" t="s">
        <v>1897</v>
      </c>
      <c r="G134" s="283" t="s">
        <v>358</v>
      </c>
      <c r="H134" s="284">
        <v>59.850000000000001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0.00020000000000000001</v>
      </c>
      <c r="R134" s="238">
        <f>Q134*H134</f>
        <v>0.011970000000000002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1898</v>
      </c>
    </row>
    <row r="135" s="14" customFormat="1">
      <c r="A135" s="14"/>
      <c r="B135" s="258"/>
      <c r="C135" s="259"/>
      <c r="D135" s="249" t="s">
        <v>266</v>
      </c>
      <c r="E135" s="260" t="s">
        <v>1</v>
      </c>
      <c r="F135" s="261" t="s">
        <v>1899</v>
      </c>
      <c r="G135" s="259"/>
      <c r="H135" s="262">
        <v>59.850000000000001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266</v>
      </c>
      <c r="AU135" s="268" t="s">
        <v>87</v>
      </c>
      <c r="AV135" s="14" t="s">
        <v>87</v>
      </c>
      <c r="AW135" s="14" t="s">
        <v>34</v>
      </c>
      <c r="AX135" s="14" t="s">
        <v>85</v>
      </c>
      <c r="AY135" s="268" t="s">
        <v>256</v>
      </c>
    </row>
    <row r="136" s="2" customFormat="1" ht="44.25" customHeight="1">
      <c r="A136" s="38"/>
      <c r="B136" s="39"/>
      <c r="C136" s="228" t="s">
        <v>109</v>
      </c>
      <c r="D136" s="228" t="s">
        <v>258</v>
      </c>
      <c r="E136" s="229" t="s">
        <v>1900</v>
      </c>
      <c r="F136" s="230" t="s">
        <v>1901</v>
      </c>
      <c r="G136" s="231" t="s">
        <v>358</v>
      </c>
      <c r="H136" s="232">
        <v>80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355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1902</v>
      </c>
    </row>
    <row r="137" s="2" customFormat="1" ht="21.75" customHeight="1">
      <c r="A137" s="38"/>
      <c r="B137" s="39"/>
      <c r="C137" s="280" t="s">
        <v>262</v>
      </c>
      <c r="D137" s="280" t="s">
        <v>303</v>
      </c>
      <c r="E137" s="281" t="s">
        <v>1903</v>
      </c>
      <c r="F137" s="282" t="s">
        <v>1904</v>
      </c>
      <c r="G137" s="283" t="s">
        <v>358</v>
      </c>
      <c r="H137" s="284">
        <v>84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0.00022000000000000001</v>
      </c>
      <c r="R137" s="238">
        <f>Q137*H137</f>
        <v>0.01848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1905</v>
      </c>
    </row>
    <row r="138" s="14" customFormat="1">
      <c r="A138" s="14"/>
      <c r="B138" s="258"/>
      <c r="C138" s="259"/>
      <c r="D138" s="249" t="s">
        <v>266</v>
      </c>
      <c r="E138" s="260" t="s">
        <v>1</v>
      </c>
      <c r="F138" s="261" t="s">
        <v>1906</v>
      </c>
      <c r="G138" s="259"/>
      <c r="H138" s="262">
        <v>84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266</v>
      </c>
      <c r="AU138" s="268" t="s">
        <v>87</v>
      </c>
      <c r="AV138" s="14" t="s">
        <v>87</v>
      </c>
      <c r="AW138" s="14" t="s">
        <v>34</v>
      </c>
      <c r="AX138" s="14" t="s">
        <v>85</v>
      </c>
      <c r="AY138" s="268" t="s">
        <v>256</v>
      </c>
    </row>
    <row r="139" s="2" customFormat="1" ht="44.25" customHeight="1">
      <c r="A139" s="38"/>
      <c r="B139" s="39"/>
      <c r="C139" s="228" t="s">
        <v>284</v>
      </c>
      <c r="D139" s="228" t="s">
        <v>258</v>
      </c>
      <c r="E139" s="229" t="s">
        <v>1907</v>
      </c>
      <c r="F139" s="230" t="s">
        <v>1908</v>
      </c>
      <c r="G139" s="231" t="s">
        <v>358</v>
      </c>
      <c r="H139" s="232">
        <v>30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355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1909</v>
      </c>
    </row>
    <row r="140" s="2" customFormat="1" ht="16.5" customHeight="1">
      <c r="A140" s="38"/>
      <c r="B140" s="39"/>
      <c r="C140" s="280" t="s">
        <v>289</v>
      </c>
      <c r="D140" s="280" t="s">
        <v>303</v>
      </c>
      <c r="E140" s="281" t="s">
        <v>1910</v>
      </c>
      <c r="F140" s="282" t="s">
        <v>1911</v>
      </c>
      <c r="G140" s="283" t="s">
        <v>358</v>
      </c>
      <c r="H140" s="284">
        <v>31.5</v>
      </c>
      <c r="I140" s="285"/>
      <c r="J140" s="286">
        <f>ROUND(I140*H140,2)</f>
        <v>0</v>
      </c>
      <c r="K140" s="287"/>
      <c r="L140" s="288"/>
      <c r="M140" s="289" t="s">
        <v>1</v>
      </c>
      <c r="N140" s="290" t="s">
        <v>42</v>
      </c>
      <c r="O140" s="91"/>
      <c r="P140" s="238">
        <f>O140*H140</f>
        <v>0</v>
      </c>
      <c r="Q140" s="238">
        <v>1.0000000000000001E-05</v>
      </c>
      <c r="R140" s="238">
        <f>Q140*H140</f>
        <v>0.00031500000000000001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513</v>
      </c>
      <c r="AT140" s="240" t="s">
        <v>303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1912</v>
      </c>
    </row>
    <row r="141" s="14" customFormat="1">
      <c r="A141" s="14"/>
      <c r="B141" s="258"/>
      <c r="C141" s="259"/>
      <c r="D141" s="249" t="s">
        <v>266</v>
      </c>
      <c r="E141" s="260" t="s">
        <v>1</v>
      </c>
      <c r="F141" s="261" t="s">
        <v>1913</v>
      </c>
      <c r="G141" s="259"/>
      <c r="H141" s="262">
        <v>31.5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266</v>
      </c>
      <c r="AU141" s="268" t="s">
        <v>87</v>
      </c>
      <c r="AV141" s="14" t="s">
        <v>87</v>
      </c>
      <c r="AW141" s="14" t="s">
        <v>34</v>
      </c>
      <c r="AX141" s="14" t="s">
        <v>85</v>
      </c>
      <c r="AY141" s="268" t="s">
        <v>256</v>
      </c>
    </row>
    <row r="142" s="2" customFormat="1" ht="49.05" customHeight="1">
      <c r="A142" s="38"/>
      <c r="B142" s="39"/>
      <c r="C142" s="228" t="s">
        <v>296</v>
      </c>
      <c r="D142" s="228" t="s">
        <v>258</v>
      </c>
      <c r="E142" s="229" t="s">
        <v>1914</v>
      </c>
      <c r="F142" s="230" t="s">
        <v>1915</v>
      </c>
      <c r="G142" s="231" t="s">
        <v>319</v>
      </c>
      <c r="H142" s="232">
        <v>3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1916</v>
      </c>
    </row>
    <row r="143" s="2" customFormat="1" ht="24.15" customHeight="1">
      <c r="A143" s="38"/>
      <c r="B143" s="39"/>
      <c r="C143" s="280" t="s">
        <v>302</v>
      </c>
      <c r="D143" s="280" t="s">
        <v>303</v>
      </c>
      <c r="E143" s="281" t="s">
        <v>1917</v>
      </c>
      <c r="F143" s="282" t="s">
        <v>1918</v>
      </c>
      <c r="G143" s="283" t="s">
        <v>319</v>
      </c>
      <c r="H143" s="284">
        <v>3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0.00023000000000000001</v>
      </c>
      <c r="R143" s="238">
        <f>Q143*H143</f>
        <v>0.00069000000000000008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1919</v>
      </c>
    </row>
    <row r="144" s="2" customFormat="1" ht="55.5" customHeight="1">
      <c r="A144" s="38"/>
      <c r="B144" s="39"/>
      <c r="C144" s="228" t="s">
        <v>309</v>
      </c>
      <c r="D144" s="228" t="s">
        <v>258</v>
      </c>
      <c r="E144" s="229" t="s">
        <v>1920</v>
      </c>
      <c r="F144" s="230" t="s">
        <v>1921</v>
      </c>
      <c r="G144" s="231" t="s">
        <v>319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1922</v>
      </c>
    </row>
    <row r="145" s="2" customFormat="1" ht="24.15" customHeight="1">
      <c r="A145" s="38"/>
      <c r="B145" s="39"/>
      <c r="C145" s="280" t="s">
        <v>316</v>
      </c>
      <c r="D145" s="280" t="s">
        <v>303</v>
      </c>
      <c r="E145" s="281" t="s">
        <v>1923</v>
      </c>
      <c r="F145" s="282" t="s">
        <v>1924</v>
      </c>
      <c r="G145" s="283" t="s">
        <v>319</v>
      </c>
      <c r="H145" s="284">
        <v>1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9.0000000000000006E-05</v>
      </c>
      <c r="R145" s="238">
        <f>Q145*H145</f>
        <v>9.0000000000000006E-05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1925</v>
      </c>
    </row>
    <row r="146" s="2" customFormat="1" ht="49.05" customHeight="1">
      <c r="A146" s="38"/>
      <c r="B146" s="39"/>
      <c r="C146" s="228" t="s">
        <v>322</v>
      </c>
      <c r="D146" s="228" t="s">
        <v>258</v>
      </c>
      <c r="E146" s="229" t="s">
        <v>1431</v>
      </c>
      <c r="F146" s="230" t="s">
        <v>1432</v>
      </c>
      <c r="G146" s="231" t="s">
        <v>319</v>
      </c>
      <c r="H146" s="232">
        <v>14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1926</v>
      </c>
    </row>
    <row r="147" s="2" customFormat="1" ht="24.15" customHeight="1">
      <c r="A147" s="38"/>
      <c r="B147" s="39"/>
      <c r="C147" s="280" t="s">
        <v>8</v>
      </c>
      <c r="D147" s="280" t="s">
        <v>303</v>
      </c>
      <c r="E147" s="281" t="s">
        <v>1434</v>
      </c>
      <c r="F147" s="282" t="s">
        <v>1435</v>
      </c>
      <c r="G147" s="283" t="s">
        <v>319</v>
      </c>
      <c r="H147" s="284">
        <v>14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5.0000000000000002E-05</v>
      </c>
      <c r="R147" s="238">
        <f>Q147*H147</f>
        <v>0.00069999999999999999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1927</v>
      </c>
    </row>
    <row r="148" s="2" customFormat="1" ht="44.25" customHeight="1">
      <c r="A148" s="38"/>
      <c r="B148" s="39"/>
      <c r="C148" s="228" t="s">
        <v>334</v>
      </c>
      <c r="D148" s="228" t="s">
        <v>258</v>
      </c>
      <c r="E148" s="229" t="s">
        <v>1928</v>
      </c>
      <c r="F148" s="230" t="s">
        <v>1929</v>
      </c>
      <c r="G148" s="231" t="s">
        <v>319</v>
      </c>
      <c r="H148" s="232">
        <v>51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355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355</v>
      </c>
      <c r="BM148" s="240" t="s">
        <v>1930</v>
      </c>
    </row>
    <row r="149" s="2" customFormat="1" ht="24.15" customHeight="1">
      <c r="A149" s="38"/>
      <c r="B149" s="39"/>
      <c r="C149" s="280" t="s">
        <v>343</v>
      </c>
      <c r="D149" s="280" t="s">
        <v>303</v>
      </c>
      <c r="E149" s="281" t="s">
        <v>1931</v>
      </c>
      <c r="F149" s="282" t="s">
        <v>1932</v>
      </c>
      <c r="G149" s="283" t="s">
        <v>319</v>
      </c>
      <c r="H149" s="284">
        <v>51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5.0000000000000002E-05</v>
      </c>
      <c r="R149" s="238">
        <f>Q149*H149</f>
        <v>0.0025500000000000002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513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355</v>
      </c>
      <c r="BM149" s="240" t="s">
        <v>1933</v>
      </c>
    </row>
    <row r="150" s="2" customFormat="1" ht="55.5" customHeight="1">
      <c r="A150" s="38"/>
      <c r="B150" s="39"/>
      <c r="C150" s="228" t="s">
        <v>348</v>
      </c>
      <c r="D150" s="228" t="s">
        <v>258</v>
      </c>
      <c r="E150" s="229" t="s">
        <v>1934</v>
      </c>
      <c r="F150" s="230" t="s">
        <v>1935</v>
      </c>
      <c r="G150" s="231" t="s">
        <v>358</v>
      </c>
      <c r="H150" s="232">
        <v>45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719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719</v>
      </c>
      <c r="BM150" s="240" t="s">
        <v>1936</v>
      </c>
    </row>
    <row r="151" s="2" customFormat="1" ht="24.15" customHeight="1">
      <c r="A151" s="38"/>
      <c r="B151" s="39"/>
      <c r="C151" s="280" t="s">
        <v>355</v>
      </c>
      <c r="D151" s="280" t="s">
        <v>303</v>
      </c>
      <c r="E151" s="281" t="s">
        <v>1937</v>
      </c>
      <c r="F151" s="282" t="s">
        <v>1938</v>
      </c>
      <c r="G151" s="283" t="s">
        <v>358</v>
      </c>
      <c r="H151" s="284">
        <v>17.25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6.9999999999999994E-05</v>
      </c>
      <c r="R151" s="238">
        <f>Q151*H151</f>
        <v>0.0012074999999999998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1071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1071</v>
      </c>
      <c r="BM151" s="240" t="s">
        <v>1939</v>
      </c>
    </row>
    <row r="152" s="14" customFormat="1">
      <c r="A152" s="14"/>
      <c r="B152" s="258"/>
      <c r="C152" s="259"/>
      <c r="D152" s="249" t="s">
        <v>266</v>
      </c>
      <c r="E152" s="260" t="s">
        <v>1</v>
      </c>
      <c r="F152" s="261" t="s">
        <v>1589</v>
      </c>
      <c r="G152" s="259"/>
      <c r="H152" s="262">
        <v>17.25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266</v>
      </c>
      <c r="AU152" s="268" t="s">
        <v>87</v>
      </c>
      <c r="AV152" s="14" t="s">
        <v>87</v>
      </c>
      <c r="AW152" s="14" t="s">
        <v>34</v>
      </c>
      <c r="AX152" s="14" t="s">
        <v>85</v>
      </c>
      <c r="AY152" s="268" t="s">
        <v>256</v>
      </c>
    </row>
    <row r="153" s="2" customFormat="1" ht="24.15" customHeight="1">
      <c r="A153" s="38"/>
      <c r="B153" s="39"/>
      <c r="C153" s="280" t="s">
        <v>368</v>
      </c>
      <c r="D153" s="280" t="s">
        <v>303</v>
      </c>
      <c r="E153" s="281" t="s">
        <v>1940</v>
      </c>
      <c r="F153" s="282" t="s">
        <v>1941</v>
      </c>
      <c r="G153" s="283" t="s">
        <v>358</v>
      </c>
      <c r="H153" s="284">
        <v>34.5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0.00011</v>
      </c>
      <c r="R153" s="238">
        <f>Q153*H153</f>
        <v>0.0037950000000000002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1071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1071</v>
      </c>
      <c r="BM153" s="240" t="s">
        <v>1942</v>
      </c>
    </row>
    <row r="154" s="14" customFormat="1">
      <c r="A154" s="14"/>
      <c r="B154" s="258"/>
      <c r="C154" s="259"/>
      <c r="D154" s="249" t="s">
        <v>266</v>
      </c>
      <c r="E154" s="260" t="s">
        <v>1</v>
      </c>
      <c r="F154" s="261" t="s">
        <v>1574</v>
      </c>
      <c r="G154" s="259"/>
      <c r="H154" s="262">
        <v>34.5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266</v>
      </c>
      <c r="AU154" s="268" t="s">
        <v>87</v>
      </c>
      <c r="AV154" s="14" t="s">
        <v>87</v>
      </c>
      <c r="AW154" s="14" t="s">
        <v>34</v>
      </c>
      <c r="AX154" s="14" t="s">
        <v>85</v>
      </c>
      <c r="AY154" s="268" t="s">
        <v>256</v>
      </c>
    </row>
    <row r="155" s="2" customFormat="1" ht="33" customHeight="1">
      <c r="A155" s="38"/>
      <c r="B155" s="39"/>
      <c r="C155" s="228" t="s">
        <v>382</v>
      </c>
      <c r="D155" s="228" t="s">
        <v>258</v>
      </c>
      <c r="E155" s="229" t="s">
        <v>1943</v>
      </c>
      <c r="F155" s="230" t="s">
        <v>1944</v>
      </c>
      <c r="G155" s="231" t="s">
        <v>319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1945</v>
      </c>
    </row>
    <row r="156" s="2" customFormat="1" ht="33" customHeight="1">
      <c r="A156" s="38"/>
      <c r="B156" s="39"/>
      <c r="C156" s="280" t="s">
        <v>406</v>
      </c>
      <c r="D156" s="280" t="s">
        <v>303</v>
      </c>
      <c r="E156" s="281" t="s">
        <v>1527</v>
      </c>
      <c r="F156" s="282" t="s">
        <v>1946</v>
      </c>
      <c r="G156" s="283" t="s">
        <v>319</v>
      </c>
      <c r="H156" s="284">
        <v>1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1947</v>
      </c>
    </row>
    <row r="157" s="2" customFormat="1" ht="49.05" customHeight="1">
      <c r="A157" s="38"/>
      <c r="B157" s="39"/>
      <c r="C157" s="228" t="s">
        <v>411</v>
      </c>
      <c r="D157" s="228" t="s">
        <v>258</v>
      </c>
      <c r="E157" s="229" t="s">
        <v>1948</v>
      </c>
      <c r="F157" s="230" t="s">
        <v>1949</v>
      </c>
      <c r="G157" s="231" t="s">
        <v>319</v>
      </c>
      <c r="H157" s="232">
        <v>3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1950</v>
      </c>
    </row>
    <row r="158" s="2" customFormat="1" ht="24.15" customHeight="1">
      <c r="A158" s="38"/>
      <c r="B158" s="39"/>
      <c r="C158" s="280" t="s">
        <v>7</v>
      </c>
      <c r="D158" s="280" t="s">
        <v>303</v>
      </c>
      <c r="E158" s="281" t="s">
        <v>1951</v>
      </c>
      <c r="F158" s="282" t="s">
        <v>1952</v>
      </c>
      <c r="G158" s="283" t="s">
        <v>319</v>
      </c>
      <c r="H158" s="284">
        <v>3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4.0000000000000003E-05</v>
      </c>
      <c r="R158" s="238">
        <f>Q158*H158</f>
        <v>0.00012000000000000002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1953</v>
      </c>
    </row>
    <row r="159" s="2" customFormat="1" ht="49.05" customHeight="1">
      <c r="A159" s="38"/>
      <c r="B159" s="39"/>
      <c r="C159" s="228" t="s">
        <v>435</v>
      </c>
      <c r="D159" s="228" t="s">
        <v>258</v>
      </c>
      <c r="E159" s="229" t="s">
        <v>1954</v>
      </c>
      <c r="F159" s="230" t="s">
        <v>1955</v>
      </c>
      <c r="G159" s="231" t="s">
        <v>319</v>
      </c>
      <c r="H159" s="232">
        <v>2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1956</v>
      </c>
    </row>
    <row r="160" s="2" customFormat="1" ht="24.15" customHeight="1">
      <c r="A160" s="38"/>
      <c r="B160" s="39"/>
      <c r="C160" s="280" t="s">
        <v>441</v>
      </c>
      <c r="D160" s="280" t="s">
        <v>303</v>
      </c>
      <c r="E160" s="281" t="s">
        <v>1957</v>
      </c>
      <c r="F160" s="282" t="s">
        <v>1958</v>
      </c>
      <c r="G160" s="283" t="s">
        <v>319</v>
      </c>
      <c r="H160" s="284">
        <v>2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4.0000000000000003E-05</v>
      </c>
      <c r="R160" s="238">
        <f>Q160*H160</f>
        <v>8.0000000000000007E-05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1959</v>
      </c>
    </row>
    <row r="161" s="2" customFormat="1" ht="24.15" customHeight="1">
      <c r="A161" s="38"/>
      <c r="B161" s="39"/>
      <c r="C161" s="228" t="s">
        <v>465</v>
      </c>
      <c r="D161" s="228" t="s">
        <v>258</v>
      </c>
      <c r="E161" s="229" t="s">
        <v>1449</v>
      </c>
      <c r="F161" s="230" t="s">
        <v>1450</v>
      </c>
      <c r="G161" s="231" t="s">
        <v>319</v>
      </c>
      <c r="H161" s="232">
        <v>1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1960</v>
      </c>
    </row>
    <row r="162" s="2" customFormat="1" ht="24.15" customHeight="1">
      <c r="A162" s="38"/>
      <c r="B162" s="39"/>
      <c r="C162" s="280" t="s">
        <v>471</v>
      </c>
      <c r="D162" s="280" t="s">
        <v>303</v>
      </c>
      <c r="E162" s="281" t="s">
        <v>1452</v>
      </c>
      <c r="F162" s="282" t="s">
        <v>1453</v>
      </c>
      <c r="G162" s="283" t="s">
        <v>319</v>
      </c>
      <c r="H162" s="284">
        <v>1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0.00017000000000000001</v>
      </c>
      <c r="R162" s="238">
        <f>Q162*H162</f>
        <v>0.00017000000000000001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1961</v>
      </c>
    </row>
    <row r="163" s="2" customFormat="1" ht="49.05" customHeight="1">
      <c r="A163" s="38"/>
      <c r="B163" s="39"/>
      <c r="C163" s="228" t="s">
        <v>477</v>
      </c>
      <c r="D163" s="228" t="s">
        <v>258</v>
      </c>
      <c r="E163" s="229" t="s">
        <v>1962</v>
      </c>
      <c r="F163" s="230" t="s">
        <v>1963</v>
      </c>
      <c r="G163" s="231" t="s">
        <v>319</v>
      </c>
      <c r="H163" s="232">
        <v>10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355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1964</v>
      </c>
    </row>
    <row r="164" s="2" customFormat="1" ht="24.15" customHeight="1">
      <c r="A164" s="38"/>
      <c r="B164" s="39"/>
      <c r="C164" s="280" t="s">
        <v>485</v>
      </c>
      <c r="D164" s="280" t="s">
        <v>303</v>
      </c>
      <c r="E164" s="281" t="s">
        <v>1965</v>
      </c>
      <c r="F164" s="282" t="s">
        <v>1966</v>
      </c>
      <c r="G164" s="283" t="s">
        <v>319</v>
      </c>
      <c r="H164" s="284">
        <v>10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6.0000000000000002E-05</v>
      </c>
      <c r="R164" s="238">
        <f>Q164*H164</f>
        <v>0.00060000000000000006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1967</v>
      </c>
    </row>
    <row r="165" s="2" customFormat="1" ht="49.05" customHeight="1">
      <c r="A165" s="38"/>
      <c r="B165" s="39"/>
      <c r="C165" s="228" t="s">
        <v>489</v>
      </c>
      <c r="D165" s="228" t="s">
        <v>258</v>
      </c>
      <c r="E165" s="229" t="s">
        <v>1968</v>
      </c>
      <c r="F165" s="230" t="s">
        <v>1969</v>
      </c>
      <c r="G165" s="231" t="s">
        <v>319</v>
      </c>
      <c r="H165" s="232">
        <v>30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1970</v>
      </c>
    </row>
    <row r="166" s="2" customFormat="1" ht="24.15" customHeight="1">
      <c r="A166" s="38"/>
      <c r="B166" s="39"/>
      <c r="C166" s="280" t="s">
        <v>498</v>
      </c>
      <c r="D166" s="280" t="s">
        <v>303</v>
      </c>
      <c r="E166" s="281" t="s">
        <v>1971</v>
      </c>
      <c r="F166" s="282" t="s">
        <v>1972</v>
      </c>
      <c r="G166" s="283" t="s">
        <v>319</v>
      </c>
      <c r="H166" s="284">
        <v>8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42</v>
      </c>
      <c r="O166" s="91"/>
      <c r="P166" s="238">
        <f>O166*H166</f>
        <v>0</v>
      </c>
      <c r="Q166" s="238">
        <v>0.00010000000000000001</v>
      </c>
      <c r="R166" s="238">
        <f>Q166*H166</f>
        <v>0.00080000000000000004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513</v>
      </c>
      <c r="AT166" s="240" t="s">
        <v>303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1973</v>
      </c>
    </row>
    <row r="167" s="2" customFormat="1" ht="33" customHeight="1">
      <c r="A167" s="38"/>
      <c r="B167" s="39"/>
      <c r="C167" s="280" t="s">
        <v>505</v>
      </c>
      <c r="D167" s="280" t="s">
        <v>303</v>
      </c>
      <c r="E167" s="281" t="s">
        <v>1974</v>
      </c>
      <c r="F167" s="282" t="s">
        <v>1975</v>
      </c>
      <c r="G167" s="283" t="s">
        <v>319</v>
      </c>
      <c r="H167" s="284">
        <v>22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0.00016000000000000001</v>
      </c>
      <c r="R167" s="238">
        <f>Q167*H167</f>
        <v>0.0035200000000000001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1976</v>
      </c>
    </row>
    <row r="168" s="2" customFormat="1" ht="24.15" customHeight="1">
      <c r="A168" s="38"/>
      <c r="B168" s="39"/>
      <c r="C168" s="228" t="s">
        <v>509</v>
      </c>
      <c r="D168" s="228" t="s">
        <v>258</v>
      </c>
      <c r="E168" s="229" t="s">
        <v>1476</v>
      </c>
      <c r="F168" s="230" t="s">
        <v>1477</v>
      </c>
      <c r="G168" s="231" t="s">
        <v>319</v>
      </c>
      <c r="H168" s="232">
        <v>1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355</v>
      </c>
      <c r="AT168" s="240" t="s">
        <v>258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1977</v>
      </c>
    </row>
    <row r="169" s="2" customFormat="1" ht="24.15" customHeight="1">
      <c r="A169" s="38"/>
      <c r="B169" s="39"/>
      <c r="C169" s="280" t="s">
        <v>513</v>
      </c>
      <c r="D169" s="280" t="s">
        <v>303</v>
      </c>
      <c r="E169" s="281" t="s">
        <v>1479</v>
      </c>
      <c r="F169" s="282" t="s">
        <v>1480</v>
      </c>
      <c r="G169" s="283" t="s">
        <v>319</v>
      </c>
      <c r="H169" s="284">
        <v>1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42</v>
      </c>
      <c r="O169" s="91"/>
      <c r="P169" s="238">
        <f>O169*H169</f>
        <v>0</v>
      </c>
      <c r="Q169" s="238">
        <v>0.0010499999999999999</v>
      </c>
      <c r="R169" s="238">
        <f>Q169*H169</f>
        <v>0.0010499999999999999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513</v>
      </c>
      <c r="AT169" s="240" t="s">
        <v>303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1978</v>
      </c>
    </row>
    <row r="170" s="2" customFormat="1" ht="24.15" customHeight="1">
      <c r="A170" s="38"/>
      <c r="B170" s="39"/>
      <c r="C170" s="228" t="s">
        <v>518</v>
      </c>
      <c r="D170" s="228" t="s">
        <v>258</v>
      </c>
      <c r="E170" s="229" t="s">
        <v>1979</v>
      </c>
      <c r="F170" s="230" t="s">
        <v>1980</v>
      </c>
      <c r="G170" s="231" t="s">
        <v>319</v>
      </c>
      <c r="H170" s="232">
        <v>1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355</v>
      </c>
      <c r="AT170" s="240" t="s">
        <v>258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1981</v>
      </c>
    </row>
    <row r="171" s="2" customFormat="1" ht="16.5" customHeight="1">
      <c r="A171" s="38"/>
      <c r="B171" s="39"/>
      <c r="C171" s="280" t="s">
        <v>523</v>
      </c>
      <c r="D171" s="280" t="s">
        <v>303</v>
      </c>
      <c r="E171" s="281" t="s">
        <v>1620</v>
      </c>
      <c r="F171" s="282" t="s">
        <v>1982</v>
      </c>
      <c r="G171" s="283" t="s">
        <v>319</v>
      </c>
      <c r="H171" s="284">
        <v>1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42</v>
      </c>
      <c r="O171" s="91"/>
      <c r="P171" s="238">
        <f>O171*H171</f>
        <v>0</v>
      </c>
      <c r="Q171" s="238">
        <v>0.00050000000000000001</v>
      </c>
      <c r="R171" s="238">
        <f>Q171*H171</f>
        <v>0.00050000000000000001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513</v>
      </c>
      <c r="AT171" s="240" t="s">
        <v>303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1983</v>
      </c>
    </row>
    <row r="172" s="2" customFormat="1" ht="16.5" customHeight="1">
      <c r="A172" s="38"/>
      <c r="B172" s="39"/>
      <c r="C172" s="280" t="s">
        <v>532</v>
      </c>
      <c r="D172" s="280" t="s">
        <v>303</v>
      </c>
      <c r="E172" s="281" t="s">
        <v>1515</v>
      </c>
      <c r="F172" s="282" t="s">
        <v>1516</v>
      </c>
      <c r="G172" s="283" t="s">
        <v>319</v>
      </c>
      <c r="H172" s="284">
        <v>1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42</v>
      </c>
      <c r="O172" s="91"/>
      <c r="P172" s="238">
        <f>O172*H172</f>
        <v>0</v>
      </c>
      <c r="Q172" s="238">
        <v>5.0000000000000002E-05</v>
      </c>
      <c r="R172" s="238">
        <f>Q172*H172</f>
        <v>5.0000000000000002E-05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513</v>
      </c>
      <c r="AT172" s="240" t="s">
        <v>303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1984</v>
      </c>
    </row>
    <row r="173" s="2" customFormat="1" ht="24.15" customHeight="1">
      <c r="A173" s="38"/>
      <c r="B173" s="39"/>
      <c r="C173" s="228" t="s">
        <v>544</v>
      </c>
      <c r="D173" s="228" t="s">
        <v>258</v>
      </c>
      <c r="E173" s="229" t="s">
        <v>1494</v>
      </c>
      <c r="F173" s="230" t="s">
        <v>1495</v>
      </c>
      <c r="G173" s="231" t="s">
        <v>319</v>
      </c>
      <c r="H173" s="232">
        <v>11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355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1985</v>
      </c>
    </row>
    <row r="174" s="2" customFormat="1" ht="16.5" customHeight="1">
      <c r="A174" s="38"/>
      <c r="B174" s="39"/>
      <c r="C174" s="280" t="s">
        <v>553</v>
      </c>
      <c r="D174" s="280" t="s">
        <v>303</v>
      </c>
      <c r="E174" s="281" t="s">
        <v>1986</v>
      </c>
      <c r="F174" s="282" t="s">
        <v>1987</v>
      </c>
      <c r="G174" s="283" t="s">
        <v>319</v>
      </c>
      <c r="H174" s="284">
        <v>9</v>
      </c>
      <c r="I174" s="285"/>
      <c r="J174" s="286">
        <f>ROUND(I174*H174,2)</f>
        <v>0</v>
      </c>
      <c r="K174" s="287"/>
      <c r="L174" s="288"/>
      <c r="M174" s="289" t="s">
        <v>1</v>
      </c>
      <c r="N174" s="290" t="s">
        <v>42</v>
      </c>
      <c r="O174" s="91"/>
      <c r="P174" s="238">
        <f>O174*H174</f>
        <v>0</v>
      </c>
      <c r="Q174" s="238">
        <v>0.00018000000000000001</v>
      </c>
      <c r="R174" s="238">
        <f>Q174*H174</f>
        <v>0.0016200000000000001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513</v>
      </c>
      <c r="AT174" s="240" t="s">
        <v>303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1988</v>
      </c>
    </row>
    <row r="175" s="2" customFormat="1" ht="16.5" customHeight="1">
      <c r="A175" s="38"/>
      <c r="B175" s="39"/>
      <c r="C175" s="280" t="s">
        <v>558</v>
      </c>
      <c r="D175" s="280" t="s">
        <v>303</v>
      </c>
      <c r="E175" s="281" t="s">
        <v>1497</v>
      </c>
      <c r="F175" s="282" t="s">
        <v>1498</v>
      </c>
      <c r="G175" s="283" t="s">
        <v>319</v>
      </c>
      <c r="H175" s="284">
        <v>2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42</v>
      </c>
      <c r="O175" s="91"/>
      <c r="P175" s="238">
        <f>O175*H175</f>
        <v>0</v>
      </c>
      <c r="Q175" s="238">
        <v>0.00018000000000000001</v>
      </c>
      <c r="R175" s="238">
        <f>Q175*H175</f>
        <v>0.00036000000000000002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513</v>
      </c>
      <c r="AT175" s="240" t="s">
        <v>303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1989</v>
      </c>
    </row>
    <row r="176" s="2" customFormat="1" ht="49.05" customHeight="1">
      <c r="A176" s="38"/>
      <c r="B176" s="39"/>
      <c r="C176" s="228" t="s">
        <v>564</v>
      </c>
      <c r="D176" s="228" t="s">
        <v>258</v>
      </c>
      <c r="E176" s="229" t="s">
        <v>1524</v>
      </c>
      <c r="F176" s="230" t="s">
        <v>1525</v>
      </c>
      <c r="G176" s="231" t="s">
        <v>319</v>
      </c>
      <c r="H176" s="232">
        <v>9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1990</v>
      </c>
    </row>
    <row r="177" s="2" customFormat="1" ht="44.25" customHeight="1">
      <c r="A177" s="38"/>
      <c r="B177" s="39"/>
      <c r="C177" s="280" t="s">
        <v>570</v>
      </c>
      <c r="D177" s="280" t="s">
        <v>303</v>
      </c>
      <c r="E177" s="281" t="s">
        <v>1491</v>
      </c>
      <c r="F177" s="282" t="s">
        <v>1991</v>
      </c>
      <c r="G177" s="283" t="s">
        <v>319</v>
      </c>
      <c r="H177" s="284">
        <v>9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42</v>
      </c>
      <c r="O177" s="91"/>
      <c r="P177" s="238">
        <f>O177*H177</f>
        <v>0</v>
      </c>
      <c r="Q177" s="238">
        <v>0.001</v>
      </c>
      <c r="R177" s="238">
        <f>Q177*H177</f>
        <v>0.0090000000000000011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513</v>
      </c>
      <c r="AT177" s="240" t="s">
        <v>303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1992</v>
      </c>
    </row>
    <row r="178" s="2" customFormat="1" ht="44.25" customHeight="1">
      <c r="A178" s="38"/>
      <c r="B178" s="39"/>
      <c r="C178" s="228" t="s">
        <v>574</v>
      </c>
      <c r="D178" s="228" t="s">
        <v>258</v>
      </c>
      <c r="E178" s="229" t="s">
        <v>1538</v>
      </c>
      <c r="F178" s="230" t="s">
        <v>1539</v>
      </c>
      <c r="G178" s="231" t="s">
        <v>319</v>
      </c>
      <c r="H178" s="232">
        <v>1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1993</v>
      </c>
    </row>
    <row r="179" s="2" customFormat="1" ht="49.05" customHeight="1">
      <c r="A179" s="38"/>
      <c r="B179" s="39"/>
      <c r="C179" s="228" t="s">
        <v>583</v>
      </c>
      <c r="D179" s="228" t="s">
        <v>258</v>
      </c>
      <c r="E179" s="229" t="s">
        <v>1994</v>
      </c>
      <c r="F179" s="230" t="s">
        <v>1995</v>
      </c>
      <c r="G179" s="231" t="s">
        <v>292</v>
      </c>
      <c r="H179" s="232">
        <v>0.10299999999999999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355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1996</v>
      </c>
    </row>
    <row r="180" s="2" customFormat="1" ht="16.5" customHeight="1">
      <c r="A180" s="38"/>
      <c r="B180" s="39"/>
      <c r="C180" s="228" t="s">
        <v>588</v>
      </c>
      <c r="D180" s="228" t="s">
        <v>258</v>
      </c>
      <c r="E180" s="229" t="s">
        <v>1527</v>
      </c>
      <c r="F180" s="230" t="s">
        <v>1545</v>
      </c>
      <c r="G180" s="231" t="s">
        <v>722</v>
      </c>
      <c r="H180" s="232">
        <v>10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1997</v>
      </c>
    </row>
    <row r="181" s="12" customFormat="1" ht="22.8" customHeight="1">
      <c r="A181" s="12"/>
      <c r="B181" s="212"/>
      <c r="C181" s="213"/>
      <c r="D181" s="214" t="s">
        <v>76</v>
      </c>
      <c r="E181" s="226" t="s">
        <v>1547</v>
      </c>
      <c r="F181" s="226" t="s">
        <v>1548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SUM(P182:P195)</f>
        <v>0</v>
      </c>
      <c r="Q181" s="220"/>
      <c r="R181" s="221">
        <f>SUM(R182:R195)</f>
        <v>0.023820000000000008</v>
      </c>
      <c r="S181" s="220"/>
      <c r="T181" s="222">
        <f>SUM(T182:T195)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87</v>
      </c>
      <c r="AT181" s="224" t="s">
        <v>76</v>
      </c>
      <c r="AU181" s="224" t="s">
        <v>85</v>
      </c>
      <c r="AY181" s="223" t="s">
        <v>256</v>
      </c>
      <c r="BK181" s="225">
        <f>SUM(BK182:BK195)</f>
        <v>0</v>
      </c>
    </row>
    <row r="182" s="2" customFormat="1" ht="21.75" customHeight="1">
      <c r="A182" s="38"/>
      <c r="B182" s="39"/>
      <c r="C182" s="228" t="s">
        <v>592</v>
      </c>
      <c r="D182" s="228" t="s">
        <v>258</v>
      </c>
      <c r="E182" s="229" t="s">
        <v>1998</v>
      </c>
      <c r="F182" s="230" t="s">
        <v>1999</v>
      </c>
      <c r="G182" s="231" t="s">
        <v>319</v>
      </c>
      <c r="H182" s="232">
        <v>1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2000</v>
      </c>
    </row>
    <row r="183" s="2" customFormat="1" ht="16.5" customHeight="1">
      <c r="A183" s="38"/>
      <c r="B183" s="39"/>
      <c r="C183" s="280" t="s">
        <v>598</v>
      </c>
      <c r="D183" s="280" t="s">
        <v>303</v>
      </c>
      <c r="E183" s="281" t="s">
        <v>2001</v>
      </c>
      <c r="F183" s="282" t="s">
        <v>2002</v>
      </c>
      <c r="G183" s="283" t="s">
        <v>319</v>
      </c>
      <c r="H183" s="284">
        <v>1</v>
      </c>
      <c r="I183" s="285"/>
      <c r="J183" s="286">
        <f>ROUND(I183*H183,2)</f>
        <v>0</v>
      </c>
      <c r="K183" s="287"/>
      <c r="L183" s="288"/>
      <c r="M183" s="289" t="s">
        <v>1</v>
      </c>
      <c r="N183" s="290" t="s">
        <v>42</v>
      </c>
      <c r="O183" s="91"/>
      <c r="P183" s="238">
        <f>O183*H183</f>
        <v>0</v>
      </c>
      <c r="Q183" s="238">
        <v>0.00132</v>
      </c>
      <c r="R183" s="238">
        <f>Q183*H183</f>
        <v>0.00132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513</v>
      </c>
      <c r="AT183" s="240" t="s">
        <v>303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2003</v>
      </c>
    </row>
    <row r="184" s="2" customFormat="1" ht="24.15" customHeight="1">
      <c r="A184" s="38"/>
      <c r="B184" s="39"/>
      <c r="C184" s="228" t="s">
        <v>602</v>
      </c>
      <c r="D184" s="228" t="s">
        <v>258</v>
      </c>
      <c r="E184" s="229" t="s">
        <v>2004</v>
      </c>
      <c r="F184" s="230" t="s">
        <v>2005</v>
      </c>
      <c r="G184" s="231" t="s">
        <v>358</v>
      </c>
      <c r="H184" s="232">
        <v>320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2006</v>
      </c>
    </row>
    <row r="185" s="2" customFormat="1" ht="37.8" customHeight="1">
      <c r="A185" s="38"/>
      <c r="B185" s="39"/>
      <c r="C185" s="280" t="s">
        <v>608</v>
      </c>
      <c r="D185" s="280" t="s">
        <v>303</v>
      </c>
      <c r="E185" s="281" t="s">
        <v>2007</v>
      </c>
      <c r="F185" s="282" t="s">
        <v>2008</v>
      </c>
      <c r="G185" s="283" t="s">
        <v>358</v>
      </c>
      <c r="H185" s="284">
        <v>384</v>
      </c>
      <c r="I185" s="285"/>
      <c r="J185" s="286">
        <f>ROUND(I185*H185,2)</f>
        <v>0</v>
      </c>
      <c r="K185" s="287"/>
      <c r="L185" s="288"/>
      <c r="M185" s="289" t="s">
        <v>1</v>
      </c>
      <c r="N185" s="290" t="s">
        <v>42</v>
      </c>
      <c r="O185" s="91"/>
      <c r="P185" s="238">
        <f>O185*H185</f>
        <v>0</v>
      </c>
      <c r="Q185" s="238">
        <v>5.0000000000000002E-05</v>
      </c>
      <c r="R185" s="238">
        <f>Q185*H185</f>
        <v>0.019200000000000002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513</v>
      </c>
      <c r="AT185" s="240" t="s">
        <v>303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2009</v>
      </c>
    </row>
    <row r="186" s="14" customFormat="1">
      <c r="A186" s="14"/>
      <c r="B186" s="258"/>
      <c r="C186" s="259"/>
      <c r="D186" s="249" t="s">
        <v>266</v>
      </c>
      <c r="E186" s="260" t="s">
        <v>1</v>
      </c>
      <c r="F186" s="261" t="s">
        <v>2010</v>
      </c>
      <c r="G186" s="259"/>
      <c r="H186" s="262">
        <v>384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8" t="s">
        <v>266</v>
      </c>
      <c r="AU186" s="268" t="s">
        <v>87</v>
      </c>
      <c r="AV186" s="14" t="s">
        <v>87</v>
      </c>
      <c r="AW186" s="14" t="s">
        <v>34</v>
      </c>
      <c r="AX186" s="14" t="s">
        <v>85</v>
      </c>
      <c r="AY186" s="268" t="s">
        <v>256</v>
      </c>
    </row>
    <row r="187" s="2" customFormat="1" ht="24.15" customHeight="1">
      <c r="A187" s="38"/>
      <c r="B187" s="39"/>
      <c r="C187" s="228" t="s">
        <v>614</v>
      </c>
      <c r="D187" s="228" t="s">
        <v>258</v>
      </c>
      <c r="E187" s="229" t="s">
        <v>2011</v>
      </c>
      <c r="F187" s="230" t="s">
        <v>2012</v>
      </c>
      <c r="G187" s="231" t="s">
        <v>319</v>
      </c>
      <c r="H187" s="232">
        <v>18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355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2013</v>
      </c>
    </row>
    <row r="188" s="2" customFormat="1" ht="24.15" customHeight="1">
      <c r="A188" s="38"/>
      <c r="B188" s="39"/>
      <c r="C188" s="280" t="s">
        <v>620</v>
      </c>
      <c r="D188" s="280" t="s">
        <v>303</v>
      </c>
      <c r="E188" s="281" t="s">
        <v>2014</v>
      </c>
      <c r="F188" s="282" t="s">
        <v>2015</v>
      </c>
      <c r="G188" s="283" t="s">
        <v>319</v>
      </c>
      <c r="H188" s="284">
        <v>18</v>
      </c>
      <c r="I188" s="285"/>
      <c r="J188" s="286">
        <f>ROUND(I188*H188,2)</f>
        <v>0</v>
      </c>
      <c r="K188" s="287"/>
      <c r="L188" s="288"/>
      <c r="M188" s="289" t="s">
        <v>1</v>
      </c>
      <c r="N188" s="290" t="s">
        <v>42</v>
      </c>
      <c r="O188" s="91"/>
      <c r="P188" s="238">
        <f>O188*H188</f>
        <v>0</v>
      </c>
      <c r="Q188" s="238">
        <v>5.0000000000000002E-05</v>
      </c>
      <c r="R188" s="238">
        <f>Q188*H188</f>
        <v>0.00090000000000000008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513</v>
      </c>
      <c r="AT188" s="240" t="s">
        <v>303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2016</v>
      </c>
    </row>
    <row r="189" s="2" customFormat="1" ht="37.8" customHeight="1">
      <c r="A189" s="38"/>
      <c r="B189" s="39"/>
      <c r="C189" s="228" t="s">
        <v>625</v>
      </c>
      <c r="D189" s="228" t="s">
        <v>258</v>
      </c>
      <c r="E189" s="229" t="s">
        <v>2017</v>
      </c>
      <c r="F189" s="230" t="s">
        <v>2018</v>
      </c>
      <c r="G189" s="231" t="s">
        <v>319</v>
      </c>
      <c r="H189" s="232">
        <v>24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2019</v>
      </c>
    </row>
    <row r="190" s="2" customFormat="1" ht="24.15" customHeight="1">
      <c r="A190" s="38"/>
      <c r="B190" s="39"/>
      <c r="C190" s="280" t="s">
        <v>630</v>
      </c>
      <c r="D190" s="280" t="s">
        <v>303</v>
      </c>
      <c r="E190" s="281" t="s">
        <v>2020</v>
      </c>
      <c r="F190" s="282" t="s">
        <v>2021</v>
      </c>
      <c r="G190" s="283" t="s">
        <v>319</v>
      </c>
      <c r="H190" s="284">
        <v>21</v>
      </c>
      <c r="I190" s="285"/>
      <c r="J190" s="286">
        <f>ROUND(I190*H190,2)</f>
        <v>0</v>
      </c>
      <c r="K190" s="287"/>
      <c r="L190" s="288"/>
      <c r="M190" s="289" t="s">
        <v>1</v>
      </c>
      <c r="N190" s="290" t="s">
        <v>42</v>
      </c>
      <c r="O190" s="91"/>
      <c r="P190" s="238">
        <f>O190*H190</f>
        <v>0</v>
      </c>
      <c r="Q190" s="238">
        <v>0.00010000000000000001</v>
      </c>
      <c r="R190" s="238">
        <f>Q190*H190</f>
        <v>0.0021000000000000003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513</v>
      </c>
      <c r="AT190" s="240" t="s">
        <v>303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2022</v>
      </c>
    </row>
    <row r="191" s="2" customFormat="1" ht="24.15" customHeight="1">
      <c r="A191" s="38"/>
      <c r="B191" s="39"/>
      <c r="C191" s="280" t="s">
        <v>643</v>
      </c>
      <c r="D191" s="280" t="s">
        <v>303</v>
      </c>
      <c r="E191" s="281" t="s">
        <v>2023</v>
      </c>
      <c r="F191" s="282" t="s">
        <v>2024</v>
      </c>
      <c r="G191" s="283" t="s">
        <v>319</v>
      </c>
      <c r="H191" s="284">
        <v>3</v>
      </c>
      <c r="I191" s="285"/>
      <c r="J191" s="286">
        <f>ROUND(I191*H191,2)</f>
        <v>0</v>
      </c>
      <c r="K191" s="287"/>
      <c r="L191" s="288"/>
      <c r="M191" s="289" t="s">
        <v>1</v>
      </c>
      <c r="N191" s="290" t="s">
        <v>42</v>
      </c>
      <c r="O191" s="91"/>
      <c r="P191" s="238">
        <f>O191*H191</f>
        <v>0</v>
      </c>
      <c r="Q191" s="238">
        <v>0.00010000000000000001</v>
      </c>
      <c r="R191" s="238">
        <f>Q191*H191</f>
        <v>0.00030000000000000003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513</v>
      </c>
      <c r="AT191" s="240" t="s">
        <v>303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2025</v>
      </c>
    </row>
    <row r="192" s="2" customFormat="1" ht="24.15" customHeight="1">
      <c r="A192" s="38"/>
      <c r="B192" s="39"/>
      <c r="C192" s="228" t="s">
        <v>657</v>
      </c>
      <c r="D192" s="228" t="s">
        <v>258</v>
      </c>
      <c r="E192" s="229" t="s">
        <v>2026</v>
      </c>
      <c r="F192" s="230" t="s">
        <v>2027</v>
      </c>
      <c r="G192" s="231" t="s">
        <v>319</v>
      </c>
      <c r="H192" s="232">
        <v>25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355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2028</v>
      </c>
    </row>
    <row r="193" s="2" customFormat="1" ht="24.15" customHeight="1">
      <c r="A193" s="38"/>
      <c r="B193" s="39"/>
      <c r="C193" s="228" t="s">
        <v>661</v>
      </c>
      <c r="D193" s="228" t="s">
        <v>258</v>
      </c>
      <c r="E193" s="229" t="s">
        <v>2029</v>
      </c>
      <c r="F193" s="230" t="s">
        <v>2030</v>
      </c>
      <c r="G193" s="231" t="s">
        <v>319</v>
      </c>
      <c r="H193" s="232">
        <v>24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2031</v>
      </c>
    </row>
    <row r="194" s="2" customFormat="1" ht="24.15" customHeight="1">
      <c r="A194" s="38"/>
      <c r="B194" s="39"/>
      <c r="C194" s="228" t="s">
        <v>665</v>
      </c>
      <c r="D194" s="228" t="s">
        <v>258</v>
      </c>
      <c r="E194" s="229" t="s">
        <v>2032</v>
      </c>
      <c r="F194" s="230" t="s">
        <v>2033</v>
      </c>
      <c r="G194" s="231" t="s">
        <v>319</v>
      </c>
      <c r="H194" s="232">
        <v>25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2034</v>
      </c>
    </row>
    <row r="195" s="2" customFormat="1" ht="49.05" customHeight="1">
      <c r="A195" s="38"/>
      <c r="B195" s="39"/>
      <c r="C195" s="228" t="s">
        <v>670</v>
      </c>
      <c r="D195" s="228" t="s">
        <v>258</v>
      </c>
      <c r="E195" s="229" t="s">
        <v>2035</v>
      </c>
      <c r="F195" s="230" t="s">
        <v>2036</v>
      </c>
      <c r="G195" s="231" t="s">
        <v>292</v>
      </c>
      <c r="H195" s="232">
        <v>0.024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2037</v>
      </c>
    </row>
    <row r="196" s="12" customFormat="1" ht="25.92" customHeight="1">
      <c r="A196" s="12"/>
      <c r="B196" s="212"/>
      <c r="C196" s="213"/>
      <c r="D196" s="214" t="s">
        <v>76</v>
      </c>
      <c r="E196" s="215" t="s">
        <v>303</v>
      </c>
      <c r="F196" s="215" t="s">
        <v>1373</v>
      </c>
      <c r="G196" s="213"/>
      <c r="H196" s="213"/>
      <c r="I196" s="216"/>
      <c r="J196" s="217">
        <f>BK196</f>
        <v>0</v>
      </c>
      <c r="K196" s="213"/>
      <c r="L196" s="218"/>
      <c r="M196" s="219"/>
      <c r="N196" s="220"/>
      <c r="O196" s="220"/>
      <c r="P196" s="221">
        <f>P197+P212</f>
        <v>0</v>
      </c>
      <c r="Q196" s="220"/>
      <c r="R196" s="221">
        <f>R197+R212</f>
        <v>0.13422450000000002</v>
      </c>
      <c r="S196" s="220"/>
      <c r="T196" s="222">
        <f>T197+T212</f>
        <v>0.58718000000000004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109</v>
      </c>
      <c r="AT196" s="224" t="s">
        <v>76</v>
      </c>
      <c r="AU196" s="224" t="s">
        <v>77</v>
      </c>
      <c r="AY196" s="223" t="s">
        <v>256</v>
      </c>
      <c r="BK196" s="225">
        <f>BK197+BK212</f>
        <v>0</v>
      </c>
    </row>
    <row r="197" s="12" customFormat="1" ht="22.8" customHeight="1">
      <c r="A197" s="12"/>
      <c r="B197" s="212"/>
      <c r="C197" s="213"/>
      <c r="D197" s="214" t="s">
        <v>76</v>
      </c>
      <c r="E197" s="226" t="s">
        <v>1374</v>
      </c>
      <c r="F197" s="226" t="s">
        <v>1375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SUM(P198:P211)</f>
        <v>0</v>
      </c>
      <c r="Q197" s="220"/>
      <c r="R197" s="221">
        <f>SUM(R198:R211)</f>
        <v>0.10422450000000001</v>
      </c>
      <c r="S197" s="220"/>
      <c r="T197" s="222">
        <f>SUM(T198:T211)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109</v>
      </c>
      <c r="AT197" s="224" t="s">
        <v>76</v>
      </c>
      <c r="AU197" s="224" t="s">
        <v>85</v>
      </c>
      <c r="AY197" s="223" t="s">
        <v>256</v>
      </c>
      <c r="BK197" s="225">
        <f>SUM(BK198:BK211)</f>
        <v>0</v>
      </c>
    </row>
    <row r="198" s="2" customFormat="1" ht="49.05" customHeight="1">
      <c r="A198" s="38"/>
      <c r="B198" s="39"/>
      <c r="C198" s="228" t="s">
        <v>676</v>
      </c>
      <c r="D198" s="228" t="s">
        <v>258</v>
      </c>
      <c r="E198" s="229" t="s">
        <v>1568</v>
      </c>
      <c r="F198" s="230" t="s">
        <v>1569</v>
      </c>
      <c r="G198" s="231" t="s">
        <v>358</v>
      </c>
      <c r="H198" s="232">
        <v>20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719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719</v>
      </c>
      <c r="BM198" s="240" t="s">
        <v>2038</v>
      </c>
    </row>
    <row r="199" s="2" customFormat="1" ht="44.25" customHeight="1">
      <c r="A199" s="38"/>
      <c r="B199" s="39"/>
      <c r="C199" s="280" t="s">
        <v>682</v>
      </c>
      <c r="D199" s="280" t="s">
        <v>303</v>
      </c>
      <c r="E199" s="281" t="s">
        <v>2039</v>
      </c>
      <c r="F199" s="282" t="s">
        <v>2040</v>
      </c>
      <c r="G199" s="283" t="s">
        <v>358</v>
      </c>
      <c r="H199" s="284">
        <v>23</v>
      </c>
      <c r="I199" s="285"/>
      <c r="J199" s="286">
        <f>ROUND(I199*H199,2)</f>
        <v>0</v>
      </c>
      <c r="K199" s="287"/>
      <c r="L199" s="288"/>
      <c r="M199" s="289" t="s">
        <v>1</v>
      </c>
      <c r="N199" s="290" t="s">
        <v>42</v>
      </c>
      <c r="O199" s="91"/>
      <c r="P199" s="238">
        <f>O199*H199</f>
        <v>0</v>
      </c>
      <c r="Q199" s="238">
        <v>0.00016000000000000001</v>
      </c>
      <c r="R199" s="238">
        <f>Q199*H199</f>
        <v>0.0036800000000000001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513</v>
      </c>
      <c r="AT199" s="240" t="s">
        <v>303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2041</v>
      </c>
    </row>
    <row r="200" s="14" customFormat="1">
      <c r="A200" s="14"/>
      <c r="B200" s="258"/>
      <c r="C200" s="259"/>
      <c r="D200" s="249" t="s">
        <v>266</v>
      </c>
      <c r="E200" s="260" t="s">
        <v>1</v>
      </c>
      <c r="F200" s="261" t="s">
        <v>2042</v>
      </c>
      <c r="G200" s="259"/>
      <c r="H200" s="262">
        <v>23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266</v>
      </c>
      <c r="AU200" s="268" t="s">
        <v>87</v>
      </c>
      <c r="AV200" s="14" t="s">
        <v>87</v>
      </c>
      <c r="AW200" s="14" t="s">
        <v>34</v>
      </c>
      <c r="AX200" s="14" t="s">
        <v>85</v>
      </c>
      <c r="AY200" s="268" t="s">
        <v>256</v>
      </c>
    </row>
    <row r="201" s="2" customFormat="1" ht="49.05" customHeight="1">
      <c r="A201" s="38"/>
      <c r="B201" s="39"/>
      <c r="C201" s="228" t="s">
        <v>688</v>
      </c>
      <c r="D201" s="228" t="s">
        <v>258</v>
      </c>
      <c r="E201" s="229" t="s">
        <v>1575</v>
      </c>
      <c r="F201" s="230" t="s">
        <v>1576</v>
      </c>
      <c r="G201" s="231" t="s">
        <v>358</v>
      </c>
      <c r="H201" s="232">
        <v>460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719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719</v>
      </c>
      <c r="BM201" s="240" t="s">
        <v>2043</v>
      </c>
    </row>
    <row r="202" s="2" customFormat="1" ht="37.8" customHeight="1">
      <c r="A202" s="38"/>
      <c r="B202" s="39"/>
      <c r="C202" s="280" t="s">
        <v>693</v>
      </c>
      <c r="D202" s="280" t="s">
        <v>303</v>
      </c>
      <c r="E202" s="281" t="s">
        <v>2044</v>
      </c>
      <c r="F202" s="282" t="s">
        <v>2045</v>
      </c>
      <c r="G202" s="283" t="s">
        <v>358</v>
      </c>
      <c r="H202" s="284">
        <v>356.5</v>
      </c>
      <c r="I202" s="285"/>
      <c r="J202" s="286">
        <f>ROUND(I202*H202,2)</f>
        <v>0</v>
      </c>
      <c r="K202" s="287"/>
      <c r="L202" s="288"/>
      <c r="M202" s="289" t="s">
        <v>1</v>
      </c>
      <c r="N202" s="290" t="s">
        <v>42</v>
      </c>
      <c r="O202" s="91"/>
      <c r="P202" s="238">
        <f>O202*H202</f>
        <v>0</v>
      </c>
      <c r="Q202" s="238">
        <v>0.00016000000000000001</v>
      </c>
      <c r="R202" s="238">
        <f>Q202*H202</f>
        <v>0.057040000000000007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1071</v>
      </c>
      <c r="AT202" s="240" t="s">
        <v>303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1071</v>
      </c>
      <c r="BM202" s="240" t="s">
        <v>2046</v>
      </c>
    </row>
    <row r="203" s="14" customFormat="1">
      <c r="A203" s="14"/>
      <c r="B203" s="258"/>
      <c r="C203" s="259"/>
      <c r="D203" s="249" t="s">
        <v>266</v>
      </c>
      <c r="E203" s="260" t="s">
        <v>1</v>
      </c>
      <c r="F203" s="261" t="s">
        <v>2047</v>
      </c>
      <c r="G203" s="259"/>
      <c r="H203" s="262">
        <v>356.5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266</v>
      </c>
      <c r="AU203" s="268" t="s">
        <v>87</v>
      </c>
      <c r="AV203" s="14" t="s">
        <v>87</v>
      </c>
      <c r="AW203" s="14" t="s">
        <v>34</v>
      </c>
      <c r="AX203" s="14" t="s">
        <v>85</v>
      </c>
      <c r="AY203" s="268" t="s">
        <v>256</v>
      </c>
    </row>
    <row r="204" s="2" customFormat="1" ht="37.8" customHeight="1">
      <c r="A204" s="38"/>
      <c r="B204" s="39"/>
      <c r="C204" s="280" t="s">
        <v>698</v>
      </c>
      <c r="D204" s="280" t="s">
        <v>303</v>
      </c>
      <c r="E204" s="281" t="s">
        <v>1578</v>
      </c>
      <c r="F204" s="282" t="s">
        <v>1579</v>
      </c>
      <c r="G204" s="283" t="s">
        <v>358</v>
      </c>
      <c r="H204" s="284">
        <v>172.5</v>
      </c>
      <c r="I204" s="285"/>
      <c r="J204" s="286">
        <f>ROUND(I204*H204,2)</f>
        <v>0</v>
      </c>
      <c r="K204" s="287"/>
      <c r="L204" s="288"/>
      <c r="M204" s="289" t="s">
        <v>1</v>
      </c>
      <c r="N204" s="290" t="s">
        <v>42</v>
      </c>
      <c r="O204" s="91"/>
      <c r="P204" s="238">
        <f>O204*H204</f>
        <v>0</v>
      </c>
      <c r="Q204" s="238">
        <v>0.00012</v>
      </c>
      <c r="R204" s="238">
        <f>Q204*H204</f>
        <v>0.0207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1071</v>
      </c>
      <c r="AT204" s="240" t="s">
        <v>303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1071</v>
      </c>
      <c r="BM204" s="240" t="s">
        <v>2048</v>
      </c>
    </row>
    <row r="205" s="14" customFormat="1">
      <c r="A205" s="14"/>
      <c r="B205" s="258"/>
      <c r="C205" s="259"/>
      <c r="D205" s="249" t="s">
        <v>266</v>
      </c>
      <c r="E205" s="260" t="s">
        <v>1</v>
      </c>
      <c r="F205" s="261" t="s">
        <v>2049</v>
      </c>
      <c r="G205" s="259"/>
      <c r="H205" s="262">
        <v>172.5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266</v>
      </c>
      <c r="AU205" s="268" t="s">
        <v>87</v>
      </c>
      <c r="AV205" s="14" t="s">
        <v>87</v>
      </c>
      <c r="AW205" s="14" t="s">
        <v>34</v>
      </c>
      <c r="AX205" s="14" t="s">
        <v>85</v>
      </c>
      <c r="AY205" s="268" t="s">
        <v>256</v>
      </c>
    </row>
    <row r="206" s="2" customFormat="1" ht="49.05" customHeight="1">
      <c r="A206" s="38"/>
      <c r="B206" s="39"/>
      <c r="C206" s="228" t="s">
        <v>703</v>
      </c>
      <c r="D206" s="228" t="s">
        <v>258</v>
      </c>
      <c r="E206" s="229" t="s">
        <v>2050</v>
      </c>
      <c r="F206" s="230" t="s">
        <v>2051</v>
      </c>
      <c r="G206" s="231" t="s">
        <v>358</v>
      </c>
      <c r="H206" s="232">
        <v>39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719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719</v>
      </c>
      <c r="BM206" s="240" t="s">
        <v>2052</v>
      </c>
    </row>
    <row r="207" s="2" customFormat="1" ht="37.8" customHeight="1">
      <c r="A207" s="38"/>
      <c r="B207" s="39"/>
      <c r="C207" s="280" t="s">
        <v>711</v>
      </c>
      <c r="D207" s="280" t="s">
        <v>303</v>
      </c>
      <c r="E207" s="281" t="s">
        <v>2053</v>
      </c>
      <c r="F207" s="282" t="s">
        <v>2054</v>
      </c>
      <c r="G207" s="283" t="s">
        <v>358</v>
      </c>
      <c r="H207" s="284">
        <v>44.850000000000001</v>
      </c>
      <c r="I207" s="285"/>
      <c r="J207" s="286">
        <f>ROUND(I207*H207,2)</f>
        <v>0</v>
      </c>
      <c r="K207" s="287"/>
      <c r="L207" s="288"/>
      <c r="M207" s="289" t="s">
        <v>1</v>
      </c>
      <c r="N207" s="290" t="s">
        <v>42</v>
      </c>
      <c r="O207" s="91"/>
      <c r="P207" s="238">
        <f>O207*H207</f>
        <v>0</v>
      </c>
      <c r="Q207" s="238">
        <v>0.00017000000000000001</v>
      </c>
      <c r="R207" s="238">
        <f>Q207*H207</f>
        <v>0.0076245000000000011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1071</v>
      </c>
      <c r="AT207" s="240" t="s">
        <v>303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1071</v>
      </c>
      <c r="BM207" s="240" t="s">
        <v>2055</v>
      </c>
    </row>
    <row r="208" s="14" customFormat="1">
      <c r="A208" s="14"/>
      <c r="B208" s="258"/>
      <c r="C208" s="259"/>
      <c r="D208" s="249" t="s">
        <v>266</v>
      </c>
      <c r="E208" s="260" t="s">
        <v>1</v>
      </c>
      <c r="F208" s="261" t="s">
        <v>2056</v>
      </c>
      <c r="G208" s="259"/>
      <c r="H208" s="262">
        <v>44.850000000000001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266</v>
      </c>
      <c r="AU208" s="268" t="s">
        <v>87</v>
      </c>
      <c r="AV208" s="14" t="s">
        <v>87</v>
      </c>
      <c r="AW208" s="14" t="s">
        <v>34</v>
      </c>
      <c r="AX208" s="14" t="s">
        <v>85</v>
      </c>
      <c r="AY208" s="268" t="s">
        <v>256</v>
      </c>
    </row>
    <row r="209" s="2" customFormat="1" ht="49.05" customHeight="1">
      <c r="A209" s="38"/>
      <c r="B209" s="39"/>
      <c r="C209" s="228" t="s">
        <v>719</v>
      </c>
      <c r="D209" s="228" t="s">
        <v>258</v>
      </c>
      <c r="E209" s="229" t="s">
        <v>2057</v>
      </c>
      <c r="F209" s="230" t="s">
        <v>2058</v>
      </c>
      <c r="G209" s="231" t="s">
        <v>358</v>
      </c>
      <c r="H209" s="232">
        <v>30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719</v>
      </c>
      <c r="AT209" s="240" t="s">
        <v>258</v>
      </c>
      <c r="AU209" s="240" t="s">
        <v>87</v>
      </c>
      <c r="AY209" s="17" t="s">
        <v>256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85</v>
      </c>
      <c r="BK209" s="241">
        <f>ROUND(I209*H209,2)</f>
        <v>0</v>
      </c>
      <c r="BL209" s="17" t="s">
        <v>719</v>
      </c>
      <c r="BM209" s="240" t="s">
        <v>2059</v>
      </c>
    </row>
    <row r="210" s="2" customFormat="1" ht="37.8" customHeight="1">
      <c r="A210" s="38"/>
      <c r="B210" s="39"/>
      <c r="C210" s="280" t="s">
        <v>726</v>
      </c>
      <c r="D210" s="280" t="s">
        <v>303</v>
      </c>
      <c r="E210" s="281" t="s">
        <v>2060</v>
      </c>
      <c r="F210" s="282" t="s">
        <v>2061</v>
      </c>
      <c r="G210" s="283" t="s">
        <v>358</v>
      </c>
      <c r="H210" s="284">
        <v>34.5</v>
      </c>
      <c r="I210" s="285"/>
      <c r="J210" s="286">
        <f>ROUND(I210*H210,2)</f>
        <v>0</v>
      </c>
      <c r="K210" s="287"/>
      <c r="L210" s="288"/>
      <c r="M210" s="289" t="s">
        <v>1</v>
      </c>
      <c r="N210" s="290" t="s">
        <v>42</v>
      </c>
      <c r="O210" s="91"/>
      <c r="P210" s="238">
        <f>O210*H210</f>
        <v>0</v>
      </c>
      <c r="Q210" s="238">
        <v>0.00044000000000000002</v>
      </c>
      <c r="R210" s="238">
        <f>Q210*H210</f>
        <v>0.015180000000000001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1071</v>
      </c>
      <c r="AT210" s="240" t="s">
        <v>303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1071</v>
      </c>
      <c r="BM210" s="240" t="s">
        <v>2062</v>
      </c>
    </row>
    <row r="211" s="14" customFormat="1">
      <c r="A211" s="14"/>
      <c r="B211" s="258"/>
      <c r="C211" s="259"/>
      <c r="D211" s="249" t="s">
        <v>266</v>
      </c>
      <c r="E211" s="260" t="s">
        <v>1</v>
      </c>
      <c r="F211" s="261" t="s">
        <v>1574</v>
      </c>
      <c r="G211" s="259"/>
      <c r="H211" s="262">
        <v>34.5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266</v>
      </c>
      <c r="AU211" s="268" t="s">
        <v>87</v>
      </c>
      <c r="AV211" s="14" t="s">
        <v>87</v>
      </c>
      <c r="AW211" s="14" t="s">
        <v>34</v>
      </c>
      <c r="AX211" s="14" t="s">
        <v>85</v>
      </c>
      <c r="AY211" s="268" t="s">
        <v>256</v>
      </c>
    </row>
    <row r="212" s="12" customFormat="1" ht="22.8" customHeight="1">
      <c r="A212" s="12"/>
      <c r="B212" s="212"/>
      <c r="C212" s="213"/>
      <c r="D212" s="214" t="s">
        <v>76</v>
      </c>
      <c r="E212" s="226" t="s">
        <v>1590</v>
      </c>
      <c r="F212" s="226" t="s">
        <v>1591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SUM(P213:P220)</f>
        <v>0</v>
      </c>
      <c r="Q212" s="220"/>
      <c r="R212" s="221">
        <f>SUM(R213:R220)</f>
        <v>0.029999999999999999</v>
      </c>
      <c r="S212" s="220"/>
      <c r="T212" s="222">
        <f>SUM(T213:T220)</f>
        <v>0.58718000000000004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109</v>
      </c>
      <c r="AT212" s="224" t="s">
        <v>76</v>
      </c>
      <c r="AU212" s="224" t="s">
        <v>85</v>
      </c>
      <c r="AY212" s="223" t="s">
        <v>256</v>
      </c>
      <c r="BK212" s="225">
        <f>SUM(BK213:BK220)</f>
        <v>0</v>
      </c>
    </row>
    <row r="213" s="2" customFormat="1" ht="33" customHeight="1">
      <c r="A213" s="38"/>
      <c r="B213" s="39"/>
      <c r="C213" s="228" t="s">
        <v>741</v>
      </c>
      <c r="D213" s="228" t="s">
        <v>258</v>
      </c>
      <c r="E213" s="229" t="s">
        <v>2063</v>
      </c>
      <c r="F213" s="230" t="s">
        <v>2064</v>
      </c>
      <c r="G213" s="231" t="s">
        <v>358</v>
      </c>
      <c r="H213" s="232">
        <v>50</v>
      </c>
      <c r="I213" s="233"/>
      <c r="J213" s="234">
        <f>ROUND(I213*H213,2)</f>
        <v>0</v>
      </c>
      <c r="K213" s="235"/>
      <c r="L213" s="44"/>
      <c r="M213" s="236" t="s">
        <v>1</v>
      </c>
      <c r="N213" s="237" t="s">
        <v>42</v>
      </c>
      <c r="O213" s="91"/>
      <c r="P213" s="238">
        <f>O213*H213</f>
        <v>0</v>
      </c>
      <c r="Q213" s="238">
        <v>0.00059999999999999995</v>
      </c>
      <c r="R213" s="238">
        <f>Q213*H213</f>
        <v>0.029999999999999999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719</v>
      </c>
      <c r="AT213" s="240" t="s">
        <v>258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719</v>
      </c>
      <c r="BM213" s="240" t="s">
        <v>2065</v>
      </c>
    </row>
    <row r="214" s="2" customFormat="1" ht="33" customHeight="1">
      <c r="A214" s="38"/>
      <c r="B214" s="39"/>
      <c r="C214" s="228" t="s">
        <v>746</v>
      </c>
      <c r="D214" s="228" t="s">
        <v>258</v>
      </c>
      <c r="E214" s="229" t="s">
        <v>1661</v>
      </c>
      <c r="F214" s="230" t="s">
        <v>1662</v>
      </c>
      <c r="G214" s="231" t="s">
        <v>319</v>
      </c>
      <c r="H214" s="232">
        <v>2</v>
      </c>
      <c r="I214" s="233"/>
      <c r="J214" s="234">
        <f>ROUND(I214*H214,2)</f>
        <v>0</v>
      </c>
      <c r="K214" s="235"/>
      <c r="L214" s="44"/>
      <c r="M214" s="236" t="s">
        <v>1</v>
      </c>
      <c r="N214" s="237" t="s">
        <v>42</v>
      </c>
      <c r="O214" s="91"/>
      <c r="P214" s="238">
        <f>O214*H214</f>
        <v>0</v>
      </c>
      <c r="Q214" s="238">
        <v>0</v>
      </c>
      <c r="R214" s="238">
        <f>Q214*H214</f>
        <v>0</v>
      </c>
      <c r="S214" s="238">
        <v>0.13800000000000001</v>
      </c>
      <c r="T214" s="239">
        <f>S214*H214</f>
        <v>0.27600000000000002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719</v>
      </c>
      <c r="AT214" s="240" t="s">
        <v>258</v>
      </c>
      <c r="AU214" s="240" t="s">
        <v>87</v>
      </c>
      <c r="AY214" s="17" t="s">
        <v>256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85</v>
      </c>
      <c r="BK214" s="241">
        <f>ROUND(I214*H214,2)</f>
        <v>0</v>
      </c>
      <c r="BL214" s="17" t="s">
        <v>719</v>
      </c>
      <c r="BM214" s="240" t="s">
        <v>2066</v>
      </c>
    </row>
    <row r="215" s="2" customFormat="1" ht="24.15" customHeight="1">
      <c r="A215" s="38"/>
      <c r="B215" s="39"/>
      <c r="C215" s="228" t="s">
        <v>752</v>
      </c>
      <c r="D215" s="228" t="s">
        <v>258</v>
      </c>
      <c r="E215" s="229" t="s">
        <v>1595</v>
      </c>
      <c r="F215" s="230" t="s">
        <v>1596</v>
      </c>
      <c r="G215" s="231" t="s">
        <v>319</v>
      </c>
      <c r="H215" s="232">
        <v>13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42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0.00085999999999999998</v>
      </c>
      <c r="T215" s="239">
        <f>S215*H215</f>
        <v>0.011179999999999999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719</v>
      </c>
      <c r="AT215" s="240" t="s">
        <v>258</v>
      </c>
      <c r="AU215" s="240" t="s">
        <v>87</v>
      </c>
      <c r="AY215" s="17" t="s">
        <v>256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85</v>
      </c>
      <c r="BK215" s="241">
        <f>ROUND(I215*H215,2)</f>
        <v>0</v>
      </c>
      <c r="BL215" s="17" t="s">
        <v>719</v>
      </c>
      <c r="BM215" s="240" t="s">
        <v>2067</v>
      </c>
    </row>
    <row r="216" s="2" customFormat="1" ht="33" customHeight="1">
      <c r="A216" s="38"/>
      <c r="B216" s="39"/>
      <c r="C216" s="228" t="s">
        <v>756</v>
      </c>
      <c r="D216" s="228" t="s">
        <v>258</v>
      </c>
      <c r="E216" s="229" t="s">
        <v>2068</v>
      </c>
      <c r="F216" s="230" t="s">
        <v>2069</v>
      </c>
      <c r="G216" s="231" t="s">
        <v>358</v>
      </c>
      <c r="H216" s="232">
        <v>50</v>
      </c>
      <c r="I216" s="233"/>
      <c r="J216" s="234">
        <f>ROUND(I216*H216,2)</f>
        <v>0</v>
      </c>
      <c r="K216" s="235"/>
      <c r="L216" s="44"/>
      <c r="M216" s="236" t="s">
        <v>1</v>
      </c>
      <c r="N216" s="237" t="s">
        <v>42</v>
      </c>
      <c r="O216" s="91"/>
      <c r="P216" s="238">
        <f>O216*H216</f>
        <v>0</v>
      </c>
      <c r="Q216" s="238">
        <v>0</v>
      </c>
      <c r="R216" s="238">
        <f>Q216*H216</f>
        <v>0</v>
      </c>
      <c r="S216" s="238">
        <v>0.0060000000000000001</v>
      </c>
      <c r="T216" s="239">
        <f>S216*H216</f>
        <v>0.29999999999999999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719</v>
      </c>
      <c r="AT216" s="240" t="s">
        <v>258</v>
      </c>
      <c r="AU216" s="240" t="s">
        <v>87</v>
      </c>
      <c r="AY216" s="17" t="s">
        <v>256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85</v>
      </c>
      <c r="BK216" s="241">
        <f>ROUND(I216*H216,2)</f>
        <v>0</v>
      </c>
      <c r="BL216" s="17" t="s">
        <v>719</v>
      </c>
      <c r="BM216" s="240" t="s">
        <v>2070</v>
      </c>
    </row>
    <row r="217" s="2" customFormat="1" ht="24.15" customHeight="1">
      <c r="A217" s="38"/>
      <c r="B217" s="39"/>
      <c r="C217" s="228" t="s">
        <v>761</v>
      </c>
      <c r="D217" s="228" t="s">
        <v>258</v>
      </c>
      <c r="E217" s="229" t="s">
        <v>1601</v>
      </c>
      <c r="F217" s="230" t="s">
        <v>1602</v>
      </c>
      <c r="G217" s="231" t="s">
        <v>292</v>
      </c>
      <c r="H217" s="232">
        <v>0.58699999999999997</v>
      </c>
      <c r="I217" s="233"/>
      <c r="J217" s="234">
        <f>ROUND(I217*H217,2)</f>
        <v>0</v>
      </c>
      <c r="K217" s="235"/>
      <c r="L217" s="44"/>
      <c r="M217" s="236" t="s">
        <v>1</v>
      </c>
      <c r="N217" s="237" t="s">
        <v>42</v>
      </c>
      <c r="O217" s="91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719</v>
      </c>
      <c r="AT217" s="240" t="s">
        <v>258</v>
      </c>
      <c r="AU217" s="240" t="s">
        <v>87</v>
      </c>
      <c r="AY217" s="17" t="s">
        <v>256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85</v>
      </c>
      <c r="BK217" s="241">
        <f>ROUND(I217*H217,2)</f>
        <v>0</v>
      </c>
      <c r="BL217" s="17" t="s">
        <v>719</v>
      </c>
      <c r="BM217" s="240" t="s">
        <v>2071</v>
      </c>
    </row>
    <row r="218" s="2" customFormat="1" ht="37.8" customHeight="1">
      <c r="A218" s="38"/>
      <c r="B218" s="39"/>
      <c r="C218" s="228" t="s">
        <v>767</v>
      </c>
      <c r="D218" s="228" t="s">
        <v>258</v>
      </c>
      <c r="E218" s="229" t="s">
        <v>1604</v>
      </c>
      <c r="F218" s="230" t="s">
        <v>1605</v>
      </c>
      <c r="G218" s="231" t="s">
        <v>292</v>
      </c>
      <c r="H218" s="232">
        <v>11.153000000000001</v>
      </c>
      <c r="I218" s="233"/>
      <c r="J218" s="234">
        <f>ROUND(I218*H218,2)</f>
        <v>0</v>
      </c>
      <c r="K218" s="235"/>
      <c r="L218" s="44"/>
      <c r="M218" s="236" t="s">
        <v>1</v>
      </c>
      <c r="N218" s="237" t="s">
        <v>42</v>
      </c>
      <c r="O218" s="91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719</v>
      </c>
      <c r="AT218" s="240" t="s">
        <v>258</v>
      </c>
      <c r="AU218" s="240" t="s">
        <v>87</v>
      </c>
      <c r="AY218" s="17" t="s">
        <v>256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85</v>
      </c>
      <c r="BK218" s="241">
        <f>ROUND(I218*H218,2)</f>
        <v>0</v>
      </c>
      <c r="BL218" s="17" t="s">
        <v>719</v>
      </c>
      <c r="BM218" s="240" t="s">
        <v>2072</v>
      </c>
    </row>
    <row r="219" s="14" customFormat="1">
      <c r="A219" s="14"/>
      <c r="B219" s="258"/>
      <c r="C219" s="259"/>
      <c r="D219" s="249" t="s">
        <v>266</v>
      </c>
      <c r="E219" s="260" t="s">
        <v>1</v>
      </c>
      <c r="F219" s="261" t="s">
        <v>2073</v>
      </c>
      <c r="G219" s="259"/>
      <c r="H219" s="262">
        <v>11.153000000000001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8" t="s">
        <v>266</v>
      </c>
      <c r="AU219" s="268" t="s">
        <v>87</v>
      </c>
      <c r="AV219" s="14" t="s">
        <v>87</v>
      </c>
      <c r="AW219" s="14" t="s">
        <v>34</v>
      </c>
      <c r="AX219" s="14" t="s">
        <v>85</v>
      </c>
      <c r="AY219" s="268" t="s">
        <v>256</v>
      </c>
    </row>
    <row r="220" s="2" customFormat="1" ht="37.8" customHeight="1">
      <c r="A220" s="38"/>
      <c r="B220" s="39"/>
      <c r="C220" s="228" t="s">
        <v>771</v>
      </c>
      <c r="D220" s="228" t="s">
        <v>258</v>
      </c>
      <c r="E220" s="229" t="s">
        <v>1608</v>
      </c>
      <c r="F220" s="230" t="s">
        <v>1609</v>
      </c>
      <c r="G220" s="231" t="s">
        <v>292</v>
      </c>
      <c r="H220" s="232">
        <v>0.96099999999999997</v>
      </c>
      <c r="I220" s="233"/>
      <c r="J220" s="234">
        <f>ROUND(I220*H220,2)</f>
        <v>0</v>
      </c>
      <c r="K220" s="235"/>
      <c r="L220" s="44"/>
      <c r="M220" s="295" t="s">
        <v>1</v>
      </c>
      <c r="N220" s="296" t="s">
        <v>42</v>
      </c>
      <c r="O220" s="297"/>
      <c r="P220" s="298">
        <f>O220*H220</f>
        <v>0</v>
      </c>
      <c r="Q220" s="298">
        <v>0</v>
      </c>
      <c r="R220" s="298">
        <f>Q220*H220</f>
        <v>0</v>
      </c>
      <c r="S220" s="298">
        <v>0</v>
      </c>
      <c r="T220" s="29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719</v>
      </c>
      <c r="AT220" s="240" t="s">
        <v>258</v>
      </c>
      <c r="AU220" s="240" t="s">
        <v>87</v>
      </c>
      <c r="AY220" s="17" t="s">
        <v>256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85</v>
      </c>
      <c r="BK220" s="241">
        <f>ROUND(I220*H220,2)</f>
        <v>0</v>
      </c>
      <c r="BL220" s="17" t="s">
        <v>719</v>
      </c>
      <c r="BM220" s="240" t="s">
        <v>2074</v>
      </c>
    </row>
    <row r="221" s="2" customFormat="1" ht="6.96" customHeight="1">
      <c r="A221" s="38"/>
      <c r="B221" s="66"/>
      <c r="C221" s="67"/>
      <c r="D221" s="67"/>
      <c r="E221" s="67"/>
      <c r="F221" s="67"/>
      <c r="G221" s="67"/>
      <c r="H221" s="67"/>
      <c r="I221" s="67"/>
      <c r="J221" s="67"/>
      <c r="K221" s="67"/>
      <c r="L221" s="44"/>
      <c r="M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</row>
  </sheetData>
  <sheetProtection sheet="1" autoFilter="0" formatColumns="0" formatRows="0" objects="1" scenarios="1" spinCount="100000" saltValue="UD4aJjvrEGsCTj27XLBfizrJui7npYhbPkvEaozCuSgBng26S+UmAnwHupv958f8KziR6DJKlivSjxeaU1y3Pg==" hashValue="8bLp5SmSesbmvNuIj+gxOb+riOoPpdZgOxM3D8+3vw9n0a7fZLuNI78GX1+C2n2+MifKI66NnJ9b3KQEiwAbtA==" algorithmName="SHA-512" password="CC35"/>
  <autoFilter ref="C129:K22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2075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2076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ROUND(J140,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ROUND((SUM(BE140:BE310)),  2)</f>
        <v>0</v>
      </c>
      <c r="G37" s="38"/>
      <c r="H37" s="38"/>
      <c r="I37" s="165">
        <v>0.20999999999999999</v>
      </c>
      <c r="J37" s="164">
        <f>ROUND(((SUM(BE140:BE310))*I37),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ROUND((SUM(BF140:BF310)),  2)</f>
        <v>0</v>
      </c>
      <c r="G38" s="38"/>
      <c r="H38" s="38"/>
      <c r="I38" s="165">
        <v>0.12</v>
      </c>
      <c r="J38" s="164">
        <f>ROUND(((SUM(BF140:BF310))*I38),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ROUND((SUM(BG140:BG310)),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ROUND((SUM(BH140:BH310)),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ROUND((SUM(BI140:BI310)),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2075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2300103-021 - Stavební část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J140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J141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J142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J149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J154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227</v>
      </c>
      <c r="E106" s="197"/>
      <c r="F106" s="197"/>
      <c r="G106" s="197"/>
      <c r="H106" s="197"/>
      <c r="I106" s="197"/>
      <c r="J106" s="198">
        <f>J155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230</v>
      </c>
      <c r="E107" s="197"/>
      <c r="F107" s="197"/>
      <c r="G107" s="197"/>
      <c r="H107" s="197"/>
      <c r="I107" s="197"/>
      <c r="J107" s="198">
        <f>J164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2077</v>
      </c>
      <c r="E108" s="197"/>
      <c r="F108" s="197"/>
      <c r="G108" s="197"/>
      <c r="H108" s="197"/>
      <c r="I108" s="197"/>
      <c r="J108" s="198">
        <f>J168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1720</v>
      </c>
      <c r="E109" s="197"/>
      <c r="F109" s="197"/>
      <c r="G109" s="197"/>
      <c r="H109" s="197"/>
      <c r="I109" s="197"/>
      <c r="J109" s="198">
        <f>J257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232</v>
      </c>
      <c r="E110" s="197"/>
      <c r="F110" s="197"/>
      <c r="G110" s="197"/>
      <c r="H110" s="197"/>
      <c r="I110" s="197"/>
      <c r="J110" s="198">
        <f>J261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1722</v>
      </c>
      <c r="E111" s="197"/>
      <c r="F111" s="197"/>
      <c r="G111" s="197"/>
      <c r="H111" s="197"/>
      <c r="I111" s="197"/>
      <c r="J111" s="198">
        <f>J277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235</v>
      </c>
      <c r="E112" s="197"/>
      <c r="F112" s="197"/>
      <c r="G112" s="197"/>
      <c r="H112" s="197"/>
      <c r="I112" s="197"/>
      <c r="J112" s="198">
        <f>J291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236</v>
      </c>
      <c r="E113" s="197"/>
      <c r="F113" s="197"/>
      <c r="G113" s="197"/>
      <c r="H113" s="197"/>
      <c r="I113" s="197"/>
      <c r="J113" s="198">
        <f>J294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237</v>
      </c>
      <c r="E114" s="197"/>
      <c r="F114" s="197"/>
      <c r="G114" s="197"/>
      <c r="H114" s="197"/>
      <c r="I114" s="197"/>
      <c r="J114" s="198">
        <f>J299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9"/>
      <c r="C115" s="190"/>
      <c r="D115" s="191" t="s">
        <v>2078</v>
      </c>
      <c r="E115" s="192"/>
      <c r="F115" s="192"/>
      <c r="G115" s="192"/>
      <c r="H115" s="192"/>
      <c r="I115" s="192"/>
      <c r="J115" s="193">
        <f>J308</f>
        <v>0</v>
      </c>
      <c r="K115" s="190"/>
      <c r="L115" s="19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5"/>
      <c r="C116" s="133"/>
      <c r="D116" s="196" t="s">
        <v>2079</v>
      </c>
      <c r="E116" s="197"/>
      <c r="F116" s="197"/>
      <c r="G116" s="197"/>
      <c r="H116" s="197"/>
      <c r="I116" s="197"/>
      <c r="J116" s="198">
        <f>J309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241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6.25" customHeight="1">
      <c r="A126" s="38"/>
      <c r="B126" s="39"/>
      <c r="C126" s="40"/>
      <c r="D126" s="40"/>
      <c r="E126" s="184" t="str">
        <f>E7</f>
        <v>Rekonstrukce silno a slaboproudé instalace, WC pro imobilní - ZŠ Ivanovice na Hané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1"/>
      <c r="C127" s="32" t="s">
        <v>209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1" customFormat="1" ht="16.5" customHeight="1">
      <c r="B128" s="21"/>
      <c r="C128" s="22"/>
      <c r="D128" s="22"/>
      <c r="E128" s="184" t="s">
        <v>1716</v>
      </c>
      <c r="F128" s="22"/>
      <c r="G128" s="22"/>
      <c r="H128" s="22"/>
      <c r="I128" s="22"/>
      <c r="J128" s="22"/>
      <c r="K128" s="22"/>
      <c r="L128" s="20"/>
    </row>
    <row r="129" s="1" customFormat="1" ht="12" customHeight="1">
      <c r="B129" s="21"/>
      <c r="C129" s="32" t="s">
        <v>1424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="2" customFormat="1" ht="16.5" customHeight="1">
      <c r="A130" s="38"/>
      <c r="B130" s="39"/>
      <c r="C130" s="40"/>
      <c r="D130" s="40"/>
      <c r="E130" s="300" t="s">
        <v>2075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1718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E13</f>
        <v>2300103-021 - Stavební část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F16</f>
        <v xml:space="preserve">Ivanovice na Hané, ul. Tyršova  218/4</v>
      </c>
      <c r="G134" s="40"/>
      <c r="H134" s="40"/>
      <c r="I134" s="32" t="s">
        <v>22</v>
      </c>
      <c r="J134" s="79" t="str">
        <f>IF(J16="","",J16)</f>
        <v>6. 12. 2023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40"/>
      <c r="E136" s="40"/>
      <c r="F136" s="27" t="str">
        <f>E19</f>
        <v xml:space="preserve"> </v>
      </c>
      <c r="G136" s="40"/>
      <c r="H136" s="40"/>
      <c r="I136" s="32" t="s">
        <v>30</v>
      </c>
      <c r="J136" s="36" t="str">
        <f>E25</f>
        <v>SPZ Design, s.r.o.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40"/>
      <c r="E137" s="40"/>
      <c r="F137" s="27" t="str">
        <f>IF(E22="","",E22)</f>
        <v>Vyplň údaj</v>
      </c>
      <c r="G137" s="40"/>
      <c r="H137" s="40"/>
      <c r="I137" s="32" t="s">
        <v>35</v>
      </c>
      <c r="J137" s="36" t="str">
        <f>E28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200"/>
      <c r="B139" s="201"/>
      <c r="C139" s="202" t="s">
        <v>242</v>
      </c>
      <c r="D139" s="203" t="s">
        <v>62</v>
      </c>
      <c r="E139" s="203" t="s">
        <v>58</v>
      </c>
      <c r="F139" s="203" t="s">
        <v>59</v>
      </c>
      <c r="G139" s="203" t="s">
        <v>243</v>
      </c>
      <c r="H139" s="203" t="s">
        <v>244</v>
      </c>
      <c r="I139" s="203" t="s">
        <v>245</v>
      </c>
      <c r="J139" s="204" t="s">
        <v>213</v>
      </c>
      <c r="K139" s="205" t="s">
        <v>246</v>
      </c>
      <c r="L139" s="206"/>
      <c r="M139" s="100" t="s">
        <v>1</v>
      </c>
      <c r="N139" s="101" t="s">
        <v>41</v>
      </c>
      <c r="O139" s="101" t="s">
        <v>247</v>
      </c>
      <c r="P139" s="101" t="s">
        <v>248</v>
      </c>
      <c r="Q139" s="101" t="s">
        <v>249</v>
      </c>
      <c r="R139" s="101" t="s">
        <v>250</v>
      </c>
      <c r="S139" s="101" t="s">
        <v>251</v>
      </c>
      <c r="T139" s="102" t="s">
        <v>252</v>
      </c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</row>
    <row r="140" s="2" customFormat="1" ht="22.8" customHeight="1">
      <c r="A140" s="38"/>
      <c r="B140" s="39"/>
      <c r="C140" s="107" t="s">
        <v>253</v>
      </c>
      <c r="D140" s="40"/>
      <c r="E140" s="40"/>
      <c r="F140" s="40"/>
      <c r="G140" s="40"/>
      <c r="H140" s="40"/>
      <c r="I140" s="40"/>
      <c r="J140" s="207">
        <f>BK140</f>
        <v>0</v>
      </c>
      <c r="K140" s="40"/>
      <c r="L140" s="44"/>
      <c r="M140" s="103"/>
      <c r="N140" s="208"/>
      <c r="O140" s="104"/>
      <c r="P140" s="209">
        <f>P141+P154+P308</f>
        <v>0</v>
      </c>
      <c r="Q140" s="104"/>
      <c r="R140" s="209">
        <f>R141+R154+R308</f>
        <v>0.89918564999999995</v>
      </c>
      <c r="S140" s="104"/>
      <c r="T140" s="210">
        <f>T141+T154+T308</f>
        <v>1.4507399999999999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76</v>
      </c>
      <c r="AU140" s="17" t="s">
        <v>215</v>
      </c>
      <c r="BK140" s="211">
        <f>BK141+BK154+BK308</f>
        <v>0</v>
      </c>
    </row>
    <row r="141" s="12" customFormat="1" ht="25.92" customHeight="1">
      <c r="A141" s="12"/>
      <c r="B141" s="212"/>
      <c r="C141" s="213"/>
      <c r="D141" s="214" t="s">
        <v>76</v>
      </c>
      <c r="E141" s="215" t="s">
        <v>254</v>
      </c>
      <c r="F141" s="215" t="s">
        <v>255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P142+P144+P149</f>
        <v>0</v>
      </c>
      <c r="Q141" s="220"/>
      <c r="R141" s="221">
        <f>R142+R144+R149</f>
        <v>0</v>
      </c>
      <c r="S141" s="220"/>
      <c r="T141" s="222">
        <f>T142+T144+T149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85</v>
      </c>
      <c r="AT141" s="224" t="s">
        <v>76</v>
      </c>
      <c r="AU141" s="224" t="s">
        <v>77</v>
      </c>
      <c r="AY141" s="223" t="s">
        <v>256</v>
      </c>
      <c r="BK141" s="225">
        <f>BK142+BK144+BK149</f>
        <v>0</v>
      </c>
    </row>
    <row r="142" s="12" customFormat="1" ht="22.8" customHeight="1">
      <c r="A142" s="12"/>
      <c r="B142" s="212"/>
      <c r="C142" s="213"/>
      <c r="D142" s="214" t="s">
        <v>76</v>
      </c>
      <c r="E142" s="226" t="s">
        <v>289</v>
      </c>
      <c r="F142" s="226" t="s">
        <v>381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P143</f>
        <v>0</v>
      </c>
      <c r="Q142" s="220"/>
      <c r="R142" s="221">
        <f>R143</f>
        <v>0</v>
      </c>
      <c r="S142" s="220"/>
      <c r="T142" s="22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85</v>
      </c>
      <c r="AT142" s="224" t="s">
        <v>76</v>
      </c>
      <c r="AU142" s="224" t="s">
        <v>85</v>
      </c>
      <c r="AY142" s="223" t="s">
        <v>256</v>
      </c>
      <c r="BK142" s="225">
        <f>BK143</f>
        <v>0</v>
      </c>
    </row>
    <row r="143" s="2" customFormat="1" ht="16.5" customHeight="1">
      <c r="A143" s="38"/>
      <c r="B143" s="39"/>
      <c r="C143" s="228" t="s">
        <v>85</v>
      </c>
      <c r="D143" s="228" t="s">
        <v>258</v>
      </c>
      <c r="E143" s="229" t="s">
        <v>1733</v>
      </c>
      <c r="F143" s="230" t="s">
        <v>1734</v>
      </c>
      <c r="G143" s="231" t="s">
        <v>1735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1736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1736</v>
      </c>
      <c r="BM143" s="240" t="s">
        <v>2080</v>
      </c>
    </row>
    <row r="144" s="12" customFormat="1" ht="22.8" customHeight="1">
      <c r="A144" s="12"/>
      <c r="B144" s="212"/>
      <c r="C144" s="213"/>
      <c r="D144" s="214" t="s">
        <v>76</v>
      </c>
      <c r="E144" s="226" t="s">
        <v>309</v>
      </c>
      <c r="F144" s="226" t="s">
        <v>517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SUM(P145:P148)</f>
        <v>0</v>
      </c>
      <c r="Q144" s="220"/>
      <c r="R144" s="221">
        <f>SUM(R145:R148)</f>
        <v>0</v>
      </c>
      <c r="S144" s="220"/>
      <c r="T144" s="222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85</v>
      </c>
      <c r="AT144" s="224" t="s">
        <v>76</v>
      </c>
      <c r="AU144" s="224" t="s">
        <v>85</v>
      </c>
      <c r="AY144" s="223" t="s">
        <v>256</v>
      </c>
      <c r="BK144" s="225">
        <f>SUM(BK145:BK148)</f>
        <v>0</v>
      </c>
    </row>
    <row r="145" s="2" customFormat="1" ht="16.5" customHeight="1">
      <c r="A145" s="38"/>
      <c r="B145" s="39"/>
      <c r="C145" s="228" t="s">
        <v>87</v>
      </c>
      <c r="D145" s="228" t="s">
        <v>258</v>
      </c>
      <c r="E145" s="229" t="s">
        <v>1738</v>
      </c>
      <c r="F145" s="230" t="s">
        <v>1739</v>
      </c>
      <c r="G145" s="231" t="s">
        <v>1735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262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262</v>
      </c>
      <c r="BM145" s="240" t="s">
        <v>2081</v>
      </c>
    </row>
    <row r="146" s="2" customFormat="1" ht="16.5" customHeight="1">
      <c r="A146" s="38"/>
      <c r="B146" s="39"/>
      <c r="C146" s="228" t="s">
        <v>109</v>
      </c>
      <c r="D146" s="228" t="s">
        <v>258</v>
      </c>
      <c r="E146" s="229" t="s">
        <v>1741</v>
      </c>
      <c r="F146" s="230" t="s">
        <v>1742</v>
      </c>
      <c r="G146" s="231" t="s">
        <v>1735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1736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1736</v>
      </c>
      <c r="BM146" s="240" t="s">
        <v>2082</v>
      </c>
    </row>
    <row r="147" s="2" customFormat="1" ht="16.5" customHeight="1">
      <c r="A147" s="38"/>
      <c r="B147" s="39"/>
      <c r="C147" s="228" t="s">
        <v>262</v>
      </c>
      <c r="D147" s="228" t="s">
        <v>258</v>
      </c>
      <c r="E147" s="229" t="s">
        <v>1744</v>
      </c>
      <c r="F147" s="230" t="s">
        <v>1745</v>
      </c>
      <c r="G147" s="231" t="s">
        <v>940</v>
      </c>
      <c r="H147" s="232">
        <v>1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1736</v>
      </c>
      <c r="AT147" s="240" t="s">
        <v>258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1736</v>
      </c>
      <c r="BM147" s="240" t="s">
        <v>2083</v>
      </c>
    </row>
    <row r="148" s="2" customFormat="1" ht="16.5" customHeight="1">
      <c r="A148" s="38"/>
      <c r="B148" s="39"/>
      <c r="C148" s="228" t="s">
        <v>284</v>
      </c>
      <c r="D148" s="228" t="s">
        <v>258</v>
      </c>
      <c r="E148" s="229" t="s">
        <v>1747</v>
      </c>
      <c r="F148" s="230" t="s">
        <v>1748</v>
      </c>
      <c r="G148" s="231" t="s">
        <v>1735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1736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1736</v>
      </c>
      <c r="BM148" s="240" t="s">
        <v>2084</v>
      </c>
    </row>
    <row r="149" s="12" customFormat="1" ht="22.8" customHeight="1">
      <c r="A149" s="12"/>
      <c r="B149" s="212"/>
      <c r="C149" s="213"/>
      <c r="D149" s="214" t="s">
        <v>76</v>
      </c>
      <c r="E149" s="226" t="s">
        <v>655</v>
      </c>
      <c r="F149" s="226" t="s">
        <v>656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SUM(P150:P153)</f>
        <v>0</v>
      </c>
      <c r="Q149" s="220"/>
      <c r="R149" s="221">
        <f>SUM(R150:R153)</f>
        <v>0</v>
      </c>
      <c r="S149" s="220"/>
      <c r="T149" s="222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85</v>
      </c>
      <c r="AT149" s="224" t="s">
        <v>76</v>
      </c>
      <c r="AU149" s="224" t="s">
        <v>85</v>
      </c>
      <c r="AY149" s="223" t="s">
        <v>256</v>
      </c>
      <c r="BK149" s="225">
        <f>SUM(BK150:BK153)</f>
        <v>0</v>
      </c>
    </row>
    <row r="150" s="2" customFormat="1" ht="24.15" customHeight="1">
      <c r="A150" s="38"/>
      <c r="B150" s="39"/>
      <c r="C150" s="228" t="s">
        <v>289</v>
      </c>
      <c r="D150" s="228" t="s">
        <v>258</v>
      </c>
      <c r="E150" s="229" t="s">
        <v>1750</v>
      </c>
      <c r="F150" s="230" t="s">
        <v>1751</v>
      </c>
      <c r="G150" s="231" t="s">
        <v>292</v>
      </c>
      <c r="H150" s="232">
        <v>0.90000000000000002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262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2085</v>
      </c>
    </row>
    <row r="151" s="2" customFormat="1" ht="24.15" customHeight="1">
      <c r="A151" s="38"/>
      <c r="B151" s="39"/>
      <c r="C151" s="228" t="s">
        <v>296</v>
      </c>
      <c r="D151" s="228" t="s">
        <v>258</v>
      </c>
      <c r="E151" s="229" t="s">
        <v>662</v>
      </c>
      <c r="F151" s="230" t="s">
        <v>663</v>
      </c>
      <c r="G151" s="231" t="s">
        <v>292</v>
      </c>
      <c r="H151" s="232">
        <v>0.90000000000000002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262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262</v>
      </c>
      <c r="BM151" s="240" t="s">
        <v>2086</v>
      </c>
    </row>
    <row r="152" s="2" customFormat="1" ht="16.5" customHeight="1">
      <c r="A152" s="38"/>
      <c r="B152" s="39"/>
      <c r="C152" s="228" t="s">
        <v>302</v>
      </c>
      <c r="D152" s="228" t="s">
        <v>258</v>
      </c>
      <c r="E152" s="229" t="s">
        <v>1754</v>
      </c>
      <c r="F152" s="230" t="s">
        <v>1755</v>
      </c>
      <c r="G152" s="231" t="s">
        <v>292</v>
      </c>
      <c r="H152" s="232">
        <v>0.90000000000000002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262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262</v>
      </c>
      <c r="BM152" s="240" t="s">
        <v>2087</v>
      </c>
    </row>
    <row r="153" s="2" customFormat="1" ht="24.15" customHeight="1">
      <c r="A153" s="38"/>
      <c r="B153" s="39"/>
      <c r="C153" s="280" t="s">
        <v>309</v>
      </c>
      <c r="D153" s="280" t="s">
        <v>303</v>
      </c>
      <c r="E153" s="281" t="s">
        <v>1757</v>
      </c>
      <c r="F153" s="282" t="s">
        <v>1758</v>
      </c>
      <c r="G153" s="283" t="s">
        <v>319</v>
      </c>
      <c r="H153" s="284">
        <v>2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302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262</v>
      </c>
      <c r="BM153" s="240" t="s">
        <v>2088</v>
      </c>
    </row>
    <row r="154" s="12" customFormat="1" ht="25.92" customHeight="1">
      <c r="A154" s="12"/>
      <c r="B154" s="212"/>
      <c r="C154" s="213"/>
      <c r="D154" s="214" t="s">
        <v>76</v>
      </c>
      <c r="E154" s="215" t="s">
        <v>715</v>
      </c>
      <c r="F154" s="215" t="s">
        <v>716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P155+P164+P168+P257+P261+P277+P291+P294+P299</f>
        <v>0</v>
      </c>
      <c r="Q154" s="220"/>
      <c r="R154" s="221">
        <f>R155+R164+R168+R257+R261+R277+R291+R294+R299</f>
        <v>0.89918564999999995</v>
      </c>
      <c r="S154" s="220"/>
      <c r="T154" s="222">
        <f>T155+T164+T168+T257+T261+T277+T291+T294+T299</f>
        <v>1.4507399999999999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87</v>
      </c>
      <c r="AT154" s="224" t="s">
        <v>76</v>
      </c>
      <c r="AU154" s="224" t="s">
        <v>77</v>
      </c>
      <c r="AY154" s="223" t="s">
        <v>256</v>
      </c>
      <c r="BK154" s="225">
        <f>BK155+BK164+BK168+BK257+BK261+BK277+BK291+BK294+BK299</f>
        <v>0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765</v>
      </c>
      <c r="F155" s="226" t="s">
        <v>766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SUM(P156:P163)</f>
        <v>0</v>
      </c>
      <c r="Q155" s="220"/>
      <c r="R155" s="221">
        <f>SUM(R156:R163)</f>
        <v>0.00073496000000000011</v>
      </c>
      <c r="S155" s="220"/>
      <c r="T155" s="222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76</v>
      </c>
      <c r="AU155" s="224" t="s">
        <v>85</v>
      </c>
      <c r="AY155" s="223" t="s">
        <v>256</v>
      </c>
      <c r="BK155" s="225">
        <f>SUM(BK156:BK163)</f>
        <v>0</v>
      </c>
    </row>
    <row r="156" s="2" customFormat="1" ht="24.15" customHeight="1">
      <c r="A156" s="38"/>
      <c r="B156" s="39"/>
      <c r="C156" s="228" t="s">
        <v>316</v>
      </c>
      <c r="D156" s="228" t="s">
        <v>258</v>
      </c>
      <c r="E156" s="229" t="s">
        <v>2089</v>
      </c>
      <c r="F156" s="230" t="s">
        <v>2090</v>
      </c>
      <c r="G156" s="231" t="s">
        <v>337</v>
      </c>
      <c r="H156" s="232">
        <v>0.23599999999999999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0.00036000000000000002</v>
      </c>
      <c r="R156" s="238">
        <f>Q156*H156</f>
        <v>8.496E-05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2091</v>
      </c>
    </row>
    <row r="157" s="2" customFormat="1">
      <c r="A157" s="38"/>
      <c r="B157" s="39"/>
      <c r="C157" s="40"/>
      <c r="D157" s="242" t="s">
        <v>264</v>
      </c>
      <c r="E157" s="40"/>
      <c r="F157" s="243" t="s">
        <v>2092</v>
      </c>
      <c r="G157" s="40"/>
      <c r="H157" s="40"/>
      <c r="I157" s="244"/>
      <c r="J157" s="40"/>
      <c r="K157" s="40"/>
      <c r="L157" s="44"/>
      <c r="M157" s="245"/>
      <c r="N157" s="246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264</v>
      </c>
      <c r="AU157" s="17" t="s">
        <v>87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2093</v>
      </c>
      <c r="G158" s="248"/>
      <c r="H158" s="250" t="s">
        <v>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266</v>
      </c>
      <c r="AU158" s="257" t="s">
        <v>87</v>
      </c>
      <c r="AV158" s="13" t="s">
        <v>85</v>
      </c>
      <c r="AW158" s="13" t="s">
        <v>34</v>
      </c>
      <c r="AX158" s="13" t="s">
        <v>77</v>
      </c>
      <c r="AY158" s="257" t="s">
        <v>256</v>
      </c>
    </row>
    <row r="159" s="14" customFormat="1">
      <c r="A159" s="14"/>
      <c r="B159" s="258"/>
      <c r="C159" s="259"/>
      <c r="D159" s="249" t="s">
        <v>266</v>
      </c>
      <c r="E159" s="260" t="s">
        <v>1</v>
      </c>
      <c r="F159" s="261" t="s">
        <v>2094</v>
      </c>
      <c r="G159" s="259"/>
      <c r="H159" s="262">
        <v>0.23599999999999999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266</v>
      </c>
      <c r="AU159" s="268" t="s">
        <v>87</v>
      </c>
      <c r="AV159" s="14" t="s">
        <v>87</v>
      </c>
      <c r="AW159" s="14" t="s">
        <v>34</v>
      </c>
      <c r="AX159" s="14" t="s">
        <v>77</v>
      </c>
      <c r="AY159" s="268" t="s">
        <v>256</v>
      </c>
    </row>
    <row r="160" s="15" customFormat="1">
      <c r="A160" s="15"/>
      <c r="B160" s="269"/>
      <c r="C160" s="270"/>
      <c r="D160" s="249" t="s">
        <v>266</v>
      </c>
      <c r="E160" s="271" t="s">
        <v>1</v>
      </c>
      <c r="F160" s="272" t="s">
        <v>270</v>
      </c>
      <c r="G160" s="270"/>
      <c r="H160" s="273">
        <v>0.23599999999999999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266</v>
      </c>
      <c r="AU160" s="279" t="s">
        <v>87</v>
      </c>
      <c r="AV160" s="15" t="s">
        <v>262</v>
      </c>
      <c r="AW160" s="15" t="s">
        <v>34</v>
      </c>
      <c r="AX160" s="15" t="s">
        <v>85</v>
      </c>
      <c r="AY160" s="279" t="s">
        <v>256</v>
      </c>
    </row>
    <row r="161" s="2" customFormat="1" ht="24.15" customHeight="1">
      <c r="A161" s="38"/>
      <c r="B161" s="39"/>
      <c r="C161" s="280" t="s">
        <v>322</v>
      </c>
      <c r="D161" s="280" t="s">
        <v>303</v>
      </c>
      <c r="E161" s="281" t="s">
        <v>2095</v>
      </c>
      <c r="F161" s="282" t="s">
        <v>2096</v>
      </c>
      <c r="G161" s="283" t="s">
        <v>337</v>
      </c>
      <c r="H161" s="284">
        <v>0.26000000000000001</v>
      </c>
      <c r="I161" s="285"/>
      <c r="J161" s="286">
        <f>ROUND(I161*H161,2)</f>
        <v>0</v>
      </c>
      <c r="K161" s="287"/>
      <c r="L161" s="288"/>
      <c r="M161" s="289" t="s">
        <v>1</v>
      </c>
      <c r="N161" s="290" t="s">
        <v>42</v>
      </c>
      <c r="O161" s="91"/>
      <c r="P161" s="238">
        <f>O161*H161</f>
        <v>0</v>
      </c>
      <c r="Q161" s="238">
        <v>0.0025000000000000001</v>
      </c>
      <c r="R161" s="238">
        <f>Q161*H161</f>
        <v>0.00065000000000000008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513</v>
      </c>
      <c r="AT161" s="240" t="s">
        <v>303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2097</v>
      </c>
    </row>
    <row r="162" s="14" customFormat="1">
      <c r="A162" s="14"/>
      <c r="B162" s="258"/>
      <c r="C162" s="259"/>
      <c r="D162" s="249" t="s">
        <v>266</v>
      </c>
      <c r="E162" s="260" t="s">
        <v>1</v>
      </c>
      <c r="F162" s="261" t="s">
        <v>2098</v>
      </c>
      <c r="G162" s="259"/>
      <c r="H162" s="262">
        <v>0.26000000000000001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266</v>
      </c>
      <c r="AU162" s="268" t="s">
        <v>87</v>
      </c>
      <c r="AV162" s="14" t="s">
        <v>87</v>
      </c>
      <c r="AW162" s="14" t="s">
        <v>34</v>
      </c>
      <c r="AX162" s="14" t="s">
        <v>77</v>
      </c>
      <c r="AY162" s="268" t="s">
        <v>256</v>
      </c>
    </row>
    <row r="163" s="15" customFormat="1">
      <c r="A163" s="15"/>
      <c r="B163" s="269"/>
      <c r="C163" s="270"/>
      <c r="D163" s="249" t="s">
        <v>266</v>
      </c>
      <c r="E163" s="271" t="s">
        <v>1</v>
      </c>
      <c r="F163" s="272" t="s">
        <v>270</v>
      </c>
      <c r="G163" s="270"/>
      <c r="H163" s="273">
        <v>0.26000000000000001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266</v>
      </c>
      <c r="AU163" s="279" t="s">
        <v>87</v>
      </c>
      <c r="AV163" s="15" t="s">
        <v>262</v>
      </c>
      <c r="AW163" s="15" t="s">
        <v>34</v>
      </c>
      <c r="AX163" s="15" t="s">
        <v>85</v>
      </c>
      <c r="AY163" s="279" t="s">
        <v>256</v>
      </c>
    </row>
    <row r="164" s="12" customFormat="1" ht="22.8" customHeight="1">
      <c r="A164" s="12"/>
      <c r="B164" s="212"/>
      <c r="C164" s="213"/>
      <c r="D164" s="214" t="s">
        <v>76</v>
      </c>
      <c r="E164" s="226" t="s">
        <v>935</v>
      </c>
      <c r="F164" s="226" t="s">
        <v>936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SUM(P165:P167)</f>
        <v>0</v>
      </c>
      <c r="Q164" s="220"/>
      <c r="R164" s="221">
        <f>SUM(R165:R167)</f>
        <v>0</v>
      </c>
      <c r="S164" s="220"/>
      <c r="T164" s="222">
        <f>SUM(T165:T167)</f>
        <v>0.063060000000000005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87</v>
      </c>
      <c r="AT164" s="224" t="s">
        <v>76</v>
      </c>
      <c r="AU164" s="224" t="s">
        <v>85</v>
      </c>
      <c r="AY164" s="223" t="s">
        <v>256</v>
      </c>
      <c r="BK164" s="225">
        <f>SUM(BK165:BK167)</f>
        <v>0</v>
      </c>
    </row>
    <row r="165" s="2" customFormat="1" ht="16.5" customHeight="1">
      <c r="A165" s="38"/>
      <c r="B165" s="39"/>
      <c r="C165" s="228" t="s">
        <v>8</v>
      </c>
      <c r="D165" s="228" t="s">
        <v>258</v>
      </c>
      <c r="E165" s="229" t="s">
        <v>966</v>
      </c>
      <c r="F165" s="230" t="s">
        <v>967</v>
      </c>
      <c r="G165" s="231" t="s">
        <v>940</v>
      </c>
      <c r="H165" s="232">
        <v>3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0.019460000000000002</v>
      </c>
      <c r="T165" s="239">
        <f>S165*H165</f>
        <v>0.058380000000000001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2099</v>
      </c>
    </row>
    <row r="166" s="2" customFormat="1" ht="16.5" customHeight="1">
      <c r="A166" s="38"/>
      <c r="B166" s="39"/>
      <c r="C166" s="228" t="s">
        <v>334</v>
      </c>
      <c r="D166" s="228" t="s">
        <v>258</v>
      </c>
      <c r="E166" s="229" t="s">
        <v>1005</v>
      </c>
      <c r="F166" s="230" t="s">
        <v>1006</v>
      </c>
      <c r="G166" s="231" t="s">
        <v>940</v>
      </c>
      <c r="H166" s="232">
        <v>3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0.00156</v>
      </c>
      <c r="T166" s="239">
        <f>S166*H166</f>
        <v>0.0046800000000000001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355</v>
      </c>
      <c r="AT166" s="240" t="s">
        <v>258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2100</v>
      </c>
    </row>
    <row r="167" s="2" customFormat="1" ht="16.5" customHeight="1">
      <c r="A167" s="38"/>
      <c r="B167" s="39"/>
      <c r="C167" s="228" t="s">
        <v>343</v>
      </c>
      <c r="D167" s="228" t="s">
        <v>258</v>
      </c>
      <c r="E167" s="229" t="s">
        <v>1765</v>
      </c>
      <c r="F167" s="230" t="s">
        <v>1766</v>
      </c>
      <c r="G167" s="231" t="s">
        <v>1735</v>
      </c>
      <c r="H167" s="232">
        <v>1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1736</v>
      </c>
      <c r="AT167" s="240" t="s">
        <v>258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1736</v>
      </c>
      <c r="BM167" s="240" t="s">
        <v>2101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2102</v>
      </c>
      <c r="F168" s="226" t="s">
        <v>2103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SUM(P169:P256)</f>
        <v>0</v>
      </c>
      <c r="Q168" s="220"/>
      <c r="R168" s="221">
        <f>SUM(R169:R256)</f>
        <v>0.13805000000000001</v>
      </c>
      <c r="S168" s="220"/>
      <c r="T168" s="222">
        <f>SUM(T169:T256)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87</v>
      </c>
      <c r="AT168" s="224" t="s">
        <v>76</v>
      </c>
      <c r="AU168" s="224" t="s">
        <v>85</v>
      </c>
      <c r="AY168" s="223" t="s">
        <v>256</v>
      </c>
      <c r="BK168" s="225">
        <f>SUM(BK169:BK256)</f>
        <v>0</v>
      </c>
    </row>
    <row r="169" s="2" customFormat="1" ht="24.15" customHeight="1">
      <c r="A169" s="38"/>
      <c r="B169" s="39"/>
      <c r="C169" s="228" t="s">
        <v>348</v>
      </c>
      <c r="D169" s="228" t="s">
        <v>258</v>
      </c>
      <c r="E169" s="229" t="s">
        <v>2104</v>
      </c>
      <c r="F169" s="230" t="s">
        <v>2105</v>
      </c>
      <c r="G169" s="231" t="s">
        <v>319</v>
      </c>
      <c r="H169" s="232">
        <v>3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2106</v>
      </c>
    </row>
    <row r="170" s="14" customFormat="1">
      <c r="A170" s="14"/>
      <c r="B170" s="258"/>
      <c r="C170" s="259"/>
      <c r="D170" s="249" t="s">
        <v>266</v>
      </c>
      <c r="E170" s="260" t="s">
        <v>1</v>
      </c>
      <c r="F170" s="261" t="s">
        <v>109</v>
      </c>
      <c r="G170" s="259"/>
      <c r="H170" s="262">
        <v>3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266</v>
      </c>
      <c r="AU170" s="268" t="s">
        <v>87</v>
      </c>
      <c r="AV170" s="14" t="s">
        <v>87</v>
      </c>
      <c r="AW170" s="14" t="s">
        <v>34</v>
      </c>
      <c r="AX170" s="14" t="s">
        <v>77</v>
      </c>
      <c r="AY170" s="268" t="s">
        <v>256</v>
      </c>
    </row>
    <row r="171" s="15" customFormat="1">
      <c r="A171" s="15"/>
      <c r="B171" s="269"/>
      <c r="C171" s="270"/>
      <c r="D171" s="249" t="s">
        <v>266</v>
      </c>
      <c r="E171" s="271" t="s">
        <v>1</v>
      </c>
      <c r="F171" s="272" t="s">
        <v>270</v>
      </c>
      <c r="G171" s="270"/>
      <c r="H171" s="273">
        <v>3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9" t="s">
        <v>266</v>
      </c>
      <c r="AU171" s="279" t="s">
        <v>87</v>
      </c>
      <c r="AV171" s="15" t="s">
        <v>262</v>
      </c>
      <c r="AW171" s="15" t="s">
        <v>34</v>
      </c>
      <c r="AX171" s="15" t="s">
        <v>85</v>
      </c>
      <c r="AY171" s="279" t="s">
        <v>256</v>
      </c>
    </row>
    <row r="172" s="2" customFormat="1" ht="24.15" customHeight="1">
      <c r="A172" s="38"/>
      <c r="B172" s="39"/>
      <c r="C172" s="280" t="s">
        <v>355</v>
      </c>
      <c r="D172" s="280" t="s">
        <v>303</v>
      </c>
      <c r="E172" s="281" t="s">
        <v>2107</v>
      </c>
      <c r="F172" s="282" t="s">
        <v>2108</v>
      </c>
      <c r="G172" s="283" t="s">
        <v>319</v>
      </c>
      <c r="H172" s="284">
        <v>3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42</v>
      </c>
      <c r="O172" s="91"/>
      <c r="P172" s="238">
        <f>O172*H172</f>
        <v>0</v>
      </c>
      <c r="Q172" s="238">
        <v>0.025399999999999999</v>
      </c>
      <c r="R172" s="238">
        <f>Q172*H172</f>
        <v>0.07619999999999999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513</v>
      </c>
      <c r="AT172" s="240" t="s">
        <v>303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2109</v>
      </c>
    </row>
    <row r="173" s="14" customFormat="1">
      <c r="A173" s="14"/>
      <c r="B173" s="258"/>
      <c r="C173" s="259"/>
      <c r="D173" s="249" t="s">
        <v>266</v>
      </c>
      <c r="E173" s="260" t="s">
        <v>1</v>
      </c>
      <c r="F173" s="261" t="s">
        <v>109</v>
      </c>
      <c r="G173" s="259"/>
      <c r="H173" s="262">
        <v>3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266</v>
      </c>
      <c r="AU173" s="268" t="s">
        <v>87</v>
      </c>
      <c r="AV173" s="14" t="s">
        <v>87</v>
      </c>
      <c r="AW173" s="14" t="s">
        <v>34</v>
      </c>
      <c r="AX173" s="14" t="s">
        <v>77</v>
      </c>
      <c r="AY173" s="268" t="s">
        <v>256</v>
      </c>
    </row>
    <row r="174" s="15" customFormat="1">
      <c r="A174" s="15"/>
      <c r="B174" s="269"/>
      <c r="C174" s="270"/>
      <c r="D174" s="249" t="s">
        <v>266</v>
      </c>
      <c r="E174" s="271" t="s">
        <v>1</v>
      </c>
      <c r="F174" s="272" t="s">
        <v>270</v>
      </c>
      <c r="G174" s="270"/>
      <c r="H174" s="273">
        <v>3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9" t="s">
        <v>266</v>
      </c>
      <c r="AU174" s="279" t="s">
        <v>87</v>
      </c>
      <c r="AV174" s="15" t="s">
        <v>262</v>
      </c>
      <c r="AW174" s="15" t="s">
        <v>34</v>
      </c>
      <c r="AX174" s="15" t="s">
        <v>85</v>
      </c>
      <c r="AY174" s="279" t="s">
        <v>256</v>
      </c>
    </row>
    <row r="175" s="2" customFormat="1" ht="24.15" customHeight="1">
      <c r="A175" s="38"/>
      <c r="B175" s="39"/>
      <c r="C175" s="228" t="s">
        <v>368</v>
      </c>
      <c r="D175" s="228" t="s">
        <v>258</v>
      </c>
      <c r="E175" s="229" t="s">
        <v>2110</v>
      </c>
      <c r="F175" s="230" t="s">
        <v>2111</v>
      </c>
      <c r="G175" s="231" t="s">
        <v>319</v>
      </c>
      <c r="H175" s="232">
        <v>2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2112</v>
      </c>
    </row>
    <row r="176" s="14" customFormat="1">
      <c r="A176" s="14"/>
      <c r="B176" s="258"/>
      <c r="C176" s="259"/>
      <c r="D176" s="249" t="s">
        <v>266</v>
      </c>
      <c r="E176" s="260" t="s">
        <v>1</v>
      </c>
      <c r="F176" s="261" t="s">
        <v>2113</v>
      </c>
      <c r="G176" s="259"/>
      <c r="H176" s="262">
        <v>1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266</v>
      </c>
      <c r="AU176" s="268" t="s">
        <v>87</v>
      </c>
      <c r="AV176" s="14" t="s">
        <v>87</v>
      </c>
      <c r="AW176" s="14" t="s">
        <v>34</v>
      </c>
      <c r="AX176" s="14" t="s">
        <v>77</v>
      </c>
      <c r="AY176" s="268" t="s">
        <v>256</v>
      </c>
    </row>
    <row r="177" s="14" customFormat="1">
      <c r="A177" s="14"/>
      <c r="B177" s="258"/>
      <c r="C177" s="259"/>
      <c r="D177" s="249" t="s">
        <v>266</v>
      </c>
      <c r="E177" s="260" t="s">
        <v>1</v>
      </c>
      <c r="F177" s="261" t="s">
        <v>2114</v>
      </c>
      <c r="G177" s="259"/>
      <c r="H177" s="262">
        <v>1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266</v>
      </c>
      <c r="AU177" s="268" t="s">
        <v>87</v>
      </c>
      <c r="AV177" s="14" t="s">
        <v>87</v>
      </c>
      <c r="AW177" s="14" t="s">
        <v>34</v>
      </c>
      <c r="AX177" s="14" t="s">
        <v>77</v>
      </c>
      <c r="AY177" s="268" t="s">
        <v>256</v>
      </c>
    </row>
    <row r="178" s="15" customFormat="1">
      <c r="A178" s="15"/>
      <c r="B178" s="269"/>
      <c r="C178" s="270"/>
      <c r="D178" s="249" t="s">
        <v>266</v>
      </c>
      <c r="E178" s="271" t="s">
        <v>1</v>
      </c>
      <c r="F178" s="272" t="s">
        <v>270</v>
      </c>
      <c r="G178" s="270"/>
      <c r="H178" s="273">
        <v>2</v>
      </c>
      <c r="I178" s="274"/>
      <c r="J178" s="270"/>
      <c r="K178" s="270"/>
      <c r="L178" s="275"/>
      <c r="M178" s="276"/>
      <c r="N178" s="277"/>
      <c r="O178" s="277"/>
      <c r="P178" s="277"/>
      <c r="Q178" s="277"/>
      <c r="R178" s="277"/>
      <c r="S178" s="277"/>
      <c r="T178" s="27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9" t="s">
        <v>266</v>
      </c>
      <c r="AU178" s="279" t="s">
        <v>87</v>
      </c>
      <c r="AV178" s="15" t="s">
        <v>262</v>
      </c>
      <c r="AW178" s="15" t="s">
        <v>34</v>
      </c>
      <c r="AX178" s="15" t="s">
        <v>85</v>
      </c>
      <c r="AY178" s="279" t="s">
        <v>256</v>
      </c>
    </row>
    <row r="179" s="2" customFormat="1" ht="16.5" customHeight="1">
      <c r="A179" s="38"/>
      <c r="B179" s="39"/>
      <c r="C179" s="280" t="s">
        <v>382</v>
      </c>
      <c r="D179" s="280" t="s">
        <v>303</v>
      </c>
      <c r="E179" s="281" t="s">
        <v>2115</v>
      </c>
      <c r="F179" s="282" t="s">
        <v>2116</v>
      </c>
      <c r="G179" s="283" t="s">
        <v>319</v>
      </c>
      <c r="H179" s="284">
        <v>1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0.0015</v>
      </c>
      <c r="R179" s="238">
        <f>Q179*H179</f>
        <v>0.0015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513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2117</v>
      </c>
    </row>
    <row r="180" s="14" customFormat="1">
      <c r="A180" s="14"/>
      <c r="B180" s="258"/>
      <c r="C180" s="259"/>
      <c r="D180" s="249" t="s">
        <v>266</v>
      </c>
      <c r="E180" s="260" t="s">
        <v>1</v>
      </c>
      <c r="F180" s="261" t="s">
        <v>85</v>
      </c>
      <c r="G180" s="259"/>
      <c r="H180" s="262">
        <v>1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266</v>
      </c>
      <c r="AU180" s="268" t="s">
        <v>87</v>
      </c>
      <c r="AV180" s="14" t="s">
        <v>87</v>
      </c>
      <c r="AW180" s="14" t="s">
        <v>34</v>
      </c>
      <c r="AX180" s="14" t="s">
        <v>77</v>
      </c>
      <c r="AY180" s="268" t="s">
        <v>256</v>
      </c>
    </row>
    <row r="181" s="15" customFormat="1">
      <c r="A181" s="15"/>
      <c r="B181" s="269"/>
      <c r="C181" s="270"/>
      <c r="D181" s="249" t="s">
        <v>266</v>
      </c>
      <c r="E181" s="271" t="s">
        <v>1</v>
      </c>
      <c r="F181" s="272" t="s">
        <v>270</v>
      </c>
      <c r="G181" s="270"/>
      <c r="H181" s="273">
        <v>1</v>
      </c>
      <c r="I181" s="274"/>
      <c r="J181" s="270"/>
      <c r="K181" s="270"/>
      <c r="L181" s="275"/>
      <c r="M181" s="276"/>
      <c r="N181" s="277"/>
      <c r="O181" s="277"/>
      <c r="P181" s="277"/>
      <c r="Q181" s="277"/>
      <c r="R181" s="277"/>
      <c r="S181" s="277"/>
      <c r="T181" s="27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9" t="s">
        <v>266</v>
      </c>
      <c r="AU181" s="279" t="s">
        <v>87</v>
      </c>
      <c r="AV181" s="15" t="s">
        <v>262</v>
      </c>
      <c r="AW181" s="15" t="s">
        <v>34</v>
      </c>
      <c r="AX181" s="15" t="s">
        <v>85</v>
      </c>
      <c r="AY181" s="279" t="s">
        <v>256</v>
      </c>
    </row>
    <row r="182" s="2" customFormat="1" ht="24.15" customHeight="1">
      <c r="A182" s="38"/>
      <c r="B182" s="39"/>
      <c r="C182" s="280" t="s">
        <v>406</v>
      </c>
      <c r="D182" s="280" t="s">
        <v>303</v>
      </c>
      <c r="E182" s="281" t="s">
        <v>2118</v>
      </c>
      <c r="F182" s="282" t="s">
        <v>2119</v>
      </c>
      <c r="G182" s="283" t="s">
        <v>319</v>
      </c>
      <c r="H182" s="284">
        <v>1</v>
      </c>
      <c r="I182" s="285"/>
      <c r="J182" s="286">
        <f>ROUND(I182*H182,2)</f>
        <v>0</v>
      </c>
      <c r="K182" s="287"/>
      <c r="L182" s="288"/>
      <c r="M182" s="289" t="s">
        <v>1</v>
      </c>
      <c r="N182" s="290" t="s">
        <v>42</v>
      </c>
      <c r="O182" s="91"/>
      <c r="P182" s="238">
        <f>O182*H182</f>
        <v>0</v>
      </c>
      <c r="Q182" s="238">
        <v>0.0011000000000000001</v>
      </c>
      <c r="R182" s="238">
        <f>Q182*H182</f>
        <v>0.0011000000000000001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513</v>
      </c>
      <c r="AT182" s="240" t="s">
        <v>303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2120</v>
      </c>
    </row>
    <row r="183" s="14" customFormat="1">
      <c r="A183" s="14"/>
      <c r="B183" s="258"/>
      <c r="C183" s="259"/>
      <c r="D183" s="249" t="s">
        <v>266</v>
      </c>
      <c r="E183" s="260" t="s">
        <v>1</v>
      </c>
      <c r="F183" s="261" t="s">
        <v>85</v>
      </c>
      <c r="G183" s="259"/>
      <c r="H183" s="262">
        <v>1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266</v>
      </c>
      <c r="AU183" s="268" t="s">
        <v>87</v>
      </c>
      <c r="AV183" s="14" t="s">
        <v>87</v>
      </c>
      <c r="AW183" s="14" t="s">
        <v>34</v>
      </c>
      <c r="AX183" s="14" t="s">
        <v>77</v>
      </c>
      <c r="AY183" s="268" t="s">
        <v>256</v>
      </c>
    </row>
    <row r="184" s="15" customFormat="1">
      <c r="A184" s="15"/>
      <c r="B184" s="269"/>
      <c r="C184" s="270"/>
      <c r="D184" s="249" t="s">
        <v>266</v>
      </c>
      <c r="E184" s="271" t="s">
        <v>1</v>
      </c>
      <c r="F184" s="272" t="s">
        <v>270</v>
      </c>
      <c r="G184" s="270"/>
      <c r="H184" s="273">
        <v>1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9" t="s">
        <v>266</v>
      </c>
      <c r="AU184" s="279" t="s">
        <v>87</v>
      </c>
      <c r="AV184" s="15" t="s">
        <v>262</v>
      </c>
      <c r="AW184" s="15" t="s">
        <v>34</v>
      </c>
      <c r="AX184" s="15" t="s">
        <v>85</v>
      </c>
      <c r="AY184" s="279" t="s">
        <v>256</v>
      </c>
    </row>
    <row r="185" s="2" customFormat="1" ht="33" customHeight="1">
      <c r="A185" s="38"/>
      <c r="B185" s="39"/>
      <c r="C185" s="228" t="s">
        <v>411</v>
      </c>
      <c r="D185" s="228" t="s">
        <v>258</v>
      </c>
      <c r="E185" s="229" t="s">
        <v>2121</v>
      </c>
      <c r="F185" s="230" t="s">
        <v>2122</v>
      </c>
      <c r="G185" s="231" t="s">
        <v>358</v>
      </c>
      <c r="H185" s="232">
        <v>15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2123</v>
      </c>
    </row>
    <row r="186" s="14" customFormat="1">
      <c r="A186" s="14"/>
      <c r="B186" s="258"/>
      <c r="C186" s="259"/>
      <c r="D186" s="249" t="s">
        <v>266</v>
      </c>
      <c r="E186" s="260" t="s">
        <v>1</v>
      </c>
      <c r="F186" s="261" t="s">
        <v>2124</v>
      </c>
      <c r="G186" s="259"/>
      <c r="H186" s="262">
        <v>5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8" t="s">
        <v>266</v>
      </c>
      <c r="AU186" s="268" t="s">
        <v>87</v>
      </c>
      <c r="AV186" s="14" t="s">
        <v>87</v>
      </c>
      <c r="AW186" s="14" t="s">
        <v>34</v>
      </c>
      <c r="AX186" s="14" t="s">
        <v>77</v>
      </c>
      <c r="AY186" s="268" t="s">
        <v>256</v>
      </c>
    </row>
    <row r="187" s="14" customFormat="1">
      <c r="A187" s="14"/>
      <c r="B187" s="258"/>
      <c r="C187" s="259"/>
      <c r="D187" s="249" t="s">
        <v>266</v>
      </c>
      <c r="E187" s="260" t="s">
        <v>1</v>
      </c>
      <c r="F187" s="261" t="s">
        <v>2125</v>
      </c>
      <c r="G187" s="259"/>
      <c r="H187" s="262">
        <v>10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266</v>
      </c>
      <c r="AU187" s="268" t="s">
        <v>87</v>
      </c>
      <c r="AV187" s="14" t="s">
        <v>87</v>
      </c>
      <c r="AW187" s="14" t="s">
        <v>34</v>
      </c>
      <c r="AX187" s="14" t="s">
        <v>77</v>
      </c>
      <c r="AY187" s="268" t="s">
        <v>256</v>
      </c>
    </row>
    <row r="188" s="15" customFormat="1">
      <c r="A188" s="15"/>
      <c r="B188" s="269"/>
      <c r="C188" s="270"/>
      <c r="D188" s="249" t="s">
        <v>266</v>
      </c>
      <c r="E188" s="271" t="s">
        <v>1</v>
      </c>
      <c r="F188" s="272" t="s">
        <v>270</v>
      </c>
      <c r="G188" s="270"/>
      <c r="H188" s="273">
        <v>15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9" t="s">
        <v>266</v>
      </c>
      <c r="AU188" s="279" t="s">
        <v>87</v>
      </c>
      <c r="AV188" s="15" t="s">
        <v>262</v>
      </c>
      <c r="AW188" s="15" t="s">
        <v>34</v>
      </c>
      <c r="AX188" s="15" t="s">
        <v>85</v>
      </c>
      <c r="AY188" s="279" t="s">
        <v>256</v>
      </c>
    </row>
    <row r="189" s="2" customFormat="1" ht="16.5" customHeight="1">
      <c r="A189" s="38"/>
      <c r="B189" s="39"/>
      <c r="C189" s="280" t="s">
        <v>7</v>
      </c>
      <c r="D189" s="280" t="s">
        <v>303</v>
      </c>
      <c r="E189" s="281" t="s">
        <v>2126</v>
      </c>
      <c r="F189" s="282" t="s">
        <v>2127</v>
      </c>
      <c r="G189" s="283" t="s">
        <v>358</v>
      </c>
      <c r="H189" s="284">
        <v>5.25</v>
      </c>
      <c r="I189" s="285"/>
      <c r="J189" s="286">
        <f>ROUND(I189*H189,2)</f>
        <v>0</v>
      </c>
      <c r="K189" s="287"/>
      <c r="L189" s="288"/>
      <c r="M189" s="289" t="s">
        <v>1</v>
      </c>
      <c r="N189" s="290" t="s">
        <v>42</v>
      </c>
      <c r="O189" s="91"/>
      <c r="P189" s="238">
        <f>O189*H189</f>
        <v>0</v>
      </c>
      <c r="Q189" s="238">
        <v>0.0018</v>
      </c>
      <c r="R189" s="238">
        <f>Q189*H189</f>
        <v>0.0094500000000000001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513</v>
      </c>
      <c r="AT189" s="240" t="s">
        <v>303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2128</v>
      </c>
    </row>
    <row r="190" s="14" customFormat="1">
      <c r="A190" s="14"/>
      <c r="B190" s="258"/>
      <c r="C190" s="259"/>
      <c r="D190" s="249" t="s">
        <v>266</v>
      </c>
      <c r="E190" s="260" t="s">
        <v>1</v>
      </c>
      <c r="F190" s="261" t="s">
        <v>2129</v>
      </c>
      <c r="G190" s="259"/>
      <c r="H190" s="262">
        <v>5.25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266</v>
      </c>
      <c r="AU190" s="268" t="s">
        <v>87</v>
      </c>
      <c r="AV190" s="14" t="s">
        <v>87</v>
      </c>
      <c r="AW190" s="14" t="s">
        <v>34</v>
      </c>
      <c r="AX190" s="14" t="s">
        <v>77</v>
      </c>
      <c r="AY190" s="268" t="s">
        <v>256</v>
      </c>
    </row>
    <row r="191" s="15" customFormat="1">
      <c r="A191" s="15"/>
      <c r="B191" s="269"/>
      <c r="C191" s="270"/>
      <c r="D191" s="249" t="s">
        <v>266</v>
      </c>
      <c r="E191" s="271" t="s">
        <v>1</v>
      </c>
      <c r="F191" s="272" t="s">
        <v>270</v>
      </c>
      <c r="G191" s="270"/>
      <c r="H191" s="273">
        <v>5.25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266</v>
      </c>
      <c r="AU191" s="279" t="s">
        <v>87</v>
      </c>
      <c r="AV191" s="15" t="s">
        <v>262</v>
      </c>
      <c r="AW191" s="15" t="s">
        <v>34</v>
      </c>
      <c r="AX191" s="15" t="s">
        <v>85</v>
      </c>
      <c r="AY191" s="279" t="s">
        <v>256</v>
      </c>
    </row>
    <row r="192" s="2" customFormat="1" ht="16.5" customHeight="1">
      <c r="A192" s="38"/>
      <c r="B192" s="39"/>
      <c r="C192" s="280" t="s">
        <v>435</v>
      </c>
      <c r="D192" s="280" t="s">
        <v>303</v>
      </c>
      <c r="E192" s="281" t="s">
        <v>2130</v>
      </c>
      <c r="F192" s="282" t="s">
        <v>2131</v>
      </c>
      <c r="G192" s="283" t="s">
        <v>358</v>
      </c>
      <c r="H192" s="284">
        <v>10.5</v>
      </c>
      <c r="I192" s="285"/>
      <c r="J192" s="286">
        <f>ROUND(I192*H192,2)</f>
        <v>0</v>
      </c>
      <c r="K192" s="287"/>
      <c r="L192" s="288"/>
      <c r="M192" s="289" t="s">
        <v>1</v>
      </c>
      <c r="N192" s="290" t="s">
        <v>42</v>
      </c>
      <c r="O192" s="91"/>
      <c r="P192" s="238">
        <f>O192*H192</f>
        <v>0</v>
      </c>
      <c r="Q192" s="238">
        <v>0.0028</v>
      </c>
      <c r="R192" s="238">
        <f>Q192*H192</f>
        <v>0.029399999999999999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513</v>
      </c>
      <c r="AT192" s="240" t="s">
        <v>303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2132</v>
      </c>
    </row>
    <row r="193" s="14" customFormat="1">
      <c r="A193" s="14"/>
      <c r="B193" s="258"/>
      <c r="C193" s="259"/>
      <c r="D193" s="249" t="s">
        <v>266</v>
      </c>
      <c r="E193" s="260" t="s">
        <v>1</v>
      </c>
      <c r="F193" s="261" t="s">
        <v>2133</v>
      </c>
      <c r="G193" s="259"/>
      <c r="H193" s="262">
        <v>10.5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266</v>
      </c>
      <c r="AU193" s="268" t="s">
        <v>87</v>
      </c>
      <c r="AV193" s="14" t="s">
        <v>87</v>
      </c>
      <c r="AW193" s="14" t="s">
        <v>34</v>
      </c>
      <c r="AX193" s="14" t="s">
        <v>77</v>
      </c>
      <c r="AY193" s="268" t="s">
        <v>256</v>
      </c>
    </row>
    <row r="194" s="15" customFormat="1">
      <c r="A194" s="15"/>
      <c r="B194" s="269"/>
      <c r="C194" s="270"/>
      <c r="D194" s="249" t="s">
        <v>266</v>
      </c>
      <c r="E194" s="271" t="s">
        <v>1</v>
      </c>
      <c r="F194" s="272" t="s">
        <v>270</v>
      </c>
      <c r="G194" s="270"/>
      <c r="H194" s="273">
        <v>10.5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9" t="s">
        <v>266</v>
      </c>
      <c r="AU194" s="279" t="s">
        <v>87</v>
      </c>
      <c r="AV194" s="15" t="s">
        <v>262</v>
      </c>
      <c r="AW194" s="15" t="s">
        <v>34</v>
      </c>
      <c r="AX194" s="15" t="s">
        <v>85</v>
      </c>
      <c r="AY194" s="279" t="s">
        <v>256</v>
      </c>
    </row>
    <row r="195" s="2" customFormat="1" ht="24.15" customHeight="1">
      <c r="A195" s="38"/>
      <c r="B195" s="39"/>
      <c r="C195" s="228" t="s">
        <v>441</v>
      </c>
      <c r="D195" s="228" t="s">
        <v>258</v>
      </c>
      <c r="E195" s="229" t="s">
        <v>2134</v>
      </c>
      <c r="F195" s="230" t="s">
        <v>2135</v>
      </c>
      <c r="G195" s="231" t="s">
        <v>319</v>
      </c>
      <c r="H195" s="232">
        <v>6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2136</v>
      </c>
    </row>
    <row r="196" s="14" customFormat="1">
      <c r="A196" s="14"/>
      <c r="B196" s="258"/>
      <c r="C196" s="259"/>
      <c r="D196" s="249" t="s">
        <v>266</v>
      </c>
      <c r="E196" s="260" t="s">
        <v>1</v>
      </c>
      <c r="F196" s="261" t="s">
        <v>2137</v>
      </c>
      <c r="G196" s="259"/>
      <c r="H196" s="262">
        <v>4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266</v>
      </c>
      <c r="AU196" s="268" t="s">
        <v>87</v>
      </c>
      <c r="AV196" s="14" t="s">
        <v>87</v>
      </c>
      <c r="AW196" s="14" t="s">
        <v>34</v>
      </c>
      <c r="AX196" s="14" t="s">
        <v>77</v>
      </c>
      <c r="AY196" s="268" t="s">
        <v>256</v>
      </c>
    </row>
    <row r="197" s="14" customFormat="1">
      <c r="A197" s="14"/>
      <c r="B197" s="258"/>
      <c r="C197" s="259"/>
      <c r="D197" s="249" t="s">
        <v>266</v>
      </c>
      <c r="E197" s="260" t="s">
        <v>1</v>
      </c>
      <c r="F197" s="261" t="s">
        <v>2138</v>
      </c>
      <c r="G197" s="259"/>
      <c r="H197" s="262">
        <v>2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266</v>
      </c>
      <c r="AU197" s="268" t="s">
        <v>87</v>
      </c>
      <c r="AV197" s="14" t="s">
        <v>87</v>
      </c>
      <c r="AW197" s="14" t="s">
        <v>34</v>
      </c>
      <c r="AX197" s="14" t="s">
        <v>77</v>
      </c>
      <c r="AY197" s="268" t="s">
        <v>256</v>
      </c>
    </row>
    <row r="198" s="15" customFormat="1">
      <c r="A198" s="15"/>
      <c r="B198" s="269"/>
      <c r="C198" s="270"/>
      <c r="D198" s="249" t="s">
        <v>266</v>
      </c>
      <c r="E198" s="271" t="s">
        <v>1</v>
      </c>
      <c r="F198" s="272" t="s">
        <v>270</v>
      </c>
      <c r="G198" s="270"/>
      <c r="H198" s="273">
        <v>6</v>
      </c>
      <c r="I198" s="274"/>
      <c r="J198" s="270"/>
      <c r="K198" s="270"/>
      <c r="L198" s="275"/>
      <c r="M198" s="276"/>
      <c r="N198" s="277"/>
      <c r="O198" s="277"/>
      <c r="P198" s="277"/>
      <c r="Q198" s="277"/>
      <c r="R198" s="277"/>
      <c r="S198" s="277"/>
      <c r="T198" s="27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9" t="s">
        <v>266</v>
      </c>
      <c r="AU198" s="279" t="s">
        <v>87</v>
      </c>
      <c r="AV198" s="15" t="s">
        <v>262</v>
      </c>
      <c r="AW198" s="15" t="s">
        <v>34</v>
      </c>
      <c r="AX198" s="15" t="s">
        <v>85</v>
      </c>
      <c r="AY198" s="279" t="s">
        <v>256</v>
      </c>
    </row>
    <row r="199" s="2" customFormat="1" ht="16.5" customHeight="1">
      <c r="A199" s="38"/>
      <c r="B199" s="39"/>
      <c r="C199" s="280" t="s">
        <v>465</v>
      </c>
      <c r="D199" s="280" t="s">
        <v>303</v>
      </c>
      <c r="E199" s="281" t="s">
        <v>2139</v>
      </c>
      <c r="F199" s="282" t="s">
        <v>2140</v>
      </c>
      <c r="G199" s="283" t="s">
        <v>319</v>
      </c>
      <c r="H199" s="284">
        <v>4</v>
      </c>
      <c r="I199" s="285"/>
      <c r="J199" s="286">
        <f>ROUND(I199*H199,2)</f>
        <v>0</v>
      </c>
      <c r="K199" s="287"/>
      <c r="L199" s="288"/>
      <c r="M199" s="289" t="s">
        <v>1</v>
      </c>
      <c r="N199" s="290" t="s">
        <v>42</v>
      </c>
      <c r="O199" s="91"/>
      <c r="P199" s="238">
        <f>O199*H199</f>
        <v>0</v>
      </c>
      <c r="Q199" s="238">
        <v>0.00050000000000000001</v>
      </c>
      <c r="R199" s="238">
        <f>Q199*H199</f>
        <v>0.002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513</v>
      </c>
      <c r="AT199" s="240" t="s">
        <v>303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2141</v>
      </c>
    </row>
    <row r="200" s="14" customFormat="1">
      <c r="A200" s="14"/>
      <c r="B200" s="258"/>
      <c r="C200" s="259"/>
      <c r="D200" s="249" t="s">
        <v>266</v>
      </c>
      <c r="E200" s="260" t="s">
        <v>1</v>
      </c>
      <c r="F200" s="261" t="s">
        <v>262</v>
      </c>
      <c r="G200" s="259"/>
      <c r="H200" s="262">
        <v>4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266</v>
      </c>
      <c r="AU200" s="268" t="s">
        <v>87</v>
      </c>
      <c r="AV200" s="14" t="s">
        <v>87</v>
      </c>
      <c r="AW200" s="14" t="s">
        <v>34</v>
      </c>
      <c r="AX200" s="14" t="s">
        <v>77</v>
      </c>
      <c r="AY200" s="268" t="s">
        <v>256</v>
      </c>
    </row>
    <row r="201" s="15" customFormat="1">
      <c r="A201" s="15"/>
      <c r="B201" s="269"/>
      <c r="C201" s="270"/>
      <c r="D201" s="249" t="s">
        <v>266</v>
      </c>
      <c r="E201" s="271" t="s">
        <v>1</v>
      </c>
      <c r="F201" s="272" t="s">
        <v>270</v>
      </c>
      <c r="G201" s="270"/>
      <c r="H201" s="273">
        <v>4</v>
      </c>
      <c r="I201" s="274"/>
      <c r="J201" s="270"/>
      <c r="K201" s="270"/>
      <c r="L201" s="275"/>
      <c r="M201" s="276"/>
      <c r="N201" s="277"/>
      <c r="O201" s="277"/>
      <c r="P201" s="277"/>
      <c r="Q201" s="277"/>
      <c r="R201" s="277"/>
      <c r="S201" s="277"/>
      <c r="T201" s="27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9" t="s">
        <v>266</v>
      </c>
      <c r="AU201" s="279" t="s">
        <v>87</v>
      </c>
      <c r="AV201" s="15" t="s">
        <v>262</v>
      </c>
      <c r="AW201" s="15" t="s">
        <v>34</v>
      </c>
      <c r="AX201" s="15" t="s">
        <v>85</v>
      </c>
      <c r="AY201" s="279" t="s">
        <v>256</v>
      </c>
    </row>
    <row r="202" s="2" customFormat="1" ht="33" customHeight="1">
      <c r="A202" s="38"/>
      <c r="B202" s="39"/>
      <c r="C202" s="228" t="s">
        <v>471</v>
      </c>
      <c r="D202" s="228" t="s">
        <v>258</v>
      </c>
      <c r="E202" s="229" t="s">
        <v>2142</v>
      </c>
      <c r="F202" s="230" t="s">
        <v>2143</v>
      </c>
      <c r="G202" s="231" t="s">
        <v>319</v>
      </c>
      <c r="H202" s="232">
        <v>5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2144</v>
      </c>
    </row>
    <row r="203" s="2" customFormat="1">
      <c r="A203" s="38"/>
      <c r="B203" s="39"/>
      <c r="C203" s="40"/>
      <c r="D203" s="242" t="s">
        <v>264</v>
      </c>
      <c r="E203" s="40"/>
      <c r="F203" s="243" t="s">
        <v>2145</v>
      </c>
      <c r="G203" s="40"/>
      <c r="H203" s="40"/>
      <c r="I203" s="244"/>
      <c r="J203" s="40"/>
      <c r="K203" s="40"/>
      <c r="L203" s="44"/>
      <c r="M203" s="245"/>
      <c r="N203" s="246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264</v>
      </c>
      <c r="AU203" s="17" t="s">
        <v>87</v>
      </c>
    </row>
    <row r="204" s="14" customFormat="1">
      <c r="A204" s="14"/>
      <c r="B204" s="258"/>
      <c r="C204" s="259"/>
      <c r="D204" s="249" t="s">
        <v>266</v>
      </c>
      <c r="E204" s="260" t="s">
        <v>1</v>
      </c>
      <c r="F204" s="261" t="s">
        <v>2146</v>
      </c>
      <c r="G204" s="259"/>
      <c r="H204" s="262">
        <v>2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266</v>
      </c>
      <c r="AU204" s="268" t="s">
        <v>87</v>
      </c>
      <c r="AV204" s="14" t="s">
        <v>87</v>
      </c>
      <c r="AW204" s="14" t="s">
        <v>34</v>
      </c>
      <c r="AX204" s="14" t="s">
        <v>77</v>
      </c>
      <c r="AY204" s="268" t="s">
        <v>256</v>
      </c>
    </row>
    <row r="205" s="14" customFormat="1">
      <c r="A205" s="14"/>
      <c r="B205" s="258"/>
      <c r="C205" s="259"/>
      <c r="D205" s="249" t="s">
        <v>266</v>
      </c>
      <c r="E205" s="260" t="s">
        <v>1</v>
      </c>
      <c r="F205" s="261" t="s">
        <v>2147</v>
      </c>
      <c r="G205" s="259"/>
      <c r="H205" s="262">
        <v>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266</v>
      </c>
      <c r="AU205" s="268" t="s">
        <v>87</v>
      </c>
      <c r="AV205" s="14" t="s">
        <v>87</v>
      </c>
      <c r="AW205" s="14" t="s">
        <v>34</v>
      </c>
      <c r="AX205" s="14" t="s">
        <v>77</v>
      </c>
      <c r="AY205" s="268" t="s">
        <v>256</v>
      </c>
    </row>
    <row r="206" s="14" customFormat="1">
      <c r="A206" s="14"/>
      <c r="B206" s="258"/>
      <c r="C206" s="259"/>
      <c r="D206" s="249" t="s">
        <v>266</v>
      </c>
      <c r="E206" s="260" t="s">
        <v>1</v>
      </c>
      <c r="F206" s="261" t="s">
        <v>2138</v>
      </c>
      <c r="G206" s="259"/>
      <c r="H206" s="262">
        <v>2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8" t="s">
        <v>266</v>
      </c>
      <c r="AU206" s="268" t="s">
        <v>87</v>
      </c>
      <c r="AV206" s="14" t="s">
        <v>87</v>
      </c>
      <c r="AW206" s="14" t="s">
        <v>34</v>
      </c>
      <c r="AX206" s="14" t="s">
        <v>77</v>
      </c>
      <c r="AY206" s="268" t="s">
        <v>256</v>
      </c>
    </row>
    <row r="207" s="15" customFormat="1">
      <c r="A207" s="15"/>
      <c r="B207" s="269"/>
      <c r="C207" s="270"/>
      <c r="D207" s="249" t="s">
        <v>266</v>
      </c>
      <c r="E207" s="271" t="s">
        <v>1</v>
      </c>
      <c r="F207" s="272" t="s">
        <v>270</v>
      </c>
      <c r="G207" s="270"/>
      <c r="H207" s="273">
        <v>5</v>
      </c>
      <c r="I207" s="274"/>
      <c r="J207" s="270"/>
      <c r="K207" s="270"/>
      <c r="L207" s="275"/>
      <c r="M207" s="276"/>
      <c r="N207" s="277"/>
      <c r="O207" s="277"/>
      <c r="P207" s="277"/>
      <c r="Q207" s="277"/>
      <c r="R207" s="277"/>
      <c r="S207" s="277"/>
      <c r="T207" s="27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9" t="s">
        <v>266</v>
      </c>
      <c r="AU207" s="279" t="s">
        <v>87</v>
      </c>
      <c r="AV207" s="15" t="s">
        <v>262</v>
      </c>
      <c r="AW207" s="15" t="s">
        <v>34</v>
      </c>
      <c r="AX207" s="15" t="s">
        <v>85</v>
      </c>
      <c r="AY207" s="279" t="s">
        <v>256</v>
      </c>
    </row>
    <row r="208" s="2" customFormat="1" ht="16.5" customHeight="1">
      <c r="A208" s="38"/>
      <c r="B208" s="39"/>
      <c r="C208" s="280" t="s">
        <v>477</v>
      </c>
      <c r="D208" s="280" t="s">
        <v>303</v>
      </c>
      <c r="E208" s="281" t="s">
        <v>2148</v>
      </c>
      <c r="F208" s="282" t="s">
        <v>2149</v>
      </c>
      <c r="G208" s="283" t="s">
        <v>319</v>
      </c>
      <c r="H208" s="284">
        <v>2</v>
      </c>
      <c r="I208" s="285"/>
      <c r="J208" s="286">
        <f>ROUND(I208*H208,2)</f>
        <v>0</v>
      </c>
      <c r="K208" s="287"/>
      <c r="L208" s="288"/>
      <c r="M208" s="289" t="s">
        <v>1</v>
      </c>
      <c r="N208" s="290" t="s">
        <v>42</v>
      </c>
      <c r="O208" s="91"/>
      <c r="P208" s="238">
        <f>O208*H208</f>
        <v>0</v>
      </c>
      <c r="Q208" s="238">
        <v>0.0014</v>
      </c>
      <c r="R208" s="238">
        <f>Q208*H208</f>
        <v>0.0028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513</v>
      </c>
      <c r="AT208" s="240" t="s">
        <v>303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355</v>
      </c>
      <c r="BM208" s="240" t="s">
        <v>2150</v>
      </c>
    </row>
    <row r="209" s="14" customFormat="1">
      <c r="A209" s="14"/>
      <c r="B209" s="258"/>
      <c r="C209" s="259"/>
      <c r="D209" s="249" t="s">
        <v>266</v>
      </c>
      <c r="E209" s="260" t="s">
        <v>1</v>
      </c>
      <c r="F209" s="261" t="s">
        <v>87</v>
      </c>
      <c r="G209" s="259"/>
      <c r="H209" s="262">
        <v>2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8" t="s">
        <v>266</v>
      </c>
      <c r="AU209" s="268" t="s">
        <v>87</v>
      </c>
      <c r="AV209" s="14" t="s">
        <v>87</v>
      </c>
      <c r="AW209" s="14" t="s">
        <v>34</v>
      </c>
      <c r="AX209" s="14" t="s">
        <v>77</v>
      </c>
      <c r="AY209" s="268" t="s">
        <v>256</v>
      </c>
    </row>
    <row r="210" s="15" customFormat="1">
      <c r="A210" s="15"/>
      <c r="B210" s="269"/>
      <c r="C210" s="270"/>
      <c r="D210" s="249" t="s">
        <v>266</v>
      </c>
      <c r="E210" s="271" t="s">
        <v>1</v>
      </c>
      <c r="F210" s="272" t="s">
        <v>270</v>
      </c>
      <c r="G210" s="270"/>
      <c r="H210" s="273">
        <v>2</v>
      </c>
      <c r="I210" s="274"/>
      <c r="J210" s="270"/>
      <c r="K210" s="270"/>
      <c r="L210" s="275"/>
      <c r="M210" s="276"/>
      <c r="N210" s="277"/>
      <c r="O210" s="277"/>
      <c r="P210" s="277"/>
      <c r="Q210" s="277"/>
      <c r="R210" s="277"/>
      <c r="S210" s="277"/>
      <c r="T210" s="27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9" t="s">
        <v>266</v>
      </c>
      <c r="AU210" s="279" t="s">
        <v>87</v>
      </c>
      <c r="AV210" s="15" t="s">
        <v>262</v>
      </c>
      <c r="AW210" s="15" t="s">
        <v>34</v>
      </c>
      <c r="AX210" s="15" t="s">
        <v>85</v>
      </c>
      <c r="AY210" s="279" t="s">
        <v>256</v>
      </c>
    </row>
    <row r="211" s="2" customFormat="1" ht="16.5" customHeight="1">
      <c r="A211" s="38"/>
      <c r="B211" s="39"/>
      <c r="C211" s="280" t="s">
        <v>485</v>
      </c>
      <c r="D211" s="280" t="s">
        <v>303</v>
      </c>
      <c r="E211" s="281" t="s">
        <v>2151</v>
      </c>
      <c r="F211" s="282" t="s">
        <v>2152</v>
      </c>
      <c r="G211" s="283" t="s">
        <v>319</v>
      </c>
      <c r="H211" s="284">
        <v>2</v>
      </c>
      <c r="I211" s="285"/>
      <c r="J211" s="286">
        <f>ROUND(I211*H211,2)</f>
        <v>0</v>
      </c>
      <c r="K211" s="287"/>
      <c r="L211" s="288"/>
      <c r="M211" s="289" t="s">
        <v>1</v>
      </c>
      <c r="N211" s="290" t="s">
        <v>42</v>
      </c>
      <c r="O211" s="91"/>
      <c r="P211" s="238">
        <f>O211*H211</f>
        <v>0</v>
      </c>
      <c r="Q211" s="238">
        <v>0.0019</v>
      </c>
      <c r="R211" s="238">
        <f>Q211*H211</f>
        <v>0.0038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513</v>
      </c>
      <c r="AT211" s="240" t="s">
        <v>303</v>
      </c>
      <c r="AU211" s="240" t="s">
        <v>87</v>
      </c>
      <c r="AY211" s="17" t="s">
        <v>256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85</v>
      </c>
      <c r="BK211" s="241">
        <f>ROUND(I211*H211,2)</f>
        <v>0</v>
      </c>
      <c r="BL211" s="17" t="s">
        <v>355</v>
      </c>
      <c r="BM211" s="240" t="s">
        <v>2153</v>
      </c>
    </row>
    <row r="212" s="14" customFormat="1">
      <c r="A212" s="14"/>
      <c r="B212" s="258"/>
      <c r="C212" s="259"/>
      <c r="D212" s="249" t="s">
        <v>266</v>
      </c>
      <c r="E212" s="260" t="s">
        <v>1</v>
      </c>
      <c r="F212" s="261" t="s">
        <v>87</v>
      </c>
      <c r="G212" s="259"/>
      <c r="H212" s="262">
        <v>2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266</v>
      </c>
      <c r="AU212" s="268" t="s">
        <v>87</v>
      </c>
      <c r="AV212" s="14" t="s">
        <v>87</v>
      </c>
      <c r="AW212" s="14" t="s">
        <v>34</v>
      </c>
      <c r="AX212" s="14" t="s">
        <v>77</v>
      </c>
      <c r="AY212" s="268" t="s">
        <v>256</v>
      </c>
    </row>
    <row r="213" s="15" customFormat="1">
      <c r="A213" s="15"/>
      <c r="B213" s="269"/>
      <c r="C213" s="270"/>
      <c r="D213" s="249" t="s">
        <v>266</v>
      </c>
      <c r="E213" s="271" t="s">
        <v>1</v>
      </c>
      <c r="F213" s="272" t="s">
        <v>270</v>
      </c>
      <c r="G213" s="270"/>
      <c r="H213" s="273">
        <v>2</v>
      </c>
      <c r="I213" s="274"/>
      <c r="J213" s="270"/>
      <c r="K213" s="270"/>
      <c r="L213" s="275"/>
      <c r="M213" s="276"/>
      <c r="N213" s="277"/>
      <c r="O213" s="277"/>
      <c r="P213" s="277"/>
      <c r="Q213" s="277"/>
      <c r="R213" s="277"/>
      <c r="S213" s="277"/>
      <c r="T213" s="27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9" t="s">
        <v>266</v>
      </c>
      <c r="AU213" s="279" t="s">
        <v>87</v>
      </c>
      <c r="AV213" s="15" t="s">
        <v>262</v>
      </c>
      <c r="AW213" s="15" t="s">
        <v>34</v>
      </c>
      <c r="AX213" s="15" t="s">
        <v>85</v>
      </c>
      <c r="AY213" s="279" t="s">
        <v>256</v>
      </c>
    </row>
    <row r="214" s="2" customFormat="1" ht="37.8" customHeight="1">
      <c r="A214" s="38"/>
      <c r="B214" s="39"/>
      <c r="C214" s="228" t="s">
        <v>489</v>
      </c>
      <c r="D214" s="228" t="s">
        <v>258</v>
      </c>
      <c r="E214" s="229" t="s">
        <v>2154</v>
      </c>
      <c r="F214" s="230" t="s">
        <v>2155</v>
      </c>
      <c r="G214" s="231" t="s">
        <v>319</v>
      </c>
      <c r="H214" s="232">
        <v>2</v>
      </c>
      <c r="I214" s="233"/>
      <c r="J214" s="234">
        <f>ROUND(I214*H214,2)</f>
        <v>0</v>
      </c>
      <c r="K214" s="235"/>
      <c r="L214" s="44"/>
      <c r="M214" s="236" t="s">
        <v>1</v>
      </c>
      <c r="N214" s="237" t="s">
        <v>42</v>
      </c>
      <c r="O214" s="91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355</v>
      </c>
      <c r="AT214" s="240" t="s">
        <v>258</v>
      </c>
      <c r="AU214" s="240" t="s">
        <v>87</v>
      </c>
      <c r="AY214" s="17" t="s">
        <v>256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85</v>
      </c>
      <c r="BK214" s="241">
        <f>ROUND(I214*H214,2)</f>
        <v>0</v>
      </c>
      <c r="BL214" s="17" t="s">
        <v>355</v>
      </c>
      <c r="BM214" s="240" t="s">
        <v>2156</v>
      </c>
    </row>
    <row r="215" s="14" customFormat="1">
      <c r="A215" s="14"/>
      <c r="B215" s="258"/>
      <c r="C215" s="259"/>
      <c r="D215" s="249" t="s">
        <v>266</v>
      </c>
      <c r="E215" s="260" t="s">
        <v>1</v>
      </c>
      <c r="F215" s="261" t="s">
        <v>2157</v>
      </c>
      <c r="G215" s="259"/>
      <c r="H215" s="262">
        <v>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266</v>
      </c>
      <c r="AU215" s="268" t="s">
        <v>87</v>
      </c>
      <c r="AV215" s="14" t="s">
        <v>87</v>
      </c>
      <c r="AW215" s="14" t="s">
        <v>34</v>
      </c>
      <c r="AX215" s="14" t="s">
        <v>77</v>
      </c>
      <c r="AY215" s="268" t="s">
        <v>256</v>
      </c>
    </row>
    <row r="216" s="14" customFormat="1">
      <c r="A216" s="14"/>
      <c r="B216" s="258"/>
      <c r="C216" s="259"/>
      <c r="D216" s="249" t="s">
        <v>266</v>
      </c>
      <c r="E216" s="260" t="s">
        <v>1</v>
      </c>
      <c r="F216" s="261" t="s">
        <v>2158</v>
      </c>
      <c r="G216" s="259"/>
      <c r="H216" s="262">
        <v>1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266</v>
      </c>
      <c r="AU216" s="268" t="s">
        <v>87</v>
      </c>
      <c r="AV216" s="14" t="s">
        <v>87</v>
      </c>
      <c r="AW216" s="14" t="s">
        <v>34</v>
      </c>
      <c r="AX216" s="14" t="s">
        <v>77</v>
      </c>
      <c r="AY216" s="268" t="s">
        <v>256</v>
      </c>
    </row>
    <row r="217" s="15" customFormat="1">
      <c r="A217" s="15"/>
      <c r="B217" s="269"/>
      <c r="C217" s="270"/>
      <c r="D217" s="249" t="s">
        <v>266</v>
      </c>
      <c r="E217" s="271" t="s">
        <v>1</v>
      </c>
      <c r="F217" s="272" t="s">
        <v>270</v>
      </c>
      <c r="G217" s="270"/>
      <c r="H217" s="273">
        <v>2</v>
      </c>
      <c r="I217" s="274"/>
      <c r="J217" s="270"/>
      <c r="K217" s="270"/>
      <c r="L217" s="275"/>
      <c r="M217" s="276"/>
      <c r="N217" s="277"/>
      <c r="O217" s="277"/>
      <c r="P217" s="277"/>
      <c r="Q217" s="277"/>
      <c r="R217" s="277"/>
      <c r="S217" s="277"/>
      <c r="T217" s="27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266</v>
      </c>
      <c r="AU217" s="279" t="s">
        <v>87</v>
      </c>
      <c r="AV217" s="15" t="s">
        <v>262</v>
      </c>
      <c r="AW217" s="15" t="s">
        <v>34</v>
      </c>
      <c r="AX217" s="15" t="s">
        <v>85</v>
      </c>
      <c r="AY217" s="279" t="s">
        <v>256</v>
      </c>
    </row>
    <row r="218" s="2" customFormat="1" ht="24.15" customHeight="1">
      <c r="A218" s="38"/>
      <c r="B218" s="39"/>
      <c r="C218" s="280" t="s">
        <v>498</v>
      </c>
      <c r="D218" s="280" t="s">
        <v>303</v>
      </c>
      <c r="E218" s="281" t="s">
        <v>2159</v>
      </c>
      <c r="F218" s="282" t="s">
        <v>2160</v>
      </c>
      <c r="G218" s="283" t="s">
        <v>319</v>
      </c>
      <c r="H218" s="284">
        <v>1</v>
      </c>
      <c r="I218" s="285"/>
      <c r="J218" s="286">
        <f>ROUND(I218*H218,2)</f>
        <v>0</v>
      </c>
      <c r="K218" s="287"/>
      <c r="L218" s="288"/>
      <c r="M218" s="289" t="s">
        <v>1</v>
      </c>
      <c r="N218" s="290" t="s">
        <v>42</v>
      </c>
      <c r="O218" s="91"/>
      <c r="P218" s="238">
        <f>O218*H218</f>
        <v>0</v>
      </c>
      <c r="Q218" s="238">
        <v>0.001</v>
      </c>
      <c r="R218" s="238">
        <f>Q218*H218</f>
        <v>0.001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513</v>
      </c>
      <c r="AT218" s="240" t="s">
        <v>303</v>
      </c>
      <c r="AU218" s="240" t="s">
        <v>87</v>
      </c>
      <c r="AY218" s="17" t="s">
        <v>256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85</v>
      </c>
      <c r="BK218" s="241">
        <f>ROUND(I218*H218,2)</f>
        <v>0</v>
      </c>
      <c r="BL218" s="17" t="s">
        <v>355</v>
      </c>
      <c r="BM218" s="240" t="s">
        <v>2161</v>
      </c>
    </row>
    <row r="219" s="14" customFormat="1">
      <c r="A219" s="14"/>
      <c r="B219" s="258"/>
      <c r="C219" s="259"/>
      <c r="D219" s="249" t="s">
        <v>266</v>
      </c>
      <c r="E219" s="260" t="s">
        <v>1</v>
      </c>
      <c r="F219" s="261" t="s">
        <v>85</v>
      </c>
      <c r="G219" s="259"/>
      <c r="H219" s="262">
        <v>1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8" t="s">
        <v>266</v>
      </c>
      <c r="AU219" s="268" t="s">
        <v>87</v>
      </c>
      <c r="AV219" s="14" t="s">
        <v>87</v>
      </c>
      <c r="AW219" s="14" t="s">
        <v>34</v>
      </c>
      <c r="AX219" s="14" t="s">
        <v>77</v>
      </c>
      <c r="AY219" s="268" t="s">
        <v>256</v>
      </c>
    </row>
    <row r="220" s="15" customFormat="1">
      <c r="A220" s="15"/>
      <c r="B220" s="269"/>
      <c r="C220" s="270"/>
      <c r="D220" s="249" t="s">
        <v>266</v>
      </c>
      <c r="E220" s="271" t="s">
        <v>1</v>
      </c>
      <c r="F220" s="272" t="s">
        <v>270</v>
      </c>
      <c r="G220" s="270"/>
      <c r="H220" s="273">
        <v>1</v>
      </c>
      <c r="I220" s="274"/>
      <c r="J220" s="270"/>
      <c r="K220" s="270"/>
      <c r="L220" s="275"/>
      <c r="M220" s="276"/>
      <c r="N220" s="277"/>
      <c r="O220" s="277"/>
      <c r="P220" s="277"/>
      <c r="Q220" s="277"/>
      <c r="R220" s="277"/>
      <c r="S220" s="277"/>
      <c r="T220" s="27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9" t="s">
        <v>266</v>
      </c>
      <c r="AU220" s="279" t="s">
        <v>87</v>
      </c>
      <c r="AV220" s="15" t="s">
        <v>262</v>
      </c>
      <c r="AW220" s="15" t="s">
        <v>34</v>
      </c>
      <c r="AX220" s="15" t="s">
        <v>85</v>
      </c>
      <c r="AY220" s="279" t="s">
        <v>256</v>
      </c>
    </row>
    <row r="221" s="2" customFormat="1" ht="24.15" customHeight="1">
      <c r="A221" s="38"/>
      <c r="B221" s="39"/>
      <c r="C221" s="280" t="s">
        <v>505</v>
      </c>
      <c r="D221" s="280" t="s">
        <v>303</v>
      </c>
      <c r="E221" s="281" t="s">
        <v>2162</v>
      </c>
      <c r="F221" s="282" t="s">
        <v>2163</v>
      </c>
      <c r="G221" s="283" t="s">
        <v>319</v>
      </c>
      <c r="H221" s="284">
        <v>1</v>
      </c>
      <c r="I221" s="285"/>
      <c r="J221" s="286">
        <f>ROUND(I221*H221,2)</f>
        <v>0</v>
      </c>
      <c r="K221" s="287"/>
      <c r="L221" s="288"/>
      <c r="M221" s="289" t="s">
        <v>1</v>
      </c>
      <c r="N221" s="290" t="s">
        <v>42</v>
      </c>
      <c r="O221" s="91"/>
      <c r="P221" s="238">
        <f>O221*H221</f>
        <v>0</v>
      </c>
      <c r="Q221" s="238">
        <v>0.0016999999999999999</v>
      </c>
      <c r="R221" s="238">
        <f>Q221*H221</f>
        <v>0.0016999999999999999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513</v>
      </c>
      <c r="AT221" s="240" t="s">
        <v>303</v>
      </c>
      <c r="AU221" s="240" t="s">
        <v>87</v>
      </c>
      <c r="AY221" s="17" t="s">
        <v>256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85</v>
      </c>
      <c r="BK221" s="241">
        <f>ROUND(I221*H221,2)</f>
        <v>0</v>
      </c>
      <c r="BL221" s="17" t="s">
        <v>355</v>
      </c>
      <c r="BM221" s="240" t="s">
        <v>2164</v>
      </c>
    </row>
    <row r="222" s="14" customFormat="1">
      <c r="A222" s="14"/>
      <c r="B222" s="258"/>
      <c r="C222" s="259"/>
      <c r="D222" s="249" t="s">
        <v>266</v>
      </c>
      <c r="E222" s="260" t="s">
        <v>1</v>
      </c>
      <c r="F222" s="261" t="s">
        <v>85</v>
      </c>
      <c r="G222" s="259"/>
      <c r="H222" s="262">
        <v>1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8" t="s">
        <v>266</v>
      </c>
      <c r="AU222" s="268" t="s">
        <v>87</v>
      </c>
      <c r="AV222" s="14" t="s">
        <v>87</v>
      </c>
      <c r="AW222" s="14" t="s">
        <v>34</v>
      </c>
      <c r="AX222" s="14" t="s">
        <v>77</v>
      </c>
      <c r="AY222" s="268" t="s">
        <v>256</v>
      </c>
    </row>
    <row r="223" s="15" customFormat="1">
      <c r="A223" s="15"/>
      <c r="B223" s="269"/>
      <c r="C223" s="270"/>
      <c r="D223" s="249" t="s">
        <v>266</v>
      </c>
      <c r="E223" s="271" t="s">
        <v>1</v>
      </c>
      <c r="F223" s="272" t="s">
        <v>270</v>
      </c>
      <c r="G223" s="270"/>
      <c r="H223" s="273">
        <v>1</v>
      </c>
      <c r="I223" s="274"/>
      <c r="J223" s="270"/>
      <c r="K223" s="270"/>
      <c r="L223" s="275"/>
      <c r="M223" s="276"/>
      <c r="N223" s="277"/>
      <c r="O223" s="277"/>
      <c r="P223" s="277"/>
      <c r="Q223" s="277"/>
      <c r="R223" s="277"/>
      <c r="S223" s="277"/>
      <c r="T223" s="27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9" t="s">
        <v>266</v>
      </c>
      <c r="AU223" s="279" t="s">
        <v>87</v>
      </c>
      <c r="AV223" s="15" t="s">
        <v>262</v>
      </c>
      <c r="AW223" s="15" t="s">
        <v>34</v>
      </c>
      <c r="AX223" s="15" t="s">
        <v>85</v>
      </c>
      <c r="AY223" s="279" t="s">
        <v>256</v>
      </c>
    </row>
    <row r="224" s="2" customFormat="1" ht="37.8" customHeight="1">
      <c r="A224" s="38"/>
      <c r="B224" s="39"/>
      <c r="C224" s="228" t="s">
        <v>509</v>
      </c>
      <c r="D224" s="228" t="s">
        <v>258</v>
      </c>
      <c r="E224" s="229" t="s">
        <v>2165</v>
      </c>
      <c r="F224" s="230" t="s">
        <v>2166</v>
      </c>
      <c r="G224" s="231" t="s">
        <v>319</v>
      </c>
      <c r="H224" s="232">
        <v>3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42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355</v>
      </c>
      <c r="AT224" s="240" t="s">
        <v>258</v>
      </c>
      <c r="AU224" s="240" t="s">
        <v>87</v>
      </c>
      <c r="AY224" s="17" t="s">
        <v>256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85</v>
      </c>
      <c r="BK224" s="241">
        <f>ROUND(I224*H224,2)</f>
        <v>0</v>
      </c>
      <c r="BL224" s="17" t="s">
        <v>355</v>
      </c>
      <c r="BM224" s="240" t="s">
        <v>2167</v>
      </c>
    </row>
    <row r="225" s="2" customFormat="1">
      <c r="A225" s="38"/>
      <c r="B225" s="39"/>
      <c r="C225" s="40"/>
      <c r="D225" s="242" t="s">
        <v>264</v>
      </c>
      <c r="E225" s="40"/>
      <c r="F225" s="243" t="s">
        <v>2168</v>
      </c>
      <c r="G225" s="40"/>
      <c r="H225" s="40"/>
      <c r="I225" s="244"/>
      <c r="J225" s="40"/>
      <c r="K225" s="40"/>
      <c r="L225" s="44"/>
      <c r="M225" s="245"/>
      <c r="N225" s="246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264</v>
      </c>
      <c r="AU225" s="17" t="s">
        <v>87</v>
      </c>
    </row>
    <row r="226" s="14" customFormat="1">
      <c r="A226" s="14"/>
      <c r="B226" s="258"/>
      <c r="C226" s="259"/>
      <c r="D226" s="249" t="s">
        <v>266</v>
      </c>
      <c r="E226" s="260" t="s">
        <v>1</v>
      </c>
      <c r="F226" s="261" t="s">
        <v>2169</v>
      </c>
      <c r="G226" s="259"/>
      <c r="H226" s="262">
        <v>3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266</v>
      </c>
      <c r="AU226" s="268" t="s">
        <v>87</v>
      </c>
      <c r="AV226" s="14" t="s">
        <v>87</v>
      </c>
      <c r="AW226" s="14" t="s">
        <v>34</v>
      </c>
      <c r="AX226" s="14" t="s">
        <v>77</v>
      </c>
      <c r="AY226" s="268" t="s">
        <v>256</v>
      </c>
    </row>
    <row r="227" s="15" customFormat="1">
      <c r="A227" s="15"/>
      <c r="B227" s="269"/>
      <c r="C227" s="270"/>
      <c r="D227" s="249" t="s">
        <v>266</v>
      </c>
      <c r="E227" s="271" t="s">
        <v>1</v>
      </c>
      <c r="F227" s="272" t="s">
        <v>270</v>
      </c>
      <c r="G227" s="270"/>
      <c r="H227" s="273">
        <v>3</v>
      </c>
      <c r="I227" s="274"/>
      <c r="J227" s="270"/>
      <c r="K227" s="270"/>
      <c r="L227" s="275"/>
      <c r="M227" s="276"/>
      <c r="N227" s="277"/>
      <c r="O227" s="277"/>
      <c r="P227" s="277"/>
      <c r="Q227" s="277"/>
      <c r="R227" s="277"/>
      <c r="S227" s="277"/>
      <c r="T227" s="27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9" t="s">
        <v>266</v>
      </c>
      <c r="AU227" s="279" t="s">
        <v>87</v>
      </c>
      <c r="AV227" s="15" t="s">
        <v>262</v>
      </c>
      <c r="AW227" s="15" t="s">
        <v>34</v>
      </c>
      <c r="AX227" s="15" t="s">
        <v>85</v>
      </c>
      <c r="AY227" s="279" t="s">
        <v>256</v>
      </c>
    </row>
    <row r="228" s="2" customFormat="1" ht="16.5" customHeight="1">
      <c r="A228" s="38"/>
      <c r="B228" s="39"/>
      <c r="C228" s="280" t="s">
        <v>513</v>
      </c>
      <c r="D228" s="280" t="s">
        <v>303</v>
      </c>
      <c r="E228" s="281" t="s">
        <v>2170</v>
      </c>
      <c r="F228" s="282" t="s">
        <v>2171</v>
      </c>
      <c r="G228" s="283" t="s">
        <v>319</v>
      </c>
      <c r="H228" s="284">
        <v>3</v>
      </c>
      <c r="I228" s="285"/>
      <c r="J228" s="286">
        <f>ROUND(I228*H228,2)</f>
        <v>0</v>
      </c>
      <c r="K228" s="287"/>
      <c r="L228" s="288"/>
      <c r="M228" s="289" t="s">
        <v>1</v>
      </c>
      <c r="N228" s="290" t="s">
        <v>42</v>
      </c>
      <c r="O228" s="91"/>
      <c r="P228" s="238">
        <f>O228*H228</f>
        <v>0</v>
      </c>
      <c r="Q228" s="238">
        <v>0.00040000000000000002</v>
      </c>
      <c r="R228" s="238">
        <f>Q228*H228</f>
        <v>0.0012000000000000001</v>
      </c>
      <c r="S228" s="238">
        <v>0</v>
      </c>
      <c r="T228" s="23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0" t="s">
        <v>513</v>
      </c>
      <c r="AT228" s="240" t="s">
        <v>303</v>
      </c>
      <c r="AU228" s="240" t="s">
        <v>87</v>
      </c>
      <c r="AY228" s="17" t="s">
        <v>256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7" t="s">
        <v>85</v>
      </c>
      <c r="BK228" s="241">
        <f>ROUND(I228*H228,2)</f>
        <v>0</v>
      </c>
      <c r="BL228" s="17" t="s">
        <v>355</v>
      </c>
      <c r="BM228" s="240" t="s">
        <v>2172</v>
      </c>
    </row>
    <row r="229" s="14" customFormat="1">
      <c r="A229" s="14"/>
      <c r="B229" s="258"/>
      <c r="C229" s="259"/>
      <c r="D229" s="249" t="s">
        <v>266</v>
      </c>
      <c r="E229" s="260" t="s">
        <v>1</v>
      </c>
      <c r="F229" s="261" t="s">
        <v>109</v>
      </c>
      <c r="G229" s="259"/>
      <c r="H229" s="262">
        <v>3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266</v>
      </c>
      <c r="AU229" s="268" t="s">
        <v>87</v>
      </c>
      <c r="AV229" s="14" t="s">
        <v>87</v>
      </c>
      <c r="AW229" s="14" t="s">
        <v>34</v>
      </c>
      <c r="AX229" s="14" t="s">
        <v>77</v>
      </c>
      <c r="AY229" s="268" t="s">
        <v>256</v>
      </c>
    </row>
    <row r="230" s="15" customFormat="1">
      <c r="A230" s="15"/>
      <c r="B230" s="269"/>
      <c r="C230" s="270"/>
      <c r="D230" s="249" t="s">
        <v>266</v>
      </c>
      <c r="E230" s="271" t="s">
        <v>1</v>
      </c>
      <c r="F230" s="272" t="s">
        <v>270</v>
      </c>
      <c r="G230" s="270"/>
      <c r="H230" s="273">
        <v>3</v>
      </c>
      <c r="I230" s="274"/>
      <c r="J230" s="270"/>
      <c r="K230" s="270"/>
      <c r="L230" s="275"/>
      <c r="M230" s="276"/>
      <c r="N230" s="277"/>
      <c r="O230" s="277"/>
      <c r="P230" s="277"/>
      <c r="Q230" s="277"/>
      <c r="R230" s="277"/>
      <c r="S230" s="277"/>
      <c r="T230" s="27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9" t="s">
        <v>266</v>
      </c>
      <c r="AU230" s="279" t="s">
        <v>87</v>
      </c>
      <c r="AV230" s="15" t="s">
        <v>262</v>
      </c>
      <c r="AW230" s="15" t="s">
        <v>34</v>
      </c>
      <c r="AX230" s="15" t="s">
        <v>85</v>
      </c>
      <c r="AY230" s="279" t="s">
        <v>256</v>
      </c>
    </row>
    <row r="231" s="2" customFormat="1" ht="33" customHeight="1">
      <c r="A231" s="38"/>
      <c r="B231" s="39"/>
      <c r="C231" s="228" t="s">
        <v>518</v>
      </c>
      <c r="D231" s="228" t="s">
        <v>258</v>
      </c>
      <c r="E231" s="229" t="s">
        <v>2173</v>
      </c>
      <c r="F231" s="230" t="s">
        <v>2174</v>
      </c>
      <c r="G231" s="231" t="s">
        <v>319</v>
      </c>
      <c r="H231" s="232">
        <v>20</v>
      </c>
      <c r="I231" s="233"/>
      <c r="J231" s="234">
        <f>ROUND(I231*H231,2)</f>
        <v>0</v>
      </c>
      <c r="K231" s="235"/>
      <c r="L231" s="44"/>
      <c r="M231" s="236" t="s">
        <v>1</v>
      </c>
      <c r="N231" s="237" t="s">
        <v>42</v>
      </c>
      <c r="O231" s="91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0" t="s">
        <v>355</v>
      </c>
      <c r="AT231" s="240" t="s">
        <v>258</v>
      </c>
      <c r="AU231" s="240" t="s">
        <v>87</v>
      </c>
      <c r="AY231" s="17" t="s">
        <v>256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7" t="s">
        <v>85</v>
      </c>
      <c r="BK231" s="241">
        <f>ROUND(I231*H231,2)</f>
        <v>0</v>
      </c>
      <c r="BL231" s="17" t="s">
        <v>355</v>
      </c>
      <c r="BM231" s="240" t="s">
        <v>2175</v>
      </c>
    </row>
    <row r="232" s="14" customFormat="1">
      <c r="A232" s="14"/>
      <c r="B232" s="258"/>
      <c r="C232" s="259"/>
      <c r="D232" s="249" t="s">
        <v>266</v>
      </c>
      <c r="E232" s="260" t="s">
        <v>1</v>
      </c>
      <c r="F232" s="261" t="s">
        <v>2176</v>
      </c>
      <c r="G232" s="259"/>
      <c r="H232" s="262">
        <v>7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8" t="s">
        <v>266</v>
      </c>
      <c r="AU232" s="268" t="s">
        <v>87</v>
      </c>
      <c r="AV232" s="14" t="s">
        <v>87</v>
      </c>
      <c r="AW232" s="14" t="s">
        <v>34</v>
      </c>
      <c r="AX232" s="14" t="s">
        <v>77</v>
      </c>
      <c r="AY232" s="268" t="s">
        <v>256</v>
      </c>
    </row>
    <row r="233" s="14" customFormat="1">
      <c r="A233" s="14"/>
      <c r="B233" s="258"/>
      <c r="C233" s="259"/>
      <c r="D233" s="249" t="s">
        <v>266</v>
      </c>
      <c r="E233" s="260" t="s">
        <v>1</v>
      </c>
      <c r="F233" s="261" t="s">
        <v>2177</v>
      </c>
      <c r="G233" s="259"/>
      <c r="H233" s="262">
        <v>13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266</v>
      </c>
      <c r="AU233" s="268" t="s">
        <v>87</v>
      </c>
      <c r="AV233" s="14" t="s">
        <v>87</v>
      </c>
      <c r="AW233" s="14" t="s">
        <v>34</v>
      </c>
      <c r="AX233" s="14" t="s">
        <v>77</v>
      </c>
      <c r="AY233" s="268" t="s">
        <v>256</v>
      </c>
    </row>
    <row r="234" s="15" customFormat="1">
      <c r="A234" s="15"/>
      <c r="B234" s="269"/>
      <c r="C234" s="270"/>
      <c r="D234" s="249" t="s">
        <v>266</v>
      </c>
      <c r="E234" s="271" t="s">
        <v>1</v>
      </c>
      <c r="F234" s="272" t="s">
        <v>270</v>
      </c>
      <c r="G234" s="270"/>
      <c r="H234" s="273">
        <v>20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9" t="s">
        <v>266</v>
      </c>
      <c r="AU234" s="279" t="s">
        <v>87</v>
      </c>
      <c r="AV234" s="15" t="s">
        <v>262</v>
      </c>
      <c r="AW234" s="15" t="s">
        <v>34</v>
      </c>
      <c r="AX234" s="15" t="s">
        <v>85</v>
      </c>
      <c r="AY234" s="279" t="s">
        <v>256</v>
      </c>
    </row>
    <row r="235" s="2" customFormat="1" ht="16.5" customHeight="1">
      <c r="A235" s="38"/>
      <c r="B235" s="39"/>
      <c r="C235" s="280" t="s">
        <v>523</v>
      </c>
      <c r="D235" s="280" t="s">
        <v>303</v>
      </c>
      <c r="E235" s="281" t="s">
        <v>2178</v>
      </c>
      <c r="F235" s="282" t="s">
        <v>2179</v>
      </c>
      <c r="G235" s="283" t="s">
        <v>319</v>
      </c>
      <c r="H235" s="284">
        <v>7</v>
      </c>
      <c r="I235" s="285"/>
      <c r="J235" s="286">
        <f>ROUND(I235*H235,2)</f>
        <v>0</v>
      </c>
      <c r="K235" s="287"/>
      <c r="L235" s="288"/>
      <c r="M235" s="289" t="s">
        <v>1</v>
      </c>
      <c r="N235" s="290" t="s">
        <v>42</v>
      </c>
      <c r="O235" s="91"/>
      <c r="P235" s="238">
        <f>O235*H235</f>
        <v>0</v>
      </c>
      <c r="Q235" s="238">
        <v>0.00010000000000000001</v>
      </c>
      <c r="R235" s="238">
        <f>Q235*H235</f>
        <v>0.00069999999999999999</v>
      </c>
      <c r="S235" s="238">
        <v>0</v>
      </c>
      <c r="T235" s="23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0" t="s">
        <v>513</v>
      </c>
      <c r="AT235" s="240" t="s">
        <v>303</v>
      </c>
      <c r="AU235" s="240" t="s">
        <v>87</v>
      </c>
      <c r="AY235" s="17" t="s">
        <v>256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7" t="s">
        <v>85</v>
      </c>
      <c r="BK235" s="241">
        <f>ROUND(I235*H235,2)</f>
        <v>0</v>
      </c>
      <c r="BL235" s="17" t="s">
        <v>355</v>
      </c>
      <c r="BM235" s="240" t="s">
        <v>2180</v>
      </c>
    </row>
    <row r="236" s="14" customFormat="1">
      <c r="A236" s="14"/>
      <c r="B236" s="258"/>
      <c r="C236" s="259"/>
      <c r="D236" s="249" t="s">
        <v>266</v>
      </c>
      <c r="E236" s="260" t="s">
        <v>1</v>
      </c>
      <c r="F236" s="261" t="s">
        <v>296</v>
      </c>
      <c r="G236" s="259"/>
      <c r="H236" s="262">
        <v>7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8" t="s">
        <v>266</v>
      </c>
      <c r="AU236" s="268" t="s">
        <v>87</v>
      </c>
      <c r="AV236" s="14" t="s">
        <v>87</v>
      </c>
      <c r="AW236" s="14" t="s">
        <v>34</v>
      </c>
      <c r="AX236" s="14" t="s">
        <v>77</v>
      </c>
      <c r="AY236" s="268" t="s">
        <v>256</v>
      </c>
    </row>
    <row r="237" s="15" customFormat="1">
      <c r="A237" s="15"/>
      <c r="B237" s="269"/>
      <c r="C237" s="270"/>
      <c r="D237" s="249" t="s">
        <v>266</v>
      </c>
      <c r="E237" s="271" t="s">
        <v>1</v>
      </c>
      <c r="F237" s="272" t="s">
        <v>270</v>
      </c>
      <c r="G237" s="270"/>
      <c r="H237" s="273">
        <v>7</v>
      </c>
      <c r="I237" s="274"/>
      <c r="J237" s="270"/>
      <c r="K237" s="270"/>
      <c r="L237" s="275"/>
      <c r="M237" s="276"/>
      <c r="N237" s="277"/>
      <c r="O237" s="277"/>
      <c r="P237" s="277"/>
      <c r="Q237" s="277"/>
      <c r="R237" s="277"/>
      <c r="S237" s="277"/>
      <c r="T237" s="27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9" t="s">
        <v>266</v>
      </c>
      <c r="AU237" s="279" t="s">
        <v>87</v>
      </c>
      <c r="AV237" s="15" t="s">
        <v>262</v>
      </c>
      <c r="AW237" s="15" t="s">
        <v>34</v>
      </c>
      <c r="AX237" s="15" t="s">
        <v>85</v>
      </c>
      <c r="AY237" s="279" t="s">
        <v>256</v>
      </c>
    </row>
    <row r="238" s="2" customFormat="1" ht="16.5" customHeight="1">
      <c r="A238" s="38"/>
      <c r="B238" s="39"/>
      <c r="C238" s="280" t="s">
        <v>532</v>
      </c>
      <c r="D238" s="280" t="s">
        <v>303</v>
      </c>
      <c r="E238" s="281" t="s">
        <v>2181</v>
      </c>
      <c r="F238" s="282" t="s">
        <v>2182</v>
      </c>
      <c r="G238" s="283" t="s">
        <v>319</v>
      </c>
      <c r="H238" s="284">
        <v>13</v>
      </c>
      <c r="I238" s="285"/>
      <c r="J238" s="286">
        <f>ROUND(I238*H238,2)</f>
        <v>0</v>
      </c>
      <c r="K238" s="287"/>
      <c r="L238" s="288"/>
      <c r="M238" s="289" t="s">
        <v>1</v>
      </c>
      <c r="N238" s="290" t="s">
        <v>42</v>
      </c>
      <c r="O238" s="91"/>
      <c r="P238" s="238">
        <f>O238*H238</f>
        <v>0</v>
      </c>
      <c r="Q238" s="238">
        <v>0.00029999999999999997</v>
      </c>
      <c r="R238" s="238">
        <f>Q238*H238</f>
        <v>0.0038999999999999998</v>
      </c>
      <c r="S238" s="238">
        <v>0</v>
      </c>
      <c r="T238" s="23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0" t="s">
        <v>513</v>
      </c>
      <c r="AT238" s="240" t="s">
        <v>303</v>
      </c>
      <c r="AU238" s="240" t="s">
        <v>87</v>
      </c>
      <c r="AY238" s="17" t="s">
        <v>256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7" t="s">
        <v>85</v>
      </c>
      <c r="BK238" s="241">
        <f>ROUND(I238*H238,2)</f>
        <v>0</v>
      </c>
      <c r="BL238" s="17" t="s">
        <v>355</v>
      </c>
      <c r="BM238" s="240" t="s">
        <v>2183</v>
      </c>
    </row>
    <row r="239" s="14" customFormat="1">
      <c r="A239" s="14"/>
      <c r="B239" s="258"/>
      <c r="C239" s="259"/>
      <c r="D239" s="249" t="s">
        <v>266</v>
      </c>
      <c r="E239" s="260" t="s">
        <v>1</v>
      </c>
      <c r="F239" s="261" t="s">
        <v>334</v>
      </c>
      <c r="G239" s="259"/>
      <c r="H239" s="262">
        <v>13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8" t="s">
        <v>266</v>
      </c>
      <c r="AU239" s="268" t="s">
        <v>87</v>
      </c>
      <c r="AV239" s="14" t="s">
        <v>87</v>
      </c>
      <c r="AW239" s="14" t="s">
        <v>34</v>
      </c>
      <c r="AX239" s="14" t="s">
        <v>77</v>
      </c>
      <c r="AY239" s="268" t="s">
        <v>256</v>
      </c>
    </row>
    <row r="240" s="15" customFormat="1">
      <c r="A240" s="15"/>
      <c r="B240" s="269"/>
      <c r="C240" s="270"/>
      <c r="D240" s="249" t="s">
        <v>266</v>
      </c>
      <c r="E240" s="271" t="s">
        <v>1</v>
      </c>
      <c r="F240" s="272" t="s">
        <v>270</v>
      </c>
      <c r="G240" s="270"/>
      <c r="H240" s="273">
        <v>13</v>
      </c>
      <c r="I240" s="274"/>
      <c r="J240" s="270"/>
      <c r="K240" s="270"/>
      <c r="L240" s="275"/>
      <c r="M240" s="276"/>
      <c r="N240" s="277"/>
      <c r="O240" s="277"/>
      <c r="P240" s="277"/>
      <c r="Q240" s="277"/>
      <c r="R240" s="277"/>
      <c r="S240" s="277"/>
      <c r="T240" s="27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9" t="s">
        <v>266</v>
      </c>
      <c r="AU240" s="279" t="s">
        <v>87</v>
      </c>
      <c r="AV240" s="15" t="s">
        <v>262</v>
      </c>
      <c r="AW240" s="15" t="s">
        <v>34</v>
      </c>
      <c r="AX240" s="15" t="s">
        <v>85</v>
      </c>
      <c r="AY240" s="279" t="s">
        <v>256</v>
      </c>
    </row>
    <row r="241" s="2" customFormat="1" ht="24.15" customHeight="1">
      <c r="A241" s="38"/>
      <c r="B241" s="39"/>
      <c r="C241" s="228" t="s">
        <v>544</v>
      </c>
      <c r="D241" s="228" t="s">
        <v>258</v>
      </c>
      <c r="E241" s="229" t="s">
        <v>2184</v>
      </c>
      <c r="F241" s="230" t="s">
        <v>2185</v>
      </c>
      <c r="G241" s="231" t="s">
        <v>358</v>
      </c>
      <c r="H241" s="232">
        <v>15</v>
      </c>
      <c r="I241" s="233"/>
      <c r="J241" s="234">
        <f>ROUND(I241*H241,2)</f>
        <v>0</v>
      </c>
      <c r="K241" s="235"/>
      <c r="L241" s="44"/>
      <c r="M241" s="236" t="s">
        <v>1</v>
      </c>
      <c r="N241" s="237" t="s">
        <v>42</v>
      </c>
      <c r="O241" s="91"/>
      <c r="P241" s="238">
        <f>O241*H241</f>
        <v>0</v>
      </c>
      <c r="Q241" s="238">
        <v>0.00022000000000000001</v>
      </c>
      <c r="R241" s="238">
        <f>Q241*H241</f>
        <v>0.0033</v>
      </c>
      <c r="S241" s="238">
        <v>0</v>
      </c>
      <c r="T241" s="23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0" t="s">
        <v>355</v>
      </c>
      <c r="AT241" s="240" t="s">
        <v>258</v>
      </c>
      <c r="AU241" s="240" t="s">
        <v>87</v>
      </c>
      <c r="AY241" s="17" t="s">
        <v>256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7" t="s">
        <v>85</v>
      </c>
      <c r="BK241" s="241">
        <f>ROUND(I241*H241,2)</f>
        <v>0</v>
      </c>
      <c r="BL241" s="17" t="s">
        <v>355</v>
      </c>
      <c r="BM241" s="240" t="s">
        <v>2186</v>
      </c>
    </row>
    <row r="242" s="14" customFormat="1">
      <c r="A242" s="14"/>
      <c r="B242" s="258"/>
      <c r="C242" s="259"/>
      <c r="D242" s="249" t="s">
        <v>266</v>
      </c>
      <c r="E242" s="260" t="s">
        <v>1</v>
      </c>
      <c r="F242" s="261" t="s">
        <v>2187</v>
      </c>
      <c r="G242" s="259"/>
      <c r="H242" s="262">
        <v>15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8" t="s">
        <v>266</v>
      </c>
      <c r="AU242" s="268" t="s">
        <v>87</v>
      </c>
      <c r="AV242" s="14" t="s">
        <v>87</v>
      </c>
      <c r="AW242" s="14" t="s">
        <v>34</v>
      </c>
      <c r="AX242" s="14" t="s">
        <v>77</v>
      </c>
      <c r="AY242" s="268" t="s">
        <v>256</v>
      </c>
    </row>
    <row r="243" s="15" customFormat="1">
      <c r="A243" s="15"/>
      <c r="B243" s="269"/>
      <c r="C243" s="270"/>
      <c r="D243" s="249" t="s">
        <v>266</v>
      </c>
      <c r="E243" s="271" t="s">
        <v>1</v>
      </c>
      <c r="F243" s="272" t="s">
        <v>270</v>
      </c>
      <c r="G243" s="270"/>
      <c r="H243" s="273">
        <v>15</v>
      </c>
      <c r="I243" s="274"/>
      <c r="J243" s="270"/>
      <c r="K243" s="270"/>
      <c r="L243" s="275"/>
      <c r="M243" s="276"/>
      <c r="N243" s="277"/>
      <c r="O243" s="277"/>
      <c r="P243" s="277"/>
      <c r="Q243" s="277"/>
      <c r="R243" s="277"/>
      <c r="S243" s="277"/>
      <c r="T243" s="27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9" t="s">
        <v>266</v>
      </c>
      <c r="AU243" s="279" t="s">
        <v>87</v>
      </c>
      <c r="AV243" s="15" t="s">
        <v>262</v>
      </c>
      <c r="AW243" s="15" t="s">
        <v>34</v>
      </c>
      <c r="AX243" s="15" t="s">
        <v>85</v>
      </c>
      <c r="AY243" s="279" t="s">
        <v>256</v>
      </c>
    </row>
    <row r="244" s="2" customFormat="1" ht="24.15" customHeight="1">
      <c r="A244" s="38"/>
      <c r="B244" s="39"/>
      <c r="C244" s="228" t="s">
        <v>553</v>
      </c>
      <c r="D244" s="228" t="s">
        <v>258</v>
      </c>
      <c r="E244" s="229" t="s">
        <v>2188</v>
      </c>
      <c r="F244" s="230" t="s">
        <v>2189</v>
      </c>
      <c r="G244" s="231" t="s">
        <v>319</v>
      </c>
      <c r="H244" s="232">
        <v>3</v>
      </c>
      <c r="I244" s="233"/>
      <c r="J244" s="234">
        <f>ROUND(I244*H244,2)</f>
        <v>0</v>
      </c>
      <c r="K244" s="235"/>
      <c r="L244" s="44"/>
      <c r="M244" s="236" t="s">
        <v>1</v>
      </c>
      <c r="N244" s="237" t="s">
        <v>42</v>
      </c>
      <c r="O244" s="91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0" t="s">
        <v>355</v>
      </c>
      <c r="AT244" s="240" t="s">
        <v>258</v>
      </c>
      <c r="AU244" s="240" t="s">
        <v>87</v>
      </c>
      <c r="AY244" s="17" t="s">
        <v>256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7" t="s">
        <v>85</v>
      </c>
      <c r="BK244" s="241">
        <f>ROUND(I244*H244,2)</f>
        <v>0</v>
      </c>
      <c r="BL244" s="17" t="s">
        <v>355</v>
      </c>
      <c r="BM244" s="240" t="s">
        <v>2190</v>
      </c>
    </row>
    <row r="245" s="14" customFormat="1">
      <c r="A245" s="14"/>
      <c r="B245" s="258"/>
      <c r="C245" s="259"/>
      <c r="D245" s="249" t="s">
        <v>266</v>
      </c>
      <c r="E245" s="260" t="s">
        <v>1</v>
      </c>
      <c r="F245" s="261" t="s">
        <v>109</v>
      </c>
      <c r="G245" s="259"/>
      <c r="H245" s="262">
        <v>3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8" t="s">
        <v>266</v>
      </c>
      <c r="AU245" s="268" t="s">
        <v>87</v>
      </c>
      <c r="AV245" s="14" t="s">
        <v>87</v>
      </c>
      <c r="AW245" s="14" t="s">
        <v>34</v>
      </c>
      <c r="AX245" s="14" t="s">
        <v>77</v>
      </c>
      <c r="AY245" s="268" t="s">
        <v>256</v>
      </c>
    </row>
    <row r="246" s="15" customFormat="1">
      <c r="A246" s="15"/>
      <c r="B246" s="269"/>
      <c r="C246" s="270"/>
      <c r="D246" s="249" t="s">
        <v>266</v>
      </c>
      <c r="E246" s="271" t="s">
        <v>1</v>
      </c>
      <c r="F246" s="272" t="s">
        <v>270</v>
      </c>
      <c r="G246" s="270"/>
      <c r="H246" s="273">
        <v>3</v>
      </c>
      <c r="I246" s="274"/>
      <c r="J246" s="270"/>
      <c r="K246" s="270"/>
      <c r="L246" s="275"/>
      <c r="M246" s="276"/>
      <c r="N246" s="277"/>
      <c r="O246" s="277"/>
      <c r="P246" s="277"/>
      <c r="Q246" s="277"/>
      <c r="R246" s="277"/>
      <c r="S246" s="277"/>
      <c r="T246" s="27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9" t="s">
        <v>266</v>
      </c>
      <c r="AU246" s="279" t="s">
        <v>87</v>
      </c>
      <c r="AV246" s="15" t="s">
        <v>262</v>
      </c>
      <c r="AW246" s="15" t="s">
        <v>34</v>
      </c>
      <c r="AX246" s="15" t="s">
        <v>85</v>
      </c>
      <c r="AY246" s="279" t="s">
        <v>256</v>
      </c>
    </row>
    <row r="247" s="2" customFormat="1" ht="21.75" customHeight="1">
      <c r="A247" s="38"/>
      <c r="B247" s="39"/>
      <c r="C247" s="228" t="s">
        <v>558</v>
      </c>
      <c r="D247" s="228" t="s">
        <v>258</v>
      </c>
      <c r="E247" s="229" t="s">
        <v>2191</v>
      </c>
      <c r="F247" s="230" t="s">
        <v>2192</v>
      </c>
      <c r="G247" s="231" t="s">
        <v>358</v>
      </c>
      <c r="H247" s="232">
        <v>2.25</v>
      </c>
      <c r="I247" s="233"/>
      <c r="J247" s="234">
        <f>ROUND(I247*H247,2)</f>
        <v>0</v>
      </c>
      <c r="K247" s="235"/>
      <c r="L247" s="44"/>
      <c r="M247" s="236" t="s">
        <v>1</v>
      </c>
      <c r="N247" s="237" t="s">
        <v>42</v>
      </c>
      <c r="O247" s="91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0" t="s">
        <v>355</v>
      </c>
      <c r="AT247" s="240" t="s">
        <v>258</v>
      </c>
      <c r="AU247" s="240" t="s">
        <v>87</v>
      </c>
      <c r="AY247" s="17" t="s">
        <v>256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7" t="s">
        <v>85</v>
      </c>
      <c r="BK247" s="241">
        <f>ROUND(I247*H247,2)</f>
        <v>0</v>
      </c>
      <c r="BL247" s="17" t="s">
        <v>355</v>
      </c>
      <c r="BM247" s="240" t="s">
        <v>2193</v>
      </c>
    </row>
    <row r="248" s="14" customFormat="1">
      <c r="A248" s="14"/>
      <c r="B248" s="258"/>
      <c r="C248" s="259"/>
      <c r="D248" s="249" t="s">
        <v>266</v>
      </c>
      <c r="E248" s="260" t="s">
        <v>1</v>
      </c>
      <c r="F248" s="261" t="s">
        <v>2194</v>
      </c>
      <c r="G248" s="259"/>
      <c r="H248" s="262">
        <v>2.25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266</v>
      </c>
      <c r="AU248" s="268" t="s">
        <v>87</v>
      </c>
      <c r="AV248" s="14" t="s">
        <v>87</v>
      </c>
      <c r="AW248" s="14" t="s">
        <v>34</v>
      </c>
      <c r="AX248" s="14" t="s">
        <v>77</v>
      </c>
      <c r="AY248" s="268" t="s">
        <v>256</v>
      </c>
    </row>
    <row r="249" s="15" customFormat="1">
      <c r="A249" s="15"/>
      <c r="B249" s="269"/>
      <c r="C249" s="270"/>
      <c r="D249" s="249" t="s">
        <v>266</v>
      </c>
      <c r="E249" s="271" t="s">
        <v>1</v>
      </c>
      <c r="F249" s="272" t="s">
        <v>270</v>
      </c>
      <c r="G249" s="270"/>
      <c r="H249" s="273">
        <v>2.25</v>
      </c>
      <c r="I249" s="274"/>
      <c r="J249" s="270"/>
      <c r="K249" s="270"/>
      <c r="L249" s="275"/>
      <c r="M249" s="276"/>
      <c r="N249" s="277"/>
      <c r="O249" s="277"/>
      <c r="P249" s="277"/>
      <c r="Q249" s="277"/>
      <c r="R249" s="277"/>
      <c r="S249" s="277"/>
      <c r="T249" s="27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9" t="s">
        <v>266</v>
      </c>
      <c r="AU249" s="279" t="s">
        <v>87</v>
      </c>
      <c r="AV249" s="15" t="s">
        <v>262</v>
      </c>
      <c r="AW249" s="15" t="s">
        <v>34</v>
      </c>
      <c r="AX249" s="15" t="s">
        <v>85</v>
      </c>
      <c r="AY249" s="279" t="s">
        <v>256</v>
      </c>
    </row>
    <row r="250" s="2" customFormat="1" ht="16.5" customHeight="1">
      <c r="A250" s="38"/>
      <c r="B250" s="39"/>
      <c r="C250" s="228" t="s">
        <v>564</v>
      </c>
      <c r="D250" s="228" t="s">
        <v>258</v>
      </c>
      <c r="E250" s="229" t="s">
        <v>2195</v>
      </c>
      <c r="F250" s="230" t="s">
        <v>1408</v>
      </c>
      <c r="G250" s="231" t="s">
        <v>1409</v>
      </c>
      <c r="H250" s="232">
        <v>1</v>
      </c>
      <c r="I250" s="233"/>
      <c r="J250" s="234">
        <f>ROUND(I250*H250,2)</f>
        <v>0</v>
      </c>
      <c r="K250" s="235"/>
      <c r="L250" s="44"/>
      <c r="M250" s="236" t="s">
        <v>1</v>
      </c>
      <c r="N250" s="237" t="s">
        <v>42</v>
      </c>
      <c r="O250" s="91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0" t="s">
        <v>355</v>
      </c>
      <c r="AT250" s="240" t="s">
        <v>258</v>
      </c>
      <c r="AU250" s="240" t="s">
        <v>87</v>
      </c>
      <c r="AY250" s="17" t="s">
        <v>256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7" t="s">
        <v>85</v>
      </c>
      <c r="BK250" s="241">
        <f>ROUND(I250*H250,2)</f>
        <v>0</v>
      </c>
      <c r="BL250" s="17" t="s">
        <v>355</v>
      </c>
      <c r="BM250" s="240" t="s">
        <v>2196</v>
      </c>
    </row>
    <row r="251" s="2" customFormat="1" ht="16.5" customHeight="1">
      <c r="A251" s="38"/>
      <c r="B251" s="39"/>
      <c r="C251" s="228" t="s">
        <v>570</v>
      </c>
      <c r="D251" s="228" t="s">
        <v>258</v>
      </c>
      <c r="E251" s="229" t="s">
        <v>2197</v>
      </c>
      <c r="F251" s="230" t="s">
        <v>2198</v>
      </c>
      <c r="G251" s="231" t="s">
        <v>1409</v>
      </c>
      <c r="H251" s="232">
        <v>1</v>
      </c>
      <c r="I251" s="233"/>
      <c r="J251" s="234">
        <f>ROUND(I251*H251,2)</f>
        <v>0</v>
      </c>
      <c r="K251" s="235"/>
      <c r="L251" s="44"/>
      <c r="M251" s="236" t="s">
        <v>1</v>
      </c>
      <c r="N251" s="237" t="s">
        <v>42</v>
      </c>
      <c r="O251" s="91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0" t="s">
        <v>355</v>
      </c>
      <c r="AT251" s="240" t="s">
        <v>258</v>
      </c>
      <c r="AU251" s="240" t="s">
        <v>87</v>
      </c>
      <c r="AY251" s="17" t="s">
        <v>256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7" t="s">
        <v>85</v>
      </c>
      <c r="BK251" s="241">
        <f>ROUND(I251*H251,2)</f>
        <v>0</v>
      </c>
      <c r="BL251" s="17" t="s">
        <v>355</v>
      </c>
      <c r="BM251" s="240" t="s">
        <v>2199</v>
      </c>
    </row>
    <row r="252" s="14" customFormat="1">
      <c r="A252" s="14"/>
      <c r="B252" s="258"/>
      <c r="C252" s="259"/>
      <c r="D252" s="249" t="s">
        <v>266</v>
      </c>
      <c r="E252" s="260" t="s">
        <v>1</v>
      </c>
      <c r="F252" s="261" t="s">
        <v>85</v>
      </c>
      <c r="G252" s="259"/>
      <c r="H252" s="262">
        <v>1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266</v>
      </c>
      <c r="AU252" s="268" t="s">
        <v>87</v>
      </c>
      <c r="AV252" s="14" t="s">
        <v>87</v>
      </c>
      <c r="AW252" s="14" t="s">
        <v>34</v>
      </c>
      <c r="AX252" s="14" t="s">
        <v>77</v>
      </c>
      <c r="AY252" s="268" t="s">
        <v>256</v>
      </c>
    </row>
    <row r="253" s="15" customFormat="1">
      <c r="A253" s="15"/>
      <c r="B253" s="269"/>
      <c r="C253" s="270"/>
      <c r="D253" s="249" t="s">
        <v>266</v>
      </c>
      <c r="E253" s="271" t="s">
        <v>1</v>
      </c>
      <c r="F253" s="272" t="s">
        <v>270</v>
      </c>
      <c r="G253" s="270"/>
      <c r="H253" s="273">
        <v>1</v>
      </c>
      <c r="I253" s="274"/>
      <c r="J253" s="270"/>
      <c r="K253" s="270"/>
      <c r="L253" s="275"/>
      <c r="M253" s="276"/>
      <c r="N253" s="277"/>
      <c r="O253" s="277"/>
      <c r="P253" s="277"/>
      <c r="Q253" s="277"/>
      <c r="R253" s="277"/>
      <c r="S253" s="277"/>
      <c r="T253" s="27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9" t="s">
        <v>266</v>
      </c>
      <c r="AU253" s="279" t="s">
        <v>87</v>
      </c>
      <c r="AV253" s="15" t="s">
        <v>262</v>
      </c>
      <c r="AW253" s="15" t="s">
        <v>34</v>
      </c>
      <c r="AX253" s="15" t="s">
        <v>85</v>
      </c>
      <c r="AY253" s="279" t="s">
        <v>256</v>
      </c>
    </row>
    <row r="254" s="2" customFormat="1" ht="16.5" customHeight="1">
      <c r="A254" s="38"/>
      <c r="B254" s="39"/>
      <c r="C254" s="228" t="s">
        <v>574</v>
      </c>
      <c r="D254" s="228" t="s">
        <v>258</v>
      </c>
      <c r="E254" s="229" t="s">
        <v>2200</v>
      </c>
      <c r="F254" s="230" t="s">
        <v>2201</v>
      </c>
      <c r="G254" s="231" t="s">
        <v>1409</v>
      </c>
      <c r="H254" s="232">
        <v>1</v>
      </c>
      <c r="I254" s="233"/>
      <c r="J254" s="234">
        <f>ROUND(I254*H254,2)</f>
        <v>0</v>
      </c>
      <c r="K254" s="235"/>
      <c r="L254" s="44"/>
      <c r="M254" s="236" t="s">
        <v>1</v>
      </c>
      <c r="N254" s="237" t="s">
        <v>42</v>
      </c>
      <c r="O254" s="91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0" t="s">
        <v>355</v>
      </c>
      <c r="AT254" s="240" t="s">
        <v>258</v>
      </c>
      <c r="AU254" s="240" t="s">
        <v>87</v>
      </c>
      <c r="AY254" s="17" t="s">
        <v>256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7" t="s">
        <v>85</v>
      </c>
      <c r="BK254" s="241">
        <f>ROUND(I254*H254,2)</f>
        <v>0</v>
      </c>
      <c r="BL254" s="17" t="s">
        <v>355</v>
      </c>
      <c r="BM254" s="240" t="s">
        <v>2202</v>
      </c>
    </row>
    <row r="255" s="14" customFormat="1">
      <c r="A255" s="14"/>
      <c r="B255" s="258"/>
      <c r="C255" s="259"/>
      <c r="D255" s="249" t="s">
        <v>266</v>
      </c>
      <c r="E255" s="260" t="s">
        <v>1</v>
      </c>
      <c r="F255" s="261" t="s">
        <v>85</v>
      </c>
      <c r="G255" s="259"/>
      <c r="H255" s="262">
        <v>1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8" t="s">
        <v>266</v>
      </c>
      <c r="AU255" s="268" t="s">
        <v>87</v>
      </c>
      <c r="AV255" s="14" t="s">
        <v>87</v>
      </c>
      <c r="AW255" s="14" t="s">
        <v>34</v>
      </c>
      <c r="AX255" s="14" t="s">
        <v>77</v>
      </c>
      <c r="AY255" s="268" t="s">
        <v>256</v>
      </c>
    </row>
    <row r="256" s="15" customFormat="1">
      <c r="A256" s="15"/>
      <c r="B256" s="269"/>
      <c r="C256" s="270"/>
      <c r="D256" s="249" t="s">
        <v>266</v>
      </c>
      <c r="E256" s="271" t="s">
        <v>1</v>
      </c>
      <c r="F256" s="272" t="s">
        <v>270</v>
      </c>
      <c r="G256" s="270"/>
      <c r="H256" s="273">
        <v>1</v>
      </c>
      <c r="I256" s="274"/>
      <c r="J256" s="270"/>
      <c r="K256" s="270"/>
      <c r="L256" s="275"/>
      <c r="M256" s="276"/>
      <c r="N256" s="277"/>
      <c r="O256" s="277"/>
      <c r="P256" s="277"/>
      <c r="Q256" s="277"/>
      <c r="R256" s="277"/>
      <c r="S256" s="277"/>
      <c r="T256" s="27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9" t="s">
        <v>266</v>
      </c>
      <c r="AU256" s="279" t="s">
        <v>87</v>
      </c>
      <c r="AV256" s="15" t="s">
        <v>262</v>
      </c>
      <c r="AW256" s="15" t="s">
        <v>34</v>
      </c>
      <c r="AX256" s="15" t="s">
        <v>85</v>
      </c>
      <c r="AY256" s="279" t="s">
        <v>256</v>
      </c>
    </row>
    <row r="257" s="12" customFormat="1" ht="22.8" customHeight="1">
      <c r="A257" s="12"/>
      <c r="B257" s="212"/>
      <c r="C257" s="213"/>
      <c r="D257" s="214" t="s">
        <v>76</v>
      </c>
      <c r="E257" s="226" t="s">
        <v>1768</v>
      </c>
      <c r="F257" s="226" t="s">
        <v>1769</v>
      </c>
      <c r="G257" s="213"/>
      <c r="H257" s="213"/>
      <c r="I257" s="216"/>
      <c r="J257" s="227">
        <f>BK257</f>
        <v>0</v>
      </c>
      <c r="K257" s="213"/>
      <c r="L257" s="218"/>
      <c r="M257" s="219"/>
      <c r="N257" s="220"/>
      <c r="O257" s="220"/>
      <c r="P257" s="221">
        <f>SUM(P258:P260)</f>
        <v>0</v>
      </c>
      <c r="Q257" s="220"/>
      <c r="R257" s="221">
        <f>SUM(R258:R260)</f>
        <v>0</v>
      </c>
      <c r="S257" s="220"/>
      <c r="T257" s="222">
        <f>SUM(T258:T260)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87</v>
      </c>
      <c r="AT257" s="224" t="s">
        <v>76</v>
      </c>
      <c r="AU257" s="224" t="s">
        <v>85</v>
      </c>
      <c r="AY257" s="223" t="s">
        <v>256</v>
      </c>
      <c r="BK257" s="225">
        <f>SUM(BK258:BK260)</f>
        <v>0</v>
      </c>
    </row>
    <row r="258" s="2" customFormat="1" ht="16.5" customHeight="1">
      <c r="A258" s="38"/>
      <c r="B258" s="39"/>
      <c r="C258" s="228" t="s">
        <v>583</v>
      </c>
      <c r="D258" s="228" t="s">
        <v>258</v>
      </c>
      <c r="E258" s="229" t="s">
        <v>1770</v>
      </c>
      <c r="F258" s="230" t="s">
        <v>1771</v>
      </c>
      <c r="G258" s="231" t="s">
        <v>337</v>
      </c>
      <c r="H258" s="232">
        <v>2</v>
      </c>
      <c r="I258" s="233"/>
      <c r="J258" s="234">
        <f>ROUND(I258*H258,2)</f>
        <v>0</v>
      </c>
      <c r="K258" s="235"/>
      <c r="L258" s="44"/>
      <c r="M258" s="236" t="s">
        <v>1</v>
      </c>
      <c r="N258" s="237" t="s">
        <v>42</v>
      </c>
      <c r="O258" s="91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0" t="s">
        <v>355</v>
      </c>
      <c r="AT258" s="240" t="s">
        <v>258</v>
      </c>
      <c r="AU258" s="240" t="s">
        <v>87</v>
      </c>
      <c r="AY258" s="17" t="s">
        <v>256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7" t="s">
        <v>85</v>
      </c>
      <c r="BK258" s="241">
        <f>ROUND(I258*H258,2)</f>
        <v>0</v>
      </c>
      <c r="BL258" s="17" t="s">
        <v>355</v>
      </c>
      <c r="BM258" s="240" t="s">
        <v>2203</v>
      </c>
    </row>
    <row r="259" s="2" customFormat="1" ht="16.5" customHeight="1">
      <c r="A259" s="38"/>
      <c r="B259" s="39"/>
      <c r="C259" s="228" t="s">
        <v>588</v>
      </c>
      <c r="D259" s="228" t="s">
        <v>258</v>
      </c>
      <c r="E259" s="229" t="s">
        <v>1773</v>
      </c>
      <c r="F259" s="230" t="s">
        <v>1774</v>
      </c>
      <c r="G259" s="231" t="s">
        <v>1151</v>
      </c>
      <c r="H259" s="232">
        <v>1</v>
      </c>
      <c r="I259" s="233"/>
      <c r="J259" s="234">
        <f>ROUND(I259*H259,2)</f>
        <v>0</v>
      </c>
      <c r="K259" s="235"/>
      <c r="L259" s="44"/>
      <c r="M259" s="236" t="s">
        <v>1</v>
      </c>
      <c r="N259" s="237" t="s">
        <v>42</v>
      </c>
      <c r="O259" s="91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0" t="s">
        <v>1736</v>
      </c>
      <c r="AT259" s="240" t="s">
        <v>258</v>
      </c>
      <c r="AU259" s="240" t="s">
        <v>87</v>
      </c>
      <c r="AY259" s="17" t="s">
        <v>256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7" t="s">
        <v>85</v>
      </c>
      <c r="BK259" s="241">
        <f>ROUND(I259*H259,2)</f>
        <v>0</v>
      </c>
      <c r="BL259" s="17" t="s">
        <v>1736</v>
      </c>
      <c r="BM259" s="240" t="s">
        <v>2204</v>
      </c>
    </row>
    <row r="260" s="2" customFormat="1" ht="16.5" customHeight="1">
      <c r="A260" s="38"/>
      <c r="B260" s="39"/>
      <c r="C260" s="228" t="s">
        <v>592</v>
      </c>
      <c r="D260" s="228" t="s">
        <v>258</v>
      </c>
      <c r="E260" s="229" t="s">
        <v>1776</v>
      </c>
      <c r="F260" s="230" t="s">
        <v>1777</v>
      </c>
      <c r="G260" s="231" t="s">
        <v>1151</v>
      </c>
      <c r="H260" s="232">
        <v>1</v>
      </c>
      <c r="I260" s="233"/>
      <c r="J260" s="234">
        <f>ROUND(I260*H260,2)</f>
        <v>0</v>
      </c>
      <c r="K260" s="235"/>
      <c r="L260" s="44"/>
      <c r="M260" s="236" t="s">
        <v>1</v>
      </c>
      <c r="N260" s="237" t="s">
        <v>42</v>
      </c>
      <c r="O260" s="91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0" t="s">
        <v>1736</v>
      </c>
      <c r="AT260" s="240" t="s">
        <v>258</v>
      </c>
      <c r="AU260" s="240" t="s">
        <v>87</v>
      </c>
      <c r="AY260" s="17" t="s">
        <v>256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7" t="s">
        <v>85</v>
      </c>
      <c r="BK260" s="241">
        <f>ROUND(I260*H260,2)</f>
        <v>0</v>
      </c>
      <c r="BL260" s="17" t="s">
        <v>1736</v>
      </c>
      <c r="BM260" s="240" t="s">
        <v>2205</v>
      </c>
    </row>
    <row r="261" s="12" customFormat="1" ht="22.8" customHeight="1">
      <c r="A261" s="12"/>
      <c r="B261" s="212"/>
      <c r="C261" s="213"/>
      <c r="D261" s="214" t="s">
        <v>76</v>
      </c>
      <c r="E261" s="226" t="s">
        <v>1064</v>
      </c>
      <c r="F261" s="226" t="s">
        <v>1065</v>
      </c>
      <c r="G261" s="213"/>
      <c r="H261" s="213"/>
      <c r="I261" s="216"/>
      <c r="J261" s="227">
        <f>BK261</f>
        <v>0</v>
      </c>
      <c r="K261" s="213"/>
      <c r="L261" s="218"/>
      <c r="M261" s="219"/>
      <c r="N261" s="220"/>
      <c r="O261" s="220"/>
      <c r="P261" s="221">
        <f>SUM(P262:P276)</f>
        <v>0</v>
      </c>
      <c r="Q261" s="220"/>
      <c r="R261" s="221">
        <f>SUM(R262:R276)</f>
        <v>0.29023069000000001</v>
      </c>
      <c r="S261" s="220"/>
      <c r="T261" s="222">
        <f>SUM(T262:T276)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87</v>
      </c>
      <c r="AT261" s="224" t="s">
        <v>76</v>
      </c>
      <c r="AU261" s="224" t="s">
        <v>85</v>
      </c>
      <c r="AY261" s="223" t="s">
        <v>256</v>
      </c>
      <c r="BK261" s="225">
        <f>SUM(BK262:BK276)</f>
        <v>0</v>
      </c>
    </row>
    <row r="262" s="2" customFormat="1" ht="33" customHeight="1">
      <c r="A262" s="38"/>
      <c r="B262" s="39"/>
      <c r="C262" s="228" t="s">
        <v>598</v>
      </c>
      <c r="D262" s="228" t="s">
        <v>258</v>
      </c>
      <c r="E262" s="229" t="s">
        <v>1067</v>
      </c>
      <c r="F262" s="230" t="s">
        <v>1068</v>
      </c>
      <c r="G262" s="231" t="s">
        <v>337</v>
      </c>
      <c r="H262" s="232">
        <v>26</v>
      </c>
      <c r="I262" s="233"/>
      <c r="J262" s="234">
        <f>ROUND(I262*H262,2)</f>
        <v>0</v>
      </c>
      <c r="K262" s="235"/>
      <c r="L262" s="44"/>
      <c r="M262" s="236" t="s">
        <v>1</v>
      </c>
      <c r="N262" s="237" t="s">
        <v>42</v>
      </c>
      <c r="O262" s="91"/>
      <c r="P262" s="238">
        <f>O262*H262</f>
        <v>0</v>
      </c>
      <c r="Q262" s="238">
        <v>0.00125</v>
      </c>
      <c r="R262" s="238">
        <f>Q262*H262</f>
        <v>0.032500000000000001</v>
      </c>
      <c r="S262" s="238">
        <v>0</v>
      </c>
      <c r="T262" s="23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0" t="s">
        <v>355</v>
      </c>
      <c r="AT262" s="240" t="s">
        <v>258</v>
      </c>
      <c r="AU262" s="240" t="s">
        <v>87</v>
      </c>
      <c r="AY262" s="17" t="s">
        <v>256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7" t="s">
        <v>85</v>
      </c>
      <c r="BK262" s="241">
        <f>ROUND(I262*H262,2)</f>
        <v>0</v>
      </c>
      <c r="BL262" s="17" t="s">
        <v>355</v>
      </c>
      <c r="BM262" s="240" t="s">
        <v>2206</v>
      </c>
    </row>
    <row r="263" s="2" customFormat="1" ht="16.5" customHeight="1">
      <c r="A263" s="38"/>
      <c r="B263" s="39"/>
      <c r="C263" s="280" t="s">
        <v>602</v>
      </c>
      <c r="D263" s="280" t="s">
        <v>303</v>
      </c>
      <c r="E263" s="281" t="s">
        <v>2207</v>
      </c>
      <c r="F263" s="282" t="s">
        <v>2208</v>
      </c>
      <c r="G263" s="283" t="s">
        <v>337</v>
      </c>
      <c r="H263" s="284">
        <v>34.863</v>
      </c>
      <c r="I263" s="285"/>
      <c r="J263" s="286">
        <f>ROUND(I263*H263,2)</f>
        <v>0</v>
      </c>
      <c r="K263" s="287"/>
      <c r="L263" s="288"/>
      <c r="M263" s="289" t="s">
        <v>1</v>
      </c>
      <c r="N263" s="290" t="s">
        <v>42</v>
      </c>
      <c r="O263" s="91"/>
      <c r="P263" s="238">
        <f>O263*H263</f>
        <v>0</v>
      </c>
      <c r="Q263" s="238">
        <v>0.0060000000000000001</v>
      </c>
      <c r="R263" s="238">
        <f>Q263*H263</f>
        <v>0.209178</v>
      </c>
      <c r="S263" s="238">
        <v>0</v>
      </c>
      <c r="T263" s="23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0" t="s">
        <v>513</v>
      </c>
      <c r="AT263" s="240" t="s">
        <v>303</v>
      </c>
      <c r="AU263" s="240" t="s">
        <v>87</v>
      </c>
      <c r="AY263" s="17" t="s">
        <v>256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7" t="s">
        <v>85</v>
      </c>
      <c r="BK263" s="241">
        <f>ROUND(I263*H263,2)</f>
        <v>0</v>
      </c>
      <c r="BL263" s="17" t="s">
        <v>355</v>
      </c>
      <c r="BM263" s="240" t="s">
        <v>2209</v>
      </c>
    </row>
    <row r="264" s="14" customFormat="1">
      <c r="A264" s="14"/>
      <c r="B264" s="258"/>
      <c r="C264" s="259"/>
      <c r="D264" s="249" t="s">
        <v>266</v>
      </c>
      <c r="E264" s="260" t="s">
        <v>1</v>
      </c>
      <c r="F264" s="261" t="s">
        <v>2210</v>
      </c>
      <c r="G264" s="259"/>
      <c r="H264" s="262">
        <v>34.863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266</v>
      </c>
      <c r="AU264" s="268" t="s">
        <v>87</v>
      </c>
      <c r="AV264" s="14" t="s">
        <v>87</v>
      </c>
      <c r="AW264" s="14" t="s">
        <v>34</v>
      </c>
      <c r="AX264" s="14" t="s">
        <v>85</v>
      </c>
      <c r="AY264" s="268" t="s">
        <v>256</v>
      </c>
    </row>
    <row r="265" s="2" customFormat="1" ht="16.5" customHeight="1">
      <c r="A265" s="38"/>
      <c r="B265" s="39"/>
      <c r="C265" s="280" t="s">
        <v>608</v>
      </c>
      <c r="D265" s="280" t="s">
        <v>303</v>
      </c>
      <c r="E265" s="281" t="s">
        <v>2211</v>
      </c>
      <c r="F265" s="282" t="s">
        <v>2212</v>
      </c>
      <c r="G265" s="283" t="s">
        <v>358</v>
      </c>
      <c r="H265" s="284">
        <v>26.341000000000001</v>
      </c>
      <c r="I265" s="285"/>
      <c r="J265" s="286">
        <f>ROUND(I265*H265,2)</f>
        <v>0</v>
      </c>
      <c r="K265" s="287"/>
      <c r="L265" s="288"/>
      <c r="M265" s="289" t="s">
        <v>1</v>
      </c>
      <c r="N265" s="290" t="s">
        <v>42</v>
      </c>
      <c r="O265" s="91"/>
      <c r="P265" s="238">
        <f>O265*H265</f>
        <v>0</v>
      </c>
      <c r="Q265" s="238">
        <v>0.00038000000000000002</v>
      </c>
      <c r="R265" s="238">
        <f>Q265*H265</f>
        <v>0.010009580000000001</v>
      </c>
      <c r="S265" s="238">
        <v>0</v>
      </c>
      <c r="T265" s="23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0" t="s">
        <v>513</v>
      </c>
      <c r="AT265" s="240" t="s">
        <v>303</v>
      </c>
      <c r="AU265" s="240" t="s">
        <v>87</v>
      </c>
      <c r="AY265" s="17" t="s">
        <v>256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7" t="s">
        <v>85</v>
      </c>
      <c r="BK265" s="241">
        <f>ROUND(I265*H265,2)</f>
        <v>0</v>
      </c>
      <c r="BL265" s="17" t="s">
        <v>355</v>
      </c>
      <c r="BM265" s="240" t="s">
        <v>2213</v>
      </c>
    </row>
    <row r="266" s="14" customFormat="1">
      <c r="A266" s="14"/>
      <c r="B266" s="258"/>
      <c r="C266" s="259"/>
      <c r="D266" s="249" t="s">
        <v>266</v>
      </c>
      <c r="E266" s="260" t="s">
        <v>1</v>
      </c>
      <c r="F266" s="261" t="s">
        <v>2214</v>
      </c>
      <c r="G266" s="259"/>
      <c r="H266" s="262">
        <v>26.341000000000001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266</v>
      </c>
      <c r="AU266" s="268" t="s">
        <v>87</v>
      </c>
      <c r="AV266" s="14" t="s">
        <v>87</v>
      </c>
      <c r="AW266" s="14" t="s">
        <v>34</v>
      </c>
      <c r="AX266" s="14" t="s">
        <v>85</v>
      </c>
      <c r="AY266" s="268" t="s">
        <v>256</v>
      </c>
    </row>
    <row r="267" s="2" customFormat="1" ht="16.5" customHeight="1">
      <c r="A267" s="38"/>
      <c r="B267" s="39"/>
      <c r="C267" s="280" t="s">
        <v>614</v>
      </c>
      <c r="D267" s="280" t="s">
        <v>303</v>
      </c>
      <c r="E267" s="281" t="s">
        <v>2215</v>
      </c>
      <c r="F267" s="282" t="s">
        <v>2216</v>
      </c>
      <c r="G267" s="283" t="s">
        <v>358</v>
      </c>
      <c r="H267" s="284">
        <v>54.231000000000002</v>
      </c>
      <c r="I267" s="285"/>
      <c r="J267" s="286">
        <f>ROUND(I267*H267,2)</f>
        <v>0</v>
      </c>
      <c r="K267" s="287"/>
      <c r="L267" s="288"/>
      <c r="M267" s="289" t="s">
        <v>1</v>
      </c>
      <c r="N267" s="290" t="s">
        <v>42</v>
      </c>
      <c r="O267" s="91"/>
      <c r="P267" s="238">
        <f>O267*H267</f>
        <v>0</v>
      </c>
      <c r="Q267" s="238">
        <v>0.00035</v>
      </c>
      <c r="R267" s="238">
        <f>Q267*H267</f>
        <v>0.01898085</v>
      </c>
      <c r="S267" s="238">
        <v>0</v>
      </c>
      <c r="T267" s="239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0" t="s">
        <v>513</v>
      </c>
      <c r="AT267" s="240" t="s">
        <v>303</v>
      </c>
      <c r="AU267" s="240" t="s">
        <v>87</v>
      </c>
      <c r="AY267" s="17" t="s">
        <v>256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7" t="s">
        <v>85</v>
      </c>
      <c r="BK267" s="241">
        <f>ROUND(I267*H267,2)</f>
        <v>0</v>
      </c>
      <c r="BL267" s="17" t="s">
        <v>355</v>
      </c>
      <c r="BM267" s="240" t="s">
        <v>2217</v>
      </c>
    </row>
    <row r="268" s="14" customFormat="1">
      <c r="A268" s="14"/>
      <c r="B268" s="258"/>
      <c r="C268" s="259"/>
      <c r="D268" s="249" t="s">
        <v>266</v>
      </c>
      <c r="E268" s="260" t="s">
        <v>1</v>
      </c>
      <c r="F268" s="261" t="s">
        <v>2218</v>
      </c>
      <c r="G268" s="259"/>
      <c r="H268" s="262">
        <v>54.231000000000002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266</v>
      </c>
      <c r="AU268" s="268" t="s">
        <v>87</v>
      </c>
      <c r="AV268" s="14" t="s">
        <v>87</v>
      </c>
      <c r="AW268" s="14" t="s">
        <v>34</v>
      </c>
      <c r="AX268" s="14" t="s">
        <v>85</v>
      </c>
      <c r="AY268" s="268" t="s">
        <v>256</v>
      </c>
    </row>
    <row r="269" s="2" customFormat="1" ht="16.5" customHeight="1">
      <c r="A269" s="38"/>
      <c r="B269" s="39"/>
      <c r="C269" s="280" t="s">
        <v>620</v>
      </c>
      <c r="D269" s="280" t="s">
        <v>303</v>
      </c>
      <c r="E269" s="281" t="s">
        <v>2219</v>
      </c>
      <c r="F269" s="282" t="s">
        <v>2220</v>
      </c>
      <c r="G269" s="283" t="s">
        <v>358</v>
      </c>
      <c r="H269" s="284">
        <v>27.116</v>
      </c>
      <c r="I269" s="285"/>
      <c r="J269" s="286">
        <f>ROUND(I269*H269,2)</f>
        <v>0</v>
      </c>
      <c r="K269" s="287"/>
      <c r="L269" s="288"/>
      <c r="M269" s="289" t="s">
        <v>1</v>
      </c>
      <c r="N269" s="290" t="s">
        <v>42</v>
      </c>
      <c r="O269" s="91"/>
      <c r="P269" s="238">
        <f>O269*H269</f>
        <v>0</v>
      </c>
      <c r="Q269" s="238">
        <v>0.00035</v>
      </c>
      <c r="R269" s="238">
        <f>Q269*H269</f>
        <v>0.0094906000000000001</v>
      </c>
      <c r="S269" s="238">
        <v>0</v>
      </c>
      <c r="T269" s="239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0" t="s">
        <v>513</v>
      </c>
      <c r="AT269" s="240" t="s">
        <v>303</v>
      </c>
      <c r="AU269" s="240" t="s">
        <v>87</v>
      </c>
      <c r="AY269" s="17" t="s">
        <v>256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7" t="s">
        <v>85</v>
      </c>
      <c r="BK269" s="241">
        <f>ROUND(I269*H269,2)</f>
        <v>0</v>
      </c>
      <c r="BL269" s="17" t="s">
        <v>355</v>
      </c>
      <c r="BM269" s="240" t="s">
        <v>2221</v>
      </c>
    </row>
    <row r="270" s="14" customFormat="1">
      <c r="A270" s="14"/>
      <c r="B270" s="258"/>
      <c r="C270" s="259"/>
      <c r="D270" s="249" t="s">
        <v>266</v>
      </c>
      <c r="E270" s="260" t="s">
        <v>1</v>
      </c>
      <c r="F270" s="261" t="s">
        <v>2222</v>
      </c>
      <c r="G270" s="259"/>
      <c r="H270" s="262">
        <v>27.116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8" t="s">
        <v>266</v>
      </c>
      <c r="AU270" s="268" t="s">
        <v>87</v>
      </c>
      <c r="AV270" s="14" t="s">
        <v>87</v>
      </c>
      <c r="AW270" s="14" t="s">
        <v>34</v>
      </c>
      <c r="AX270" s="14" t="s">
        <v>85</v>
      </c>
      <c r="AY270" s="268" t="s">
        <v>256</v>
      </c>
    </row>
    <row r="271" s="2" customFormat="1" ht="16.5" customHeight="1">
      <c r="A271" s="38"/>
      <c r="B271" s="39"/>
      <c r="C271" s="280" t="s">
        <v>625</v>
      </c>
      <c r="D271" s="280" t="s">
        <v>303</v>
      </c>
      <c r="E271" s="281" t="s">
        <v>2223</v>
      </c>
      <c r="F271" s="282" t="s">
        <v>2224</v>
      </c>
      <c r="G271" s="283" t="s">
        <v>358</v>
      </c>
      <c r="H271" s="284">
        <v>15.494999999999999</v>
      </c>
      <c r="I271" s="285"/>
      <c r="J271" s="286">
        <f>ROUND(I271*H271,2)</f>
        <v>0</v>
      </c>
      <c r="K271" s="287"/>
      <c r="L271" s="288"/>
      <c r="M271" s="289" t="s">
        <v>1</v>
      </c>
      <c r="N271" s="290" t="s">
        <v>42</v>
      </c>
      <c r="O271" s="91"/>
      <c r="P271" s="238">
        <f>O271*H271</f>
        <v>0</v>
      </c>
      <c r="Q271" s="238">
        <v>0.00050000000000000001</v>
      </c>
      <c r="R271" s="238">
        <f>Q271*H271</f>
        <v>0.0077475</v>
      </c>
      <c r="S271" s="238">
        <v>0</v>
      </c>
      <c r="T271" s="239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0" t="s">
        <v>513</v>
      </c>
      <c r="AT271" s="240" t="s">
        <v>303</v>
      </c>
      <c r="AU271" s="240" t="s">
        <v>87</v>
      </c>
      <c r="AY271" s="17" t="s">
        <v>256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7" t="s">
        <v>85</v>
      </c>
      <c r="BK271" s="241">
        <f>ROUND(I271*H271,2)</f>
        <v>0</v>
      </c>
      <c r="BL271" s="17" t="s">
        <v>355</v>
      </c>
      <c r="BM271" s="240" t="s">
        <v>2225</v>
      </c>
    </row>
    <row r="272" s="14" customFormat="1">
      <c r="A272" s="14"/>
      <c r="B272" s="258"/>
      <c r="C272" s="259"/>
      <c r="D272" s="249" t="s">
        <v>266</v>
      </c>
      <c r="E272" s="260" t="s">
        <v>1</v>
      </c>
      <c r="F272" s="261" t="s">
        <v>2226</v>
      </c>
      <c r="G272" s="259"/>
      <c r="H272" s="262">
        <v>15.494999999999999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8" t="s">
        <v>266</v>
      </c>
      <c r="AU272" s="268" t="s">
        <v>87</v>
      </c>
      <c r="AV272" s="14" t="s">
        <v>87</v>
      </c>
      <c r="AW272" s="14" t="s">
        <v>34</v>
      </c>
      <c r="AX272" s="14" t="s">
        <v>85</v>
      </c>
      <c r="AY272" s="268" t="s">
        <v>256</v>
      </c>
    </row>
    <row r="273" s="2" customFormat="1" ht="16.5" customHeight="1">
      <c r="A273" s="38"/>
      <c r="B273" s="39"/>
      <c r="C273" s="280" t="s">
        <v>630</v>
      </c>
      <c r="D273" s="280" t="s">
        <v>303</v>
      </c>
      <c r="E273" s="281" t="s">
        <v>2227</v>
      </c>
      <c r="F273" s="282" t="s">
        <v>2228</v>
      </c>
      <c r="G273" s="283" t="s">
        <v>319</v>
      </c>
      <c r="H273" s="284">
        <v>38.735999999999997</v>
      </c>
      <c r="I273" s="285"/>
      <c r="J273" s="286">
        <f>ROUND(I273*H273,2)</f>
        <v>0</v>
      </c>
      <c r="K273" s="287"/>
      <c r="L273" s="288"/>
      <c r="M273" s="289" t="s">
        <v>1</v>
      </c>
      <c r="N273" s="290" t="s">
        <v>42</v>
      </c>
      <c r="O273" s="91"/>
      <c r="P273" s="238">
        <f>O273*H273</f>
        <v>0</v>
      </c>
      <c r="Q273" s="238">
        <v>4.0000000000000003E-05</v>
      </c>
      <c r="R273" s="238">
        <f>Q273*H273</f>
        <v>0.00154944</v>
      </c>
      <c r="S273" s="238">
        <v>0</v>
      </c>
      <c r="T273" s="23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0" t="s">
        <v>513</v>
      </c>
      <c r="AT273" s="240" t="s">
        <v>303</v>
      </c>
      <c r="AU273" s="240" t="s">
        <v>87</v>
      </c>
      <c r="AY273" s="17" t="s">
        <v>256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7" t="s">
        <v>85</v>
      </c>
      <c r="BK273" s="241">
        <f>ROUND(I273*H273,2)</f>
        <v>0</v>
      </c>
      <c r="BL273" s="17" t="s">
        <v>355</v>
      </c>
      <c r="BM273" s="240" t="s">
        <v>2229</v>
      </c>
    </row>
    <row r="274" s="14" customFormat="1">
      <c r="A274" s="14"/>
      <c r="B274" s="258"/>
      <c r="C274" s="259"/>
      <c r="D274" s="249" t="s">
        <v>266</v>
      </c>
      <c r="E274" s="260" t="s">
        <v>1</v>
      </c>
      <c r="F274" s="261" t="s">
        <v>2230</v>
      </c>
      <c r="G274" s="259"/>
      <c r="H274" s="262">
        <v>38.735999999999997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8" t="s">
        <v>266</v>
      </c>
      <c r="AU274" s="268" t="s">
        <v>87</v>
      </c>
      <c r="AV274" s="14" t="s">
        <v>87</v>
      </c>
      <c r="AW274" s="14" t="s">
        <v>34</v>
      </c>
      <c r="AX274" s="14" t="s">
        <v>85</v>
      </c>
      <c r="AY274" s="268" t="s">
        <v>256</v>
      </c>
    </row>
    <row r="275" s="2" customFormat="1" ht="16.5" customHeight="1">
      <c r="A275" s="38"/>
      <c r="B275" s="39"/>
      <c r="C275" s="280" t="s">
        <v>643</v>
      </c>
      <c r="D275" s="280" t="s">
        <v>303</v>
      </c>
      <c r="E275" s="281" t="s">
        <v>2231</v>
      </c>
      <c r="F275" s="282" t="s">
        <v>2232</v>
      </c>
      <c r="G275" s="283" t="s">
        <v>319</v>
      </c>
      <c r="H275" s="284">
        <v>38.735999999999997</v>
      </c>
      <c r="I275" s="285"/>
      <c r="J275" s="286">
        <f>ROUND(I275*H275,2)</f>
        <v>0</v>
      </c>
      <c r="K275" s="287"/>
      <c r="L275" s="288"/>
      <c r="M275" s="289" t="s">
        <v>1</v>
      </c>
      <c r="N275" s="290" t="s">
        <v>42</v>
      </c>
      <c r="O275" s="91"/>
      <c r="P275" s="238">
        <f>O275*H275</f>
        <v>0</v>
      </c>
      <c r="Q275" s="238">
        <v>2.0000000000000002E-05</v>
      </c>
      <c r="R275" s="238">
        <f>Q275*H275</f>
        <v>0.00077472000000000001</v>
      </c>
      <c r="S275" s="238">
        <v>0</v>
      </c>
      <c r="T275" s="23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0" t="s">
        <v>513</v>
      </c>
      <c r="AT275" s="240" t="s">
        <v>303</v>
      </c>
      <c r="AU275" s="240" t="s">
        <v>87</v>
      </c>
      <c r="AY275" s="17" t="s">
        <v>256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7" t="s">
        <v>85</v>
      </c>
      <c r="BK275" s="241">
        <f>ROUND(I275*H275,2)</f>
        <v>0</v>
      </c>
      <c r="BL275" s="17" t="s">
        <v>355</v>
      </c>
      <c r="BM275" s="240" t="s">
        <v>2233</v>
      </c>
    </row>
    <row r="276" s="14" customFormat="1">
      <c r="A276" s="14"/>
      <c r="B276" s="258"/>
      <c r="C276" s="259"/>
      <c r="D276" s="249" t="s">
        <v>266</v>
      </c>
      <c r="E276" s="260" t="s">
        <v>1</v>
      </c>
      <c r="F276" s="261" t="s">
        <v>2230</v>
      </c>
      <c r="G276" s="259"/>
      <c r="H276" s="262">
        <v>38.735999999999997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266</v>
      </c>
      <c r="AU276" s="268" t="s">
        <v>87</v>
      </c>
      <c r="AV276" s="14" t="s">
        <v>87</v>
      </c>
      <c r="AW276" s="14" t="s">
        <v>34</v>
      </c>
      <c r="AX276" s="14" t="s">
        <v>85</v>
      </c>
      <c r="AY276" s="268" t="s">
        <v>256</v>
      </c>
    </row>
    <row r="277" s="12" customFormat="1" ht="22.8" customHeight="1">
      <c r="A277" s="12"/>
      <c r="B277" s="212"/>
      <c r="C277" s="213"/>
      <c r="D277" s="214" t="s">
        <v>76</v>
      </c>
      <c r="E277" s="226" t="s">
        <v>1787</v>
      </c>
      <c r="F277" s="226" t="s">
        <v>1788</v>
      </c>
      <c r="G277" s="213"/>
      <c r="H277" s="213"/>
      <c r="I277" s="216"/>
      <c r="J277" s="227">
        <f>BK277</f>
        <v>0</v>
      </c>
      <c r="K277" s="213"/>
      <c r="L277" s="218"/>
      <c r="M277" s="219"/>
      <c r="N277" s="220"/>
      <c r="O277" s="220"/>
      <c r="P277" s="221">
        <f>SUM(P278:P290)</f>
        <v>0</v>
      </c>
      <c r="Q277" s="220"/>
      <c r="R277" s="221">
        <f>SUM(R278:R290)</f>
        <v>0.40828999999999999</v>
      </c>
      <c r="S277" s="220"/>
      <c r="T277" s="222">
        <f>SUM(T278:T290)</f>
        <v>0.071900000000000006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3" t="s">
        <v>87</v>
      </c>
      <c r="AT277" s="224" t="s">
        <v>76</v>
      </c>
      <c r="AU277" s="224" t="s">
        <v>85</v>
      </c>
      <c r="AY277" s="223" t="s">
        <v>256</v>
      </c>
      <c r="BK277" s="225">
        <f>SUM(BK278:BK290)</f>
        <v>0</v>
      </c>
    </row>
    <row r="278" s="2" customFormat="1" ht="24.15" customHeight="1">
      <c r="A278" s="38"/>
      <c r="B278" s="39"/>
      <c r="C278" s="228" t="s">
        <v>657</v>
      </c>
      <c r="D278" s="228" t="s">
        <v>258</v>
      </c>
      <c r="E278" s="229" t="s">
        <v>1789</v>
      </c>
      <c r="F278" s="230" t="s">
        <v>1790</v>
      </c>
      <c r="G278" s="231" t="s">
        <v>337</v>
      </c>
      <c r="H278" s="232">
        <v>26</v>
      </c>
      <c r="I278" s="233"/>
      <c r="J278" s="234">
        <f>ROUND(I278*H278,2)</f>
        <v>0</v>
      </c>
      <c r="K278" s="235"/>
      <c r="L278" s="44"/>
      <c r="M278" s="236" t="s">
        <v>1</v>
      </c>
      <c r="N278" s="237" t="s">
        <v>42</v>
      </c>
      <c r="O278" s="91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0" t="s">
        <v>355</v>
      </c>
      <c r="AT278" s="240" t="s">
        <v>258</v>
      </c>
      <c r="AU278" s="240" t="s">
        <v>87</v>
      </c>
      <c r="AY278" s="17" t="s">
        <v>256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7" t="s">
        <v>85</v>
      </c>
      <c r="BK278" s="241">
        <f>ROUND(I278*H278,2)</f>
        <v>0</v>
      </c>
      <c r="BL278" s="17" t="s">
        <v>355</v>
      </c>
      <c r="BM278" s="240" t="s">
        <v>2234</v>
      </c>
    </row>
    <row r="279" s="2" customFormat="1" ht="16.5" customHeight="1">
      <c r="A279" s="38"/>
      <c r="B279" s="39"/>
      <c r="C279" s="228" t="s">
        <v>661</v>
      </c>
      <c r="D279" s="228" t="s">
        <v>258</v>
      </c>
      <c r="E279" s="229" t="s">
        <v>1792</v>
      </c>
      <c r="F279" s="230" t="s">
        <v>1793</v>
      </c>
      <c r="G279" s="231" t="s">
        <v>337</v>
      </c>
      <c r="H279" s="232">
        <v>26</v>
      </c>
      <c r="I279" s="233"/>
      <c r="J279" s="234">
        <f>ROUND(I279*H279,2)</f>
        <v>0</v>
      </c>
      <c r="K279" s="235"/>
      <c r="L279" s="44"/>
      <c r="M279" s="236" t="s">
        <v>1</v>
      </c>
      <c r="N279" s="237" t="s">
        <v>42</v>
      </c>
      <c r="O279" s="91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0" t="s">
        <v>355</v>
      </c>
      <c r="AT279" s="240" t="s">
        <v>258</v>
      </c>
      <c r="AU279" s="240" t="s">
        <v>87</v>
      </c>
      <c r="AY279" s="17" t="s">
        <v>256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7" t="s">
        <v>85</v>
      </c>
      <c r="BK279" s="241">
        <f>ROUND(I279*H279,2)</f>
        <v>0</v>
      </c>
      <c r="BL279" s="17" t="s">
        <v>355</v>
      </c>
      <c r="BM279" s="240" t="s">
        <v>2235</v>
      </c>
    </row>
    <row r="280" s="2" customFormat="1" ht="24.15" customHeight="1">
      <c r="A280" s="38"/>
      <c r="B280" s="39"/>
      <c r="C280" s="228" t="s">
        <v>665</v>
      </c>
      <c r="D280" s="228" t="s">
        <v>258</v>
      </c>
      <c r="E280" s="229" t="s">
        <v>1795</v>
      </c>
      <c r="F280" s="230" t="s">
        <v>1796</v>
      </c>
      <c r="G280" s="231" t="s">
        <v>337</v>
      </c>
      <c r="H280" s="232">
        <v>26</v>
      </c>
      <c r="I280" s="233"/>
      <c r="J280" s="234">
        <f>ROUND(I280*H280,2)</f>
        <v>0</v>
      </c>
      <c r="K280" s="235"/>
      <c r="L280" s="44"/>
      <c r="M280" s="236" t="s">
        <v>1</v>
      </c>
      <c r="N280" s="237" t="s">
        <v>42</v>
      </c>
      <c r="O280" s="91"/>
      <c r="P280" s="238">
        <f>O280*H280</f>
        <v>0</v>
      </c>
      <c r="Q280" s="238">
        <v>0.00020000000000000001</v>
      </c>
      <c r="R280" s="238">
        <f>Q280*H280</f>
        <v>0.0052000000000000006</v>
      </c>
      <c r="S280" s="238">
        <v>0</v>
      </c>
      <c r="T280" s="23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0" t="s">
        <v>355</v>
      </c>
      <c r="AT280" s="240" t="s">
        <v>258</v>
      </c>
      <c r="AU280" s="240" t="s">
        <v>87</v>
      </c>
      <c r="AY280" s="17" t="s">
        <v>256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7" t="s">
        <v>85</v>
      </c>
      <c r="BK280" s="241">
        <f>ROUND(I280*H280,2)</f>
        <v>0</v>
      </c>
      <c r="BL280" s="17" t="s">
        <v>355</v>
      </c>
      <c r="BM280" s="240" t="s">
        <v>2236</v>
      </c>
    </row>
    <row r="281" s="2" customFormat="1" ht="16.5" customHeight="1">
      <c r="A281" s="38"/>
      <c r="B281" s="39"/>
      <c r="C281" s="228" t="s">
        <v>670</v>
      </c>
      <c r="D281" s="228" t="s">
        <v>258</v>
      </c>
      <c r="E281" s="229" t="s">
        <v>1798</v>
      </c>
      <c r="F281" s="230" t="s">
        <v>1799</v>
      </c>
      <c r="G281" s="231" t="s">
        <v>337</v>
      </c>
      <c r="H281" s="232">
        <v>26</v>
      </c>
      <c r="I281" s="233"/>
      <c r="J281" s="234">
        <f>ROUND(I281*H281,2)</f>
        <v>0</v>
      </c>
      <c r="K281" s="235"/>
      <c r="L281" s="44"/>
      <c r="M281" s="236" t="s">
        <v>1</v>
      </c>
      <c r="N281" s="237" t="s">
        <v>42</v>
      </c>
      <c r="O281" s="91"/>
      <c r="P281" s="238">
        <f>O281*H281</f>
        <v>0</v>
      </c>
      <c r="Q281" s="238">
        <v>0.014999999999999999</v>
      </c>
      <c r="R281" s="238">
        <f>Q281*H281</f>
        <v>0.39000000000000001</v>
      </c>
      <c r="S281" s="238">
        <v>0</v>
      </c>
      <c r="T281" s="239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0" t="s">
        <v>355</v>
      </c>
      <c r="AT281" s="240" t="s">
        <v>258</v>
      </c>
      <c r="AU281" s="240" t="s">
        <v>87</v>
      </c>
      <c r="AY281" s="17" t="s">
        <v>256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7" t="s">
        <v>85</v>
      </c>
      <c r="BK281" s="241">
        <f>ROUND(I281*H281,2)</f>
        <v>0</v>
      </c>
      <c r="BL281" s="17" t="s">
        <v>355</v>
      </c>
      <c r="BM281" s="240" t="s">
        <v>2237</v>
      </c>
    </row>
    <row r="282" s="2" customFormat="1" ht="24.15" customHeight="1">
      <c r="A282" s="38"/>
      <c r="B282" s="39"/>
      <c r="C282" s="228" t="s">
        <v>676</v>
      </c>
      <c r="D282" s="228" t="s">
        <v>258</v>
      </c>
      <c r="E282" s="229" t="s">
        <v>1801</v>
      </c>
      <c r="F282" s="230" t="s">
        <v>1802</v>
      </c>
      <c r="G282" s="231" t="s">
        <v>337</v>
      </c>
      <c r="H282" s="232">
        <v>26</v>
      </c>
      <c r="I282" s="233"/>
      <c r="J282" s="234">
        <f>ROUND(I282*H282,2)</f>
        <v>0</v>
      </c>
      <c r="K282" s="235"/>
      <c r="L282" s="44"/>
      <c r="M282" s="236" t="s">
        <v>1</v>
      </c>
      <c r="N282" s="237" t="s">
        <v>42</v>
      </c>
      <c r="O282" s="91"/>
      <c r="P282" s="238">
        <f>O282*H282</f>
        <v>0</v>
      </c>
      <c r="Q282" s="238">
        <v>0</v>
      </c>
      <c r="R282" s="238">
        <f>Q282*H282</f>
        <v>0</v>
      </c>
      <c r="S282" s="238">
        <v>0.0025000000000000001</v>
      </c>
      <c r="T282" s="239">
        <f>S282*H282</f>
        <v>0.065000000000000002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0" t="s">
        <v>355</v>
      </c>
      <c r="AT282" s="240" t="s">
        <v>258</v>
      </c>
      <c r="AU282" s="240" t="s">
        <v>87</v>
      </c>
      <c r="AY282" s="17" t="s">
        <v>256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7" t="s">
        <v>85</v>
      </c>
      <c r="BK282" s="241">
        <f>ROUND(I282*H282,2)</f>
        <v>0</v>
      </c>
      <c r="BL282" s="17" t="s">
        <v>355</v>
      </c>
      <c r="BM282" s="240" t="s">
        <v>2238</v>
      </c>
    </row>
    <row r="283" s="2" customFormat="1" ht="16.5" customHeight="1">
      <c r="A283" s="38"/>
      <c r="B283" s="39"/>
      <c r="C283" s="228" t="s">
        <v>682</v>
      </c>
      <c r="D283" s="228" t="s">
        <v>258</v>
      </c>
      <c r="E283" s="229" t="s">
        <v>1804</v>
      </c>
      <c r="F283" s="230" t="s">
        <v>1805</v>
      </c>
      <c r="G283" s="231" t="s">
        <v>337</v>
      </c>
      <c r="H283" s="232">
        <v>26</v>
      </c>
      <c r="I283" s="233"/>
      <c r="J283" s="234">
        <f>ROUND(I283*H283,2)</f>
        <v>0</v>
      </c>
      <c r="K283" s="235"/>
      <c r="L283" s="44"/>
      <c r="M283" s="236" t="s">
        <v>1</v>
      </c>
      <c r="N283" s="237" t="s">
        <v>42</v>
      </c>
      <c r="O283" s="91"/>
      <c r="P283" s="238">
        <f>O283*H283</f>
        <v>0</v>
      </c>
      <c r="Q283" s="238">
        <v>0.00029999999999999997</v>
      </c>
      <c r="R283" s="238">
        <f>Q283*H283</f>
        <v>0.0077999999999999996</v>
      </c>
      <c r="S283" s="238">
        <v>0</v>
      </c>
      <c r="T283" s="239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0" t="s">
        <v>355</v>
      </c>
      <c r="AT283" s="240" t="s">
        <v>258</v>
      </c>
      <c r="AU283" s="240" t="s">
        <v>87</v>
      </c>
      <c r="AY283" s="17" t="s">
        <v>256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7" t="s">
        <v>85</v>
      </c>
      <c r="BK283" s="241">
        <f>ROUND(I283*H283,2)</f>
        <v>0</v>
      </c>
      <c r="BL283" s="17" t="s">
        <v>355</v>
      </c>
      <c r="BM283" s="240" t="s">
        <v>2239</v>
      </c>
    </row>
    <row r="284" s="2" customFormat="1" ht="16.5" customHeight="1">
      <c r="A284" s="38"/>
      <c r="B284" s="39"/>
      <c r="C284" s="280" t="s">
        <v>688</v>
      </c>
      <c r="D284" s="280" t="s">
        <v>303</v>
      </c>
      <c r="E284" s="281" t="s">
        <v>1807</v>
      </c>
      <c r="F284" s="282" t="s">
        <v>1808</v>
      </c>
      <c r="G284" s="283" t="s">
        <v>358</v>
      </c>
      <c r="H284" s="284">
        <v>23</v>
      </c>
      <c r="I284" s="285"/>
      <c r="J284" s="286">
        <f>ROUND(I284*H284,2)</f>
        <v>0</v>
      </c>
      <c r="K284" s="287"/>
      <c r="L284" s="288"/>
      <c r="M284" s="289" t="s">
        <v>1</v>
      </c>
      <c r="N284" s="290" t="s">
        <v>42</v>
      </c>
      <c r="O284" s="91"/>
      <c r="P284" s="238">
        <f>O284*H284</f>
        <v>0</v>
      </c>
      <c r="Q284" s="238">
        <v>0.00022000000000000001</v>
      </c>
      <c r="R284" s="238">
        <f>Q284*H284</f>
        <v>0.0050600000000000003</v>
      </c>
      <c r="S284" s="238">
        <v>0</v>
      </c>
      <c r="T284" s="239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0" t="s">
        <v>513</v>
      </c>
      <c r="AT284" s="240" t="s">
        <v>303</v>
      </c>
      <c r="AU284" s="240" t="s">
        <v>87</v>
      </c>
      <c r="AY284" s="17" t="s">
        <v>256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7" t="s">
        <v>85</v>
      </c>
      <c r="BK284" s="241">
        <f>ROUND(I284*H284,2)</f>
        <v>0</v>
      </c>
      <c r="BL284" s="17" t="s">
        <v>355</v>
      </c>
      <c r="BM284" s="240" t="s">
        <v>2240</v>
      </c>
    </row>
    <row r="285" s="14" customFormat="1">
      <c r="A285" s="14"/>
      <c r="B285" s="258"/>
      <c r="C285" s="259"/>
      <c r="D285" s="249" t="s">
        <v>266</v>
      </c>
      <c r="E285" s="260" t="s">
        <v>1</v>
      </c>
      <c r="F285" s="261" t="s">
        <v>2241</v>
      </c>
      <c r="G285" s="259"/>
      <c r="H285" s="262">
        <v>23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266</v>
      </c>
      <c r="AU285" s="268" t="s">
        <v>87</v>
      </c>
      <c r="AV285" s="14" t="s">
        <v>87</v>
      </c>
      <c r="AW285" s="14" t="s">
        <v>34</v>
      </c>
      <c r="AX285" s="14" t="s">
        <v>85</v>
      </c>
      <c r="AY285" s="268" t="s">
        <v>256</v>
      </c>
    </row>
    <row r="286" s="2" customFormat="1" ht="24.15" customHeight="1">
      <c r="A286" s="38"/>
      <c r="B286" s="39"/>
      <c r="C286" s="228" t="s">
        <v>693</v>
      </c>
      <c r="D286" s="228" t="s">
        <v>258</v>
      </c>
      <c r="E286" s="229" t="s">
        <v>1811</v>
      </c>
      <c r="F286" s="230" t="s">
        <v>1812</v>
      </c>
      <c r="G286" s="231" t="s">
        <v>358</v>
      </c>
      <c r="H286" s="232">
        <v>20</v>
      </c>
      <c r="I286" s="233"/>
      <c r="J286" s="234">
        <f>ROUND(I286*H286,2)</f>
        <v>0</v>
      </c>
      <c r="K286" s="235"/>
      <c r="L286" s="44"/>
      <c r="M286" s="236" t="s">
        <v>1</v>
      </c>
      <c r="N286" s="237" t="s">
        <v>42</v>
      </c>
      <c r="O286" s="91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0" t="s">
        <v>355</v>
      </c>
      <c r="AT286" s="240" t="s">
        <v>258</v>
      </c>
      <c r="AU286" s="240" t="s">
        <v>87</v>
      </c>
      <c r="AY286" s="17" t="s">
        <v>256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7" t="s">
        <v>85</v>
      </c>
      <c r="BK286" s="241">
        <f>ROUND(I286*H286,2)</f>
        <v>0</v>
      </c>
      <c r="BL286" s="17" t="s">
        <v>355</v>
      </c>
      <c r="BM286" s="240" t="s">
        <v>2242</v>
      </c>
    </row>
    <row r="287" s="2" customFormat="1" ht="21.75" customHeight="1">
      <c r="A287" s="38"/>
      <c r="B287" s="39"/>
      <c r="C287" s="228" t="s">
        <v>698</v>
      </c>
      <c r="D287" s="228" t="s">
        <v>258</v>
      </c>
      <c r="E287" s="229" t="s">
        <v>1814</v>
      </c>
      <c r="F287" s="230" t="s">
        <v>1815</v>
      </c>
      <c r="G287" s="231" t="s">
        <v>358</v>
      </c>
      <c r="H287" s="232">
        <v>23</v>
      </c>
      <c r="I287" s="233"/>
      <c r="J287" s="234">
        <f>ROUND(I287*H287,2)</f>
        <v>0</v>
      </c>
      <c r="K287" s="235"/>
      <c r="L287" s="44"/>
      <c r="M287" s="236" t="s">
        <v>1</v>
      </c>
      <c r="N287" s="237" t="s">
        <v>42</v>
      </c>
      <c r="O287" s="91"/>
      <c r="P287" s="238">
        <f>O287*H287</f>
        <v>0</v>
      </c>
      <c r="Q287" s="238">
        <v>0</v>
      </c>
      <c r="R287" s="238">
        <f>Q287*H287</f>
        <v>0</v>
      </c>
      <c r="S287" s="238">
        <v>0.00029999999999999997</v>
      </c>
      <c r="T287" s="239">
        <f>S287*H287</f>
        <v>0.006899999999999999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0" t="s">
        <v>355</v>
      </c>
      <c r="AT287" s="240" t="s">
        <v>258</v>
      </c>
      <c r="AU287" s="240" t="s">
        <v>87</v>
      </c>
      <c r="AY287" s="17" t="s">
        <v>256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7" t="s">
        <v>85</v>
      </c>
      <c r="BK287" s="241">
        <f>ROUND(I287*H287,2)</f>
        <v>0</v>
      </c>
      <c r="BL287" s="17" t="s">
        <v>355</v>
      </c>
      <c r="BM287" s="240" t="s">
        <v>2243</v>
      </c>
    </row>
    <row r="288" s="2" customFormat="1" ht="66.75" customHeight="1">
      <c r="A288" s="38"/>
      <c r="B288" s="39"/>
      <c r="C288" s="280" t="s">
        <v>703</v>
      </c>
      <c r="D288" s="280" t="s">
        <v>303</v>
      </c>
      <c r="E288" s="281" t="s">
        <v>1817</v>
      </c>
      <c r="F288" s="282" t="s">
        <v>1818</v>
      </c>
      <c r="G288" s="283" t="s">
        <v>337</v>
      </c>
      <c r="H288" s="284">
        <v>28</v>
      </c>
      <c r="I288" s="285"/>
      <c r="J288" s="286">
        <f>ROUND(I288*H288,2)</f>
        <v>0</v>
      </c>
      <c r="K288" s="287"/>
      <c r="L288" s="288"/>
      <c r="M288" s="289" t="s">
        <v>1</v>
      </c>
      <c r="N288" s="290" t="s">
        <v>42</v>
      </c>
      <c r="O288" s="91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0" t="s">
        <v>1736</v>
      </c>
      <c r="AT288" s="240" t="s">
        <v>303</v>
      </c>
      <c r="AU288" s="240" t="s">
        <v>87</v>
      </c>
      <c r="AY288" s="17" t="s">
        <v>256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7" t="s">
        <v>85</v>
      </c>
      <c r="BK288" s="241">
        <f>ROUND(I288*H288,2)</f>
        <v>0</v>
      </c>
      <c r="BL288" s="17" t="s">
        <v>1736</v>
      </c>
      <c r="BM288" s="240" t="s">
        <v>2244</v>
      </c>
    </row>
    <row r="289" s="2" customFormat="1" ht="16.5" customHeight="1">
      <c r="A289" s="38"/>
      <c r="B289" s="39"/>
      <c r="C289" s="228" t="s">
        <v>711</v>
      </c>
      <c r="D289" s="228" t="s">
        <v>258</v>
      </c>
      <c r="E289" s="229" t="s">
        <v>1820</v>
      </c>
      <c r="F289" s="230" t="s">
        <v>1821</v>
      </c>
      <c r="G289" s="231" t="s">
        <v>358</v>
      </c>
      <c r="H289" s="232">
        <v>23</v>
      </c>
      <c r="I289" s="233"/>
      <c r="J289" s="234">
        <f>ROUND(I289*H289,2)</f>
        <v>0</v>
      </c>
      <c r="K289" s="235"/>
      <c r="L289" s="44"/>
      <c r="M289" s="236" t="s">
        <v>1</v>
      </c>
      <c r="N289" s="237" t="s">
        <v>42</v>
      </c>
      <c r="O289" s="91"/>
      <c r="P289" s="238">
        <f>O289*H289</f>
        <v>0</v>
      </c>
      <c r="Q289" s="238">
        <v>1.0000000000000001E-05</v>
      </c>
      <c r="R289" s="238">
        <f>Q289*H289</f>
        <v>0.00023000000000000001</v>
      </c>
      <c r="S289" s="238">
        <v>0</v>
      </c>
      <c r="T289" s="239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0" t="s">
        <v>355</v>
      </c>
      <c r="AT289" s="240" t="s">
        <v>258</v>
      </c>
      <c r="AU289" s="240" t="s">
        <v>87</v>
      </c>
      <c r="AY289" s="17" t="s">
        <v>256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7" t="s">
        <v>85</v>
      </c>
      <c r="BK289" s="241">
        <f>ROUND(I289*H289,2)</f>
        <v>0</v>
      </c>
      <c r="BL289" s="17" t="s">
        <v>355</v>
      </c>
      <c r="BM289" s="240" t="s">
        <v>2245</v>
      </c>
    </row>
    <row r="290" s="2" customFormat="1" ht="24.15" customHeight="1">
      <c r="A290" s="38"/>
      <c r="B290" s="39"/>
      <c r="C290" s="228" t="s">
        <v>719</v>
      </c>
      <c r="D290" s="228" t="s">
        <v>258</v>
      </c>
      <c r="E290" s="229" t="s">
        <v>1823</v>
      </c>
      <c r="F290" s="230" t="s">
        <v>1824</v>
      </c>
      <c r="G290" s="231" t="s">
        <v>337</v>
      </c>
      <c r="H290" s="232">
        <v>26</v>
      </c>
      <c r="I290" s="233"/>
      <c r="J290" s="234">
        <f>ROUND(I290*H290,2)</f>
        <v>0</v>
      </c>
      <c r="K290" s="235"/>
      <c r="L290" s="44"/>
      <c r="M290" s="236" t="s">
        <v>1</v>
      </c>
      <c r="N290" s="237" t="s">
        <v>42</v>
      </c>
      <c r="O290" s="91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0" t="s">
        <v>355</v>
      </c>
      <c r="AT290" s="240" t="s">
        <v>258</v>
      </c>
      <c r="AU290" s="240" t="s">
        <v>87</v>
      </c>
      <c r="AY290" s="17" t="s">
        <v>256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7" t="s">
        <v>85</v>
      </c>
      <c r="BK290" s="241">
        <f>ROUND(I290*H290,2)</f>
        <v>0</v>
      </c>
      <c r="BL290" s="17" t="s">
        <v>355</v>
      </c>
      <c r="BM290" s="240" t="s">
        <v>2246</v>
      </c>
    </row>
    <row r="291" s="12" customFormat="1" ht="22.8" customHeight="1">
      <c r="A291" s="12"/>
      <c r="B291" s="212"/>
      <c r="C291" s="213"/>
      <c r="D291" s="214" t="s">
        <v>76</v>
      </c>
      <c r="E291" s="226" t="s">
        <v>1260</v>
      </c>
      <c r="F291" s="226" t="s">
        <v>1261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SUM(P292:P293)</f>
        <v>0</v>
      </c>
      <c r="Q291" s="220"/>
      <c r="R291" s="221">
        <f>SUM(R292:R293)</f>
        <v>0</v>
      </c>
      <c r="S291" s="220"/>
      <c r="T291" s="222">
        <f>SUM(T292:T293)</f>
        <v>1.3040000000000001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87</v>
      </c>
      <c r="AT291" s="224" t="s">
        <v>76</v>
      </c>
      <c r="AU291" s="224" t="s">
        <v>85</v>
      </c>
      <c r="AY291" s="223" t="s">
        <v>256</v>
      </c>
      <c r="BK291" s="225">
        <f>SUM(BK292:BK293)</f>
        <v>0</v>
      </c>
    </row>
    <row r="292" s="2" customFormat="1" ht="24.15" customHeight="1">
      <c r="A292" s="38"/>
      <c r="B292" s="39"/>
      <c r="C292" s="228" t="s">
        <v>726</v>
      </c>
      <c r="D292" s="228" t="s">
        <v>258</v>
      </c>
      <c r="E292" s="229" t="s">
        <v>1827</v>
      </c>
      <c r="F292" s="230" t="s">
        <v>1828</v>
      </c>
      <c r="G292" s="231" t="s">
        <v>337</v>
      </c>
      <c r="H292" s="232">
        <v>16</v>
      </c>
      <c r="I292" s="233"/>
      <c r="J292" s="234">
        <f>ROUND(I292*H292,2)</f>
        <v>0</v>
      </c>
      <c r="K292" s="235"/>
      <c r="L292" s="44"/>
      <c r="M292" s="236" t="s">
        <v>1</v>
      </c>
      <c r="N292" s="237" t="s">
        <v>42</v>
      </c>
      <c r="O292" s="91"/>
      <c r="P292" s="238">
        <f>O292*H292</f>
        <v>0</v>
      </c>
      <c r="Q292" s="238">
        <v>0</v>
      </c>
      <c r="R292" s="238">
        <f>Q292*H292</f>
        <v>0</v>
      </c>
      <c r="S292" s="238">
        <v>0.081500000000000003</v>
      </c>
      <c r="T292" s="239">
        <f>S292*H292</f>
        <v>1.3040000000000001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0" t="s">
        <v>355</v>
      </c>
      <c r="AT292" s="240" t="s">
        <v>258</v>
      </c>
      <c r="AU292" s="240" t="s">
        <v>87</v>
      </c>
      <c r="AY292" s="17" t="s">
        <v>256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7" t="s">
        <v>85</v>
      </c>
      <c r="BK292" s="241">
        <f>ROUND(I292*H292,2)</f>
        <v>0</v>
      </c>
      <c r="BL292" s="17" t="s">
        <v>355</v>
      </c>
      <c r="BM292" s="240" t="s">
        <v>2247</v>
      </c>
    </row>
    <row r="293" s="2" customFormat="1" ht="16.5" customHeight="1">
      <c r="A293" s="38"/>
      <c r="B293" s="39"/>
      <c r="C293" s="228" t="s">
        <v>741</v>
      </c>
      <c r="D293" s="228" t="s">
        <v>258</v>
      </c>
      <c r="E293" s="229" t="s">
        <v>1837</v>
      </c>
      <c r="F293" s="230" t="s">
        <v>1838</v>
      </c>
      <c r="G293" s="231" t="s">
        <v>337</v>
      </c>
      <c r="H293" s="232">
        <v>16</v>
      </c>
      <c r="I293" s="233"/>
      <c r="J293" s="234">
        <f>ROUND(I293*H293,2)</f>
        <v>0</v>
      </c>
      <c r="K293" s="235"/>
      <c r="L293" s="44"/>
      <c r="M293" s="236" t="s">
        <v>1</v>
      </c>
      <c r="N293" s="237" t="s">
        <v>42</v>
      </c>
      <c r="O293" s="91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0" t="s">
        <v>1736</v>
      </c>
      <c r="AT293" s="240" t="s">
        <v>258</v>
      </c>
      <c r="AU293" s="240" t="s">
        <v>87</v>
      </c>
      <c r="AY293" s="17" t="s">
        <v>256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7" t="s">
        <v>85</v>
      </c>
      <c r="BK293" s="241">
        <f>ROUND(I293*H293,2)</f>
        <v>0</v>
      </c>
      <c r="BL293" s="17" t="s">
        <v>1736</v>
      </c>
      <c r="BM293" s="240" t="s">
        <v>2248</v>
      </c>
    </row>
    <row r="294" s="12" customFormat="1" ht="22.8" customHeight="1">
      <c r="A294" s="12"/>
      <c r="B294" s="212"/>
      <c r="C294" s="213"/>
      <c r="D294" s="214" t="s">
        <v>76</v>
      </c>
      <c r="E294" s="226" t="s">
        <v>1329</v>
      </c>
      <c r="F294" s="226" t="s">
        <v>1330</v>
      </c>
      <c r="G294" s="213"/>
      <c r="H294" s="213"/>
      <c r="I294" s="216"/>
      <c r="J294" s="227">
        <f>BK294</f>
        <v>0</v>
      </c>
      <c r="K294" s="213"/>
      <c r="L294" s="218"/>
      <c r="M294" s="219"/>
      <c r="N294" s="220"/>
      <c r="O294" s="220"/>
      <c r="P294" s="221">
        <f>SUM(P295:P298)</f>
        <v>0</v>
      </c>
      <c r="Q294" s="220"/>
      <c r="R294" s="221">
        <f>SUM(R295:R298)</f>
        <v>0.00108</v>
      </c>
      <c r="S294" s="220"/>
      <c r="T294" s="222">
        <f>SUM(T295:T298)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3" t="s">
        <v>87</v>
      </c>
      <c r="AT294" s="224" t="s">
        <v>76</v>
      </c>
      <c r="AU294" s="224" t="s">
        <v>85</v>
      </c>
      <c r="AY294" s="223" t="s">
        <v>256</v>
      </c>
      <c r="BK294" s="225">
        <f>SUM(BK295:BK298)</f>
        <v>0</v>
      </c>
    </row>
    <row r="295" s="2" customFormat="1" ht="24.15" customHeight="1">
      <c r="A295" s="38"/>
      <c r="B295" s="39"/>
      <c r="C295" s="228" t="s">
        <v>746</v>
      </c>
      <c r="D295" s="228" t="s">
        <v>258</v>
      </c>
      <c r="E295" s="229" t="s">
        <v>1846</v>
      </c>
      <c r="F295" s="230" t="s">
        <v>1847</v>
      </c>
      <c r="G295" s="231" t="s">
        <v>358</v>
      </c>
      <c r="H295" s="232">
        <v>9</v>
      </c>
      <c r="I295" s="233"/>
      <c r="J295" s="234">
        <f>ROUND(I295*H295,2)</f>
        <v>0</v>
      </c>
      <c r="K295" s="235"/>
      <c r="L295" s="44"/>
      <c r="M295" s="236" t="s">
        <v>1</v>
      </c>
      <c r="N295" s="237" t="s">
        <v>42</v>
      </c>
      <c r="O295" s="91"/>
      <c r="P295" s="238">
        <f>O295*H295</f>
        <v>0</v>
      </c>
      <c r="Q295" s="238">
        <v>2.0000000000000002E-05</v>
      </c>
      <c r="R295" s="238">
        <f>Q295*H295</f>
        <v>0.00018000000000000001</v>
      </c>
      <c r="S295" s="238">
        <v>0</v>
      </c>
      <c r="T295" s="239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0" t="s">
        <v>355</v>
      </c>
      <c r="AT295" s="240" t="s">
        <v>258</v>
      </c>
      <c r="AU295" s="240" t="s">
        <v>87</v>
      </c>
      <c r="AY295" s="17" t="s">
        <v>256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7" t="s">
        <v>85</v>
      </c>
      <c r="BK295" s="241">
        <f>ROUND(I295*H295,2)</f>
        <v>0</v>
      </c>
      <c r="BL295" s="17" t="s">
        <v>355</v>
      </c>
      <c r="BM295" s="240" t="s">
        <v>2249</v>
      </c>
    </row>
    <row r="296" s="2" customFormat="1" ht="24.15" customHeight="1">
      <c r="A296" s="38"/>
      <c r="B296" s="39"/>
      <c r="C296" s="228" t="s">
        <v>752</v>
      </c>
      <c r="D296" s="228" t="s">
        <v>258</v>
      </c>
      <c r="E296" s="229" t="s">
        <v>1855</v>
      </c>
      <c r="F296" s="230" t="s">
        <v>1856</v>
      </c>
      <c r="G296" s="231" t="s">
        <v>358</v>
      </c>
      <c r="H296" s="232">
        <v>9</v>
      </c>
      <c r="I296" s="233"/>
      <c r="J296" s="234">
        <f>ROUND(I296*H296,2)</f>
        <v>0</v>
      </c>
      <c r="K296" s="235"/>
      <c r="L296" s="44"/>
      <c r="M296" s="236" t="s">
        <v>1</v>
      </c>
      <c r="N296" s="237" t="s">
        <v>42</v>
      </c>
      <c r="O296" s="91"/>
      <c r="P296" s="238">
        <f>O296*H296</f>
        <v>0</v>
      </c>
      <c r="Q296" s="238">
        <v>4.0000000000000003E-05</v>
      </c>
      <c r="R296" s="238">
        <f>Q296*H296</f>
        <v>0.00036000000000000002</v>
      </c>
      <c r="S296" s="238">
        <v>0</v>
      </c>
      <c r="T296" s="239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0" t="s">
        <v>355</v>
      </c>
      <c r="AT296" s="240" t="s">
        <v>258</v>
      </c>
      <c r="AU296" s="240" t="s">
        <v>87</v>
      </c>
      <c r="AY296" s="17" t="s">
        <v>256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7" t="s">
        <v>85</v>
      </c>
      <c r="BK296" s="241">
        <f>ROUND(I296*H296,2)</f>
        <v>0</v>
      </c>
      <c r="BL296" s="17" t="s">
        <v>355</v>
      </c>
      <c r="BM296" s="240" t="s">
        <v>2250</v>
      </c>
    </row>
    <row r="297" s="2" customFormat="1" ht="21.75" customHeight="1">
      <c r="A297" s="38"/>
      <c r="B297" s="39"/>
      <c r="C297" s="228" t="s">
        <v>756</v>
      </c>
      <c r="D297" s="228" t="s">
        <v>258</v>
      </c>
      <c r="E297" s="229" t="s">
        <v>1858</v>
      </c>
      <c r="F297" s="230" t="s">
        <v>1859</v>
      </c>
      <c r="G297" s="231" t="s">
        <v>358</v>
      </c>
      <c r="H297" s="232">
        <v>9</v>
      </c>
      <c r="I297" s="233"/>
      <c r="J297" s="234">
        <f>ROUND(I297*H297,2)</f>
        <v>0</v>
      </c>
      <c r="K297" s="235"/>
      <c r="L297" s="44"/>
      <c r="M297" s="236" t="s">
        <v>1</v>
      </c>
      <c r="N297" s="237" t="s">
        <v>42</v>
      </c>
      <c r="O297" s="91"/>
      <c r="P297" s="238">
        <f>O297*H297</f>
        <v>0</v>
      </c>
      <c r="Q297" s="238">
        <v>6.0000000000000002E-05</v>
      </c>
      <c r="R297" s="238">
        <f>Q297*H297</f>
        <v>0.00054000000000000001</v>
      </c>
      <c r="S297" s="238">
        <v>0</v>
      </c>
      <c r="T297" s="23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0" t="s">
        <v>355</v>
      </c>
      <c r="AT297" s="240" t="s">
        <v>258</v>
      </c>
      <c r="AU297" s="240" t="s">
        <v>87</v>
      </c>
      <c r="AY297" s="17" t="s">
        <v>256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7" t="s">
        <v>85</v>
      </c>
      <c r="BK297" s="241">
        <f>ROUND(I297*H297,2)</f>
        <v>0</v>
      </c>
      <c r="BL297" s="17" t="s">
        <v>355</v>
      </c>
      <c r="BM297" s="240" t="s">
        <v>2251</v>
      </c>
    </row>
    <row r="298" s="2" customFormat="1" ht="16.5" customHeight="1">
      <c r="A298" s="38"/>
      <c r="B298" s="39"/>
      <c r="C298" s="228" t="s">
        <v>761</v>
      </c>
      <c r="D298" s="228" t="s">
        <v>258</v>
      </c>
      <c r="E298" s="229" t="s">
        <v>1861</v>
      </c>
      <c r="F298" s="230" t="s">
        <v>1862</v>
      </c>
      <c r="G298" s="231" t="s">
        <v>319</v>
      </c>
      <c r="H298" s="232">
        <v>1</v>
      </c>
      <c r="I298" s="233"/>
      <c r="J298" s="234">
        <f>ROUND(I298*H298,2)</f>
        <v>0</v>
      </c>
      <c r="K298" s="235"/>
      <c r="L298" s="44"/>
      <c r="M298" s="236" t="s">
        <v>1</v>
      </c>
      <c r="N298" s="237" t="s">
        <v>42</v>
      </c>
      <c r="O298" s="91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0" t="s">
        <v>1736</v>
      </c>
      <c r="AT298" s="240" t="s">
        <v>258</v>
      </c>
      <c r="AU298" s="240" t="s">
        <v>87</v>
      </c>
      <c r="AY298" s="17" t="s">
        <v>256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7" t="s">
        <v>85</v>
      </c>
      <c r="BK298" s="241">
        <f>ROUND(I298*H298,2)</f>
        <v>0</v>
      </c>
      <c r="BL298" s="17" t="s">
        <v>1736</v>
      </c>
      <c r="BM298" s="240" t="s">
        <v>2252</v>
      </c>
    </row>
    <row r="299" s="12" customFormat="1" ht="22.8" customHeight="1">
      <c r="A299" s="12"/>
      <c r="B299" s="212"/>
      <c r="C299" s="213"/>
      <c r="D299" s="214" t="s">
        <v>76</v>
      </c>
      <c r="E299" s="226" t="s">
        <v>1350</v>
      </c>
      <c r="F299" s="226" t="s">
        <v>1351</v>
      </c>
      <c r="G299" s="213"/>
      <c r="H299" s="213"/>
      <c r="I299" s="216"/>
      <c r="J299" s="227">
        <f>BK299</f>
        <v>0</v>
      </c>
      <c r="K299" s="213"/>
      <c r="L299" s="218"/>
      <c r="M299" s="219"/>
      <c r="N299" s="220"/>
      <c r="O299" s="220"/>
      <c r="P299" s="221">
        <f>SUM(P300:P307)</f>
        <v>0</v>
      </c>
      <c r="Q299" s="220"/>
      <c r="R299" s="221">
        <f>SUM(R300:R307)</f>
        <v>0.0608</v>
      </c>
      <c r="S299" s="220"/>
      <c r="T299" s="222">
        <f>SUM(T300:T307)</f>
        <v>0.011780000000000001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3" t="s">
        <v>87</v>
      </c>
      <c r="AT299" s="224" t="s">
        <v>76</v>
      </c>
      <c r="AU299" s="224" t="s">
        <v>85</v>
      </c>
      <c r="AY299" s="223" t="s">
        <v>256</v>
      </c>
      <c r="BK299" s="225">
        <f>SUM(BK300:BK307)</f>
        <v>0</v>
      </c>
    </row>
    <row r="300" s="2" customFormat="1" ht="24.15" customHeight="1">
      <c r="A300" s="38"/>
      <c r="B300" s="39"/>
      <c r="C300" s="228" t="s">
        <v>767</v>
      </c>
      <c r="D300" s="228" t="s">
        <v>258</v>
      </c>
      <c r="E300" s="229" t="s">
        <v>1353</v>
      </c>
      <c r="F300" s="230" t="s">
        <v>1354</v>
      </c>
      <c r="G300" s="231" t="s">
        <v>337</v>
      </c>
      <c r="H300" s="232">
        <v>76</v>
      </c>
      <c r="I300" s="233"/>
      <c r="J300" s="234">
        <f>ROUND(I300*H300,2)</f>
        <v>0</v>
      </c>
      <c r="K300" s="235"/>
      <c r="L300" s="44"/>
      <c r="M300" s="236" t="s">
        <v>1</v>
      </c>
      <c r="N300" s="237" t="s">
        <v>42</v>
      </c>
      <c r="O300" s="91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0" t="s">
        <v>355</v>
      </c>
      <c r="AT300" s="240" t="s">
        <v>258</v>
      </c>
      <c r="AU300" s="240" t="s">
        <v>87</v>
      </c>
      <c r="AY300" s="17" t="s">
        <v>256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7" t="s">
        <v>85</v>
      </c>
      <c r="BK300" s="241">
        <f>ROUND(I300*H300,2)</f>
        <v>0</v>
      </c>
      <c r="BL300" s="17" t="s">
        <v>355</v>
      </c>
      <c r="BM300" s="240" t="s">
        <v>2253</v>
      </c>
    </row>
    <row r="301" s="2" customFormat="1" ht="16.5" customHeight="1">
      <c r="A301" s="38"/>
      <c r="B301" s="39"/>
      <c r="C301" s="228" t="s">
        <v>771</v>
      </c>
      <c r="D301" s="228" t="s">
        <v>258</v>
      </c>
      <c r="E301" s="229" t="s">
        <v>1865</v>
      </c>
      <c r="F301" s="230" t="s">
        <v>1866</v>
      </c>
      <c r="G301" s="231" t="s">
        <v>337</v>
      </c>
      <c r="H301" s="232">
        <v>38</v>
      </c>
      <c r="I301" s="233"/>
      <c r="J301" s="234">
        <f>ROUND(I301*H301,2)</f>
        <v>0</v>
      </c>
      <c r="K301" s="235"/>
      <c r="L301" s="44"/>
      <c r="M301" s="236" t="s">
        <v>1</v>
      </c>
      <c r="N301" s="237" t="s">
        <v>42</v>
      </c>
      <c r="O301" s="91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0" t="s">
        <v>355</v>
      </c>
      <c r="AT301" s="240" t="s">
        <v>258</v>
      </c>
      <c r="AU301" s="240" t="s">
        <v>87</v>
      </c>
      <c r="AY301" s="17" t="s">
        <v>256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7" t="s">
        <v>85</v>
      </c>
      <c r="BK301" s="241">
        <f>ROUND(I301*H301,2)</f>
        <v>0</v>
      </c>
      <c r="BL301" s="17" t="s">
        <v>355</v>
      </c>
      <c r="BM301" s="240" t="s">
        <v>2254</v>
      </c>
    </row>
    <row r="302" s="2" customFormat="1" ht="16.5" customHeight="1">
      <c r="A302" s="38"/>
      <c r="B302" s="39"/>
      <c r="C302" s="228" t="s">
        <v>775</v>
      </c>
      <c r="D302" s="228" t="s">
        <v>258</v>
      </c>
      <c r="E302" s="229" t="s">
        <v>1868</v>
      </c>
      <c r="F302" s="230" t="s">
        <v>1869</v>
      </c>
      <c r="G302" s="231" t="s">
        <v>337</v>
      </c>
      <c r="H302" s="232">
        <v>38</v>
      </c>
      <c r="I302" s="233"/>
      <c r="J302" s="234">
        <f>ROUND(I302*H302,2)</f>
        <v>0</v>
      </c>
      <c r="K302" s="235"/>
      <c r="L302" s="44"/>
      <c r="M302" s="236" t="s">
        <v>1</v>
      </c>
      <c r="N302" s="237" t="s">
        <v>42</v>
      </c>
      <c r="O302" s="91"/>
      <c r="P302" s="238">
        <f>O302*H302</f>
        <v>0</v>
      </c>
      <c r="Q302" s="238">
        <v>0.001</v>
      </c>
      <c r="R302" s="238">
        <f>Q302*H302</f>
        <v>0.037999999999999999</v>
      </c>
      <c r="S302" s="238">
        <v>0.00031</v>
      </c>
      <c r="T302" s="239">
        <f>S302*H302</f>
        <v>0.011780000000000001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0" t="s">
        <v>355</v>
      </c>
      <c r="AT302" s="240" t="s">
        <v>258</v>
      </c>
      <c r="AU302" s="240" t="s">
        <v>87</v>
      </c>
      <c r="AY302" s="17" t="s">
        <v>256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7" t="s">
        <v>85</v>
      </c>
      <c r="BK302" s="241">
        <f>ROUND(I302*H302,2)</f>
        <v>0</v>
      </c>
      <c r="BL302" s="17" t="s">
        <v>355</v>
      </c>
      <c r="BM302" s="240" t="s">
        <v>2255</v>
      </c>
    </row>
    <row r="303" s="2" customFormat="1" ht="24.15" customHeight="1">
      <c r="A303" s="38"/>
      <c r="B303" s="39"/>
      <c r="C303" s="228" t="s">
        <v>780</v>
      </c>
      <c r="D303" s="228" t="s">
        <v>258</v>
      </c>
      <c r="E303" s="229" t="s">
        <v>1871</v>
      </c>
      <c r="F303" s="230" t="s">
        <v>1872</v>
      </c>
      <c r="G303" s="231" t="s">
        <v>337</v>
      </c>
      <c r="H303" s="232">
        <v>38</v>
      </c>
      <c r="I303" s="233"/>
      <c r="J303" s="234">
        <f>ROUND(I303*H303,2)</f>
        <v>0</v>
      </c>
      <c r="K303" s="235"/>
      <c r="L303" s="44"/>
      <c r="M303" s="236" t="s">
        <v>1</v>
      </c>
      <c r="N303" s="237" t="s">
        <v>42</v>
      </c>
      <c r="O303" s="91"/>
      <c r="P303" s="238">
        <f>O303*H303</f>
        <v>0</v>
      </c>
      <c r="Q303" s="238">
        <v>0.00020000000000000001</v>
      </c>
      <c r="R303" s="238">
        <f>Q303*H303</f>
        <v>0.0076</v>
      </c>
      <c r="S303" s="238">
        <v>0</v>
      </c>
      <c r="T303" s="239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0" t="s">
        <v>355</v>
      </c>
      <c r="AT303" s="240" t="s">
        <v>258</v>
      </c>
      <c r="AU303" s="240" t="s">
        <v>87</v>
      </c>
      <c r="AY303" s="17" t="s">
        <v>256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7" t="s">
        <v>85</v>
      </c>
      <c r="BK303" s="241">
        <f>ROUND(I303*H303,2)</f>
        <v>0</v>
      </c>
      <c r="BL303" s="17" t="s">
        <v>355</v>
      </c>
      <c r="BM303" s="240" t="s">
        <v>2256</v>
      </c>
    </row>
    <row r="304" s="2" customFormat="1" ht="24.15" customHeight="1">
      <c r="A304" s="38"/>
      <c r="B304" s="39"/>
      <c r="C304" s="228" t="s">
        <v>787</v>
      </c>
      <c r="D304" s="228" t="s">
        <v>258</v>
      </c>
      <c r="E304" s="229" t="s">
        <v>1871</v>
      </c>
      <c r="F304" s="230" t="s">
        <v>1872</v>
      </c>
      <c r="G304" s="231" t="s">
        <v>337</v>
      </c>
      <c r="H304" s="232">
        <v>76</v>
      </c>
      <c r="I304" s="233"/>
      <c r="J304" s="234">
        <f>ROUND(I304*H304,2)</f>
        <v>0</v>
      </c>
      <c r="K304" s="235"/>
      <c r="L304" s="44"/>
      <c r="M304" s="236" t="s">
        <v>1</v>
      </c>
      <c r="N304" s="237" t="s">
        <v>42</v>
      </c>
      <c r="O304" s="91"/>
      <c r="P304" s="238">
        <f>O304*H304</f>
        <v>0</v>
      </c>
      <c r="Q304" s="238">
        <v>0.00020000000000000001</v>
      </c>
      <c r="R304" s="238">
        <f>Q304*H304</f>
        <v>0.0152</v>
      </c>
      <c r="S304" s="238">
        <v>0</v>
      </c>
      <c r="T304" s="239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0" t="s">
        <v>355</v>
      </c>
      <c r="AT304" s="240" t="s">
        <v>258</v>
      </c>
      <c r="AU304" s="240" t="s">
        <v>87</v>
      </c>
      <c r="AY304" s="17" t="s">
        <v>256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7" t="s">
        <v>85</v>
      </c>
      <c r="BK304" s="241">
        <f>ROUND(I304*H304,2)</f>
        <v>0</v>
      </c>
      <c r="BL304" s="17" t="s">
        <v>355</v>
      </c>
      <c r="BM304" s="240" t="s">
        <v>2257</v>
      </c>
    </row>
    <row r="305" s="2" customFormat="1" ht="24.15" customHeight="1">
      <c r="A305" s="38"/>
      <c r="B305" s="39"/>
      <c r="C305" s="228" t="s">
        <v>795</v>
      </c>
      <c r="D305" s="228" t="s">
        <v>258</v>
      </c>
      <c r="E305" s="229" t="s">
        <v>1875</v>
      </c>
      <c r="F305" s="230" t="s">
        <v>1876</v>
      </c>
      <c r="G305" s="231" t="s">
        <v>337</v>
      </c>
      <c r="H305" s="232">
        <v>76</v>
      </c>
      <c r="I305" s="233"/>
      <c r="J305" s="234">
        <f>ROUND(I305*H305,2)</f>
        <v>0</v>
      </c>
      <c r="K305" s="235"/>
      <c r="L305" s="44"/>
      <c r="M305" s="236" t="s">
        <v>1</v>
      </c>
      <c r="N305" s="237" t="s">
        <v>42</v>
      </c>
      <c r="O305" s="91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0" t="s">
        <v>1736</v>
      </c>
      <c r="AT305" s="240" t="s">
        <v>258</v>
      </c>
      <c r="AU305" s="240" t="s">
        <v>87</v>
      </c>
      <c r="AY305" s="17" t="s">
        <v>256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7" t="s">
        <v>85</v>
      </c>
      <c r="BK305" s="241">
        <f>ROUND(I305*H305,2)</f>
        <v>0</v>
      </c>
      <c r="BL305" s="17" t="s">
        <v>1736</v>
      </c>
      <c r="BM305" s="240" t="s">
        <v>2258</v>
      </c>
    </row>
    <row r="306" s="2" customFormat="1" ht="16.5" customHeight="1">
      <c r="A306" s="38"/>
      <c r="B306" s="39"/>
      <c r="C306" s="228" t="s">
        <v>799</v>
      </c>
      <c r="D306" s="228" t="s">
        <v>258</v>
      </c>
      <c r="E306" s="229" t="s">
        <v>1878</v>
      </c>
      <c r="F306" s="230" t="s">
        <v>1879</v>
      </c>
      <c r="G306" s="231" t="s">
        <v>337</v>
      </c>
      <c r="H306" s="232">
        <v>38</v>
      </c>
      <c r="I306" s="233"/>
      <c r="J306" s="234">
        <f>ROUND(I306*H306,2)</f>
        <v>0</v>
      </c>
      <c r="K306" s="235"/>
      <c r="L306" s="44"/>
      <c r="M306" s="236" t="s">
        <v>1</v>
      </c>
      <c r="N306" s="237" t="s">
        <v>42</v>
      </c>
      <c r="O306" s="91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0" t="s">
        <v>1736</v>
      </c>
      <c r="AT306" s="240" t="s">
        <v>258</v>
      </c>
      <c r="AU306" s="240" t="s">
        <v>87</v>
      </c>
      <c r="AY306" s="17" t="s">
        <v>256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7" t="s">
        <v>85</v>
      </c>
      <c r="BK306" s="241">
        <f>ROUND(I306*H306,2)</f>
        <v>0</v>
      </c>
      <c r="BL306" s="17" t="s">
        <v>1736</v>
      </c>
      <c r="BM306" s="240" t="s">
        <v>2259</v>
      </c>
    </row>
    <row r="307" s="2" customFormat="1" ht="16.5" customHeight="1">
      <c r="A307" s="38"/>
      <c r="B307" s="39"/>
      <c r="C307" s="228" t="s">
        <v>805</v>
      </c>
      <c r="D307" s="228" t="s">
        <v>258</v>
      </c>
      <c r="E307" s="229" t="s">
        <v>1881</v>
      </c>
      <c r="F307" s="230" t="s">
        <v>1882</v>
      </c>
      <c r="G307" s="231" t="s">
        <v>1735</v>
      </c>
      <c r="H307" s="232">
        <v>1</v>
      </c>
      <c r="I307" s="233"/>
      <c r="J307" s="234">
        <f>ROUND(I307*H307,2)</f>
        <v>0</v>
      </c>
      <c r="K307" s="235"/>
      <c r="L307" s="44"/>
      <c r="M307" s="236" t="s">
        <v>1</v>
      </c>
      <c r="N307" s="237" t="s">
        <v>42</v>
      </c>
      <c r="O307" s="91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0" t="s">
        <v>1736</v>
      </c>
      <c r="AT307" s="240" t="s">
        <v>258</v>
      </c>
      <c r="AU307" s="240" t="s">
        <v>87</v>
      </c>
      <c r="AY307" s="17" t="s">
        <v>256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7" t="s">
        <v>85</v>
      </c>
      <c r="BK307" s="241">
        <f>ROUND(I307*H307,2)</f>
        <v>0</v>
      </c>
      <c r="BL307" s="17" t="s">
        <v>1736</v>
      </c>
      <c r="BM307" s="240" t="s">
        <v>2260</v>
      </c>
    </row>
    <row r="308" s="12" customFormat="1" ht="25.92" customHeight="1">
      <c r="A308" s="12"/>
      <c r="B308" s="212"/>
      <c r="C308" s="213"/>
      <c r="D308" s="214" t="s">
        <v>76</v>
      </c>
      <c r="E308" s="215" t="s">
        <v>2261</v>
      </c>
      <c r="F308" s="215" t="s">
        <v>2262</v>
      </c>
      <c r="G308" s="213"/>
      <c r="H308" s="213"/>
      <c r="I308" s="216"/>
      <c r="J308" s="217">
        <f>BK308</f>
        <v>0</v>
      </c>
      <c r="K308" s="213"/>
      <c r="L308" s="218"/>
      <c r="M308" s="219"/>
      <c r="N308" s="220"/>
      <c r="O308" s="220"/>
      <c r="P308" s="221">
        <f>P309</f>
        <v>0</v>
      </c>
      <c r="Q308" s="220"/>
      <c r="R308" s="221">
        <f>R309</f>
        <v>0</v>
      </c>
      <c r="S308" s="220"/>
      <c r="T308" s="222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3" t="s">
        <v>262</v>
      </c>
      <c r="AT308" s="224" t="s">
        <v>76</v>
      </c>
      <c r="AU308" s="224" t="s">
        <v>77</v>
      </c>
      <c r="AY308" s="223" t="s">
        <v>256</v>
      </c>
      <c r="BK308" s="225">
        <f>BK309</f>
        <v>0</v>
      </c>
    </row>
    <row r="309" s="12" customFormat="1" ht="22.8" customHeight="1">
      <c r="A309" s="12"/>
      <c r="B309" s="212"/>
      <c r="C309" s="213"/>
      <c r="D309" s="214" t="s">
        <v>76</v>
      </c>
      <c r="E309" s="226" t="s">
        <v>2263</v>
      </c>
      <c r="F309" s="226" t="s">
        <v>2264</v>
      </c>
      <c r="G309" s="213"/>
      <c r="H309" s="213"/>
      <c r="I309" s="216"/>
      <c r="J309" s="227">
        <f>BK309</f>
        <v>0</v>
      </c>
      <c r="K309" s="213"/>
      <c r="L309" s="218"/>
      <c r="M309" s="219"/>
      <c r="N309" s="220"/>
      <c r="O309" s="220"/>
      <c r="P309" s="221">
        <f>P310</f>
        <v>0</v>
      </c>
      <c r="Q309" s="220"/>
      <c r="R309" s="221">
        <f>R310</f>
        <v>0</v>
      </c>
      <c r="S309" s="220"/>
      <c r="T309" s="222">
        <f>T310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3" t="s">
        <v>262</v>
      </c>
      <c r="AT309" s="224" t="s">
        <v>76</v>
      </c>
      <c r="AU309" s="224" t="s">
        <v>85</v>
      </c>
      <c r="AY309" s="223" t="s">
        <v>256</v>
      </c>
      <c r="BK309" s="225">
        <f>BK310</f>
        <v>0</v>
      </c>
    </row>
    <row r="310" s="2" customFormat="1" ht="24.15" customHeight="1">
      <c r="A310" s="38"/>
      <c r="B310" s="39"/>
      <c r="C310" s="228" t="s">
        <v>810</v>
      </c>
      <c r="D310" s="228" t="s">
        <v>258</v>
      </c>
      <c r="E310" s="229" t="s">
        <v>2265</v>
      </c>
      <c r="F310" s="230" t="s">
        <v>2266</v>
      </c>
      <c r="G310" s="231" t="s">
        <v>1735</v>
      </c>
      <c r="H310" s="232">
        <v>1</v>
      </c>
      <c r="I310" s="233"/>
      <c r="J310" s="234">
        <f>ROUND(I310*H310,2)</f>
        <v>0</v>
      </c>
      <c r="K310" s="235"/>
      <c r="L310" s="44"/>
      <c r="M310" s="295" t="s">
        <v>1</v>
      </c>
      <c r="N310" s="296" t="s">
        <v>42</v>
      </c>
      <c r="O310" s="297"/>
      <c r="P310" s="298">
        <f>O310*H310</f>
        <v>0</v>
      </c>
      <c r="Q310" s="298">
        <v>0</v>
      </c>
      <c r="R310" s="298">
        <f>Q310*H310</f>
        <v>0</v>
      </c>
      <c r="S310" s="298">
        <v>0</v>
      </c>
      <c r="T310" s="299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0" t="s">
        <v>1736</v>
      </c>
      <c r="AT310" s="240" t="s">
        <v>258</v>
      </c>
      <c r="AU310" s="240" t="s">
        <v>87</v>
      </c>
      <c r="AY310" s="17" t="s">
        <v>256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7" t="s">
        <v>85</v>
      </c>
      <c r="BK310" s="241">
        <f>ROUND(I310*H310,2)</f>
        <v>0</v>
      </c>
      <c r="BL310" s="17" t="s">
        <v>1736</v>
      </c>
      <c r="BM310" s="240" t="s">
        <v>2267</v>
      </c>
    </row>
    <row r="311" s="2" customFormat="1" ht="6.96" customHeight="1">
      <c r="A311" s="38"/>
      <c r="B311" s="66"/>
      <c r="C311" s="67"/>
      <c r="D311" s="67"/>
      <c r="E311" s="67"/>
      <c r="F311" s="67"/>
      <c r="G311" s="67"/>
      <c r="H311" s="67"/>
      <c r="I311" s="67"/>
      <c r="J311" s="67"/>
      <c r="K311" s="67"/>
      <c r="L311" s="44"/>
      <c r="M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</row>
  </sheetData>
  <sheetProtection sheet="1" autoFilter="0" formatColumns="0" formatRows="0" objects="1" scenarios="1" spinCount="100000" saltValue="lvVHEqh6fQmAQ7zJfFR2x7ignr4fNcPZXssaHR3Ox8Ma0mSzJ43o91GCqTssXo0+IShPx7cq0Tkb/PNDvtB9CA==" hashValue="5BSNz+UakqYUsOjnJCy0ZZWMaxJSfW9c5tELM/BwuHZ1j3IMbdzp3s3H8jkh/TKY/yCEKcm9ncsfEk2+h3RPAw==" algorithmName="SHA-512" password="CC35"/>
  <autoFilter ref="C139:K3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hyperlinks>
    <hyperlink ref="F157" r:id="rId1" display="https://podminky.urs.cz/item/CS_URS_2023_02/713411141"/>
    <hyperlink ref="F203" r:id="rId2" display="https://podminky.urs.cz/item/CS_URS_2024_01/751514662"/>
    <hyperlink ref="F225" r:id="rId3" display="https://podminky.urs.cz/item/CS_URS_2023_02/75151447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2075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2268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ROUND((SUM(BE130:BE230)),  2)</f>
        <v>0</v>
      </c>
      <c r="G37" s="38"/>
      <c r="H37" s="38"/>
      <c r="I37" s="165">
        <v>0.20999999999999999</v>
      </c>
      <c r="J37" s="164">
        <f>ROUND(((SUM(BE130:BE230))*I37),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ROUND((SUM(BF130:BF230)),  2)</f>
        <v>0</v>
      </c>
      <c r="G38" s="38"/>
      <c r="H38" s="38"/>
      <c r="I38" s="165">
        <v>0.12</v>
      </c>
      <c r="J38" s="164">
        <f>ROUND(((SUM(BF130:BF230))*I38),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ROUND((SUM(BG130:BG230)),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ROUND((SUM(BH130:BH230)),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ROUND((SUM(BI130:BI230)),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2075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2300103-022 - Elektro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1890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J187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J202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J203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J220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1716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2075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1718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2300103-022 - Elektro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P131+P202</f>
        <v>0</v>
      </c>
      <c r="Q130" s="104"/>
      <c r="R130" s="209">
        <f>R131+R202</f>
        <v>0.28393350000000001</v>
      </c>
      <c r="S130" s="104"/>
      <c r="T130" s="210">
        <f>T131+T202</f>
        <v>0.59718000000000004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BK131+BK202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1891</v>
      </c>
      <c r="F131" s="215" t="s">
        <v>1892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P132+P187</f>
        <v>0</v>
      </c>
      <c r="Q131" s="220"/>
      <c r="R131" s="221">
        <f>R132+R187</f>
        <v>0.061065999999999995</v>
      </c>
      <c r="S131" s="220"/>
      <c r="T131" s="222">
        <f>T132+T187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BK132+BK187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SUM(P133:P186)</f>
        <v>0</v>
      </c>
      <c r="Q132" s="220"/>
      <c r="R132" s="221">
        <f>SUM(R133:R186)</f>
        <v>0.038095999999999998</v>
      </c>
      <c r="S132" s="220"/>
      <c r="T132" s="222">
        <f>SUM(T133:T186)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SUM(BK133:BK186)</f>
        <v>0</v>
      </c>
    </row>
    <row r="133" s="2" customFormat="1" ht="44.25" customHeight="1">
      <c r="A133" s="38"/>
      <c r="B133" s="39"/>
      <c r="C133" s="228" t="s">
        <v>85</v>
      </c>
      <c r="D133" s="228" t="s">
        <v>258</v>
      </c>
      <c r="E133" s="229" t="s">
        <v>1893</v>
      </c>
      <c r="F133" s="230" t="s">
        <v>1894</v>
      </c>
      <c r="G133" s="231" t="s">
        <v>358</v>
      </c>
      <c r="H133" s="232">
        <v>50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2269</v>
      </c>
    </row>
    <row r="134" s="2" customFormat="1" ht="21.75" customHeight="1">
      <c r="A134" s="38"/>
      <c r="B134" s="39"/>
      <c r="C134" s="280" t="s">
        <v>87</v>
      </c>
      <c r="D134" s="280" t="s">
        <v>303</v>
      </c>
      <c r="E134" s="281" t="s">
        <v>1896</v>
      </c>
      <c r="F134" s="282" t="s">
        <v>1897</v>
      </c>
      <c r="G134" s="283" t="s">
        <v>358</v>
      </c>
      <c r="H134" s="284">
        <v>52.5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0.00020000000000000001</v>
      </c>
      <c r="R134" s="238">
        <f>Q134*H134</f>
        <v>0.010500000000000001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2270</v>
      </c>
    </row>
    <row r="135" s="14" customFormat="1">
      <c r="A135" s="14"/>
      <c r="B135" s="258"/>
      <c r="C135" s="259"/>
      <c r="D135" s="249" t="s">
        <v>266</v>
      </c>
      <c r="E135" s="260" t="s">
        <v>1</v>
      </c>
      <c r="F135" s="261" t="s">
        <v>2271</v>
      </c>
      <c r="G135" s="259"/>
      <c r="H135" s="262">
        <v>52.5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266</v>
      </c>
      <c r="AU135" s="268" t="s">
        <v>87</v>
      </c>
      <c r="AV135" s="14" t="s">
        <v>87</v>
      </c>
      <c r="AW135" s="14" t="s">
        <v>34</v>
      </c>
      <c r="AX135" s="14" t="s">
        <v>85</v>
      </c>
      <c r="AY135" s="268" t="s">
        <v>256</v>
      </c>
    </row>
    <row r="136" s="2" customFormat="1" ht="44.25" customHeight="1">
      <c r="A136" s="38"/>
      <c r="B136" s="39"/>
      <c r="C136" s="228" t="s">
        <v>109</v>
      </c>
      <c r="D136" s="228" t="s">
        <v>258</v>
      </c>
      <c r="E136" s="229" t="s">
        <v>1900</v>
      </c>
      <c r="F136" s="230" t="s">
        <v>1901</v>
      </c>
      <c r="G136" s="231" t="s">
        <v>358</v>
      </c>
      <c r="H136" s="232">
        <v>12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355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2272</v>
      </c>
    </row>
    <row r="137" s="2" customFormat="1" ht="21.75" customHeight="1">
      <c r="A137" s="38"/>
      <c r="B137" s="39"/>
      <c r="C137" s="280" t="s">
        <v>262</v>
      </c>
      <c r="D137" s="280" t="s">
        <v>303</v>
      </c>
      <c r="E137" s="281" t="s">
        <v>1903</v>
      </c>
      <c r="F137" s="282" t="s">
        <v>1904</v>
      </c>
      <c r="G137" s="283" t="s">
        <v>358</v>
      </c>
      <c r="H137" s="284">
        <v>12.6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0.00022000000000000001</v>
      </c>
      <c r="R137" s="238">
        <f>Q137*H137</f>
        <v>0.0027720000000000002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2273</v>
      </c>
    </row>
    <row r="138" s="14" customFormat="1">
      <c r="A138" s="14"/>
      <c r="B138" s="258"/>
      <c r="C138" s="259"/>
      <c r="D138" s="249" t="s">
        <v>266</v>
      </c>
      <c r="E138" s="260" t="s">
        <v>1</v>
      </c>
      <c r="F138" s="261" t="s">
        <v>2274</v>
      </c>
      <c r="G138" s="259"/>
      <c r="H138" s="262">
        <v>12.6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266</v>
      </c>
      <c r="AU138" s="268" t="s">
        <v>87</v>
      </c>
      <c r="AV138" s="14" t="s">
        <v>87</v>
      </c>
      <c r="AW138" s="14" t="s">
        <v>34</v>
      </c>
      <c r="AX138" s="14" t="s">
        <v>85</v>
      </c>
      <c r="AY138" s="268" t="s">
        <v>256</v>
      </c>
    </row>
    <row r="139" s="2" customFormat="1" ht="44.25" customHeight="1">
      <c r="A139" s="38"/>
      <c r="B139" s="39"/>
      <c r="C139" s="228" t="s">
        <v>284</v>
      </c>
      <c r="D139" s="228" t="s">
        <v>258</v>
      </c>
      <c r="E139" s="229" t="s">
        <v>1907</v>
      </c>
      <c r="F139" s="230" t="s">
        <v>1908</v>
      </c>
      <c r="G139" s="231" t="s">
        <v>358</v>
      </c>
      <c r="H139" s="232">
        <v>18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355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2275</v>
      </c>
    </row>
    <row r="140" s="2" customFormat="1" ht="16.5" customHeight="1">
      <c r="A140" s="38"/>
      <c r="B140" s="39"/>
      <c r="C140" s="280" t="s">
        <v>289</v>
      </c>
      <c r="D140" s="280" t="s">
        <v>303</v>
      </c>
      <c r="E140" s="281" t="s">
        <v>1910</v>
      </c>
      <c r="F140" s="282" t="s">
        <v>1911</v>
      </c>
      <c r="G140" s="283" t="s">
        <v>358</v>
      </c>
      <c r="H140" s="284">
        <v>18.899999999999999</v>
      </c>
      <c r="I140" s="285"/>
      <c r="J140" s="286">
        <f>ROUND(I140*H140,2)</f>
        <v>0</v>
      </c>
      <c r="K140" s="287"/>
      <c r="L140" s="288"/>
      <c r="M140" s="289" t="s">
        <v>1</v>
      </c>
      <c r="N140" s="290" t="s">
        <v>42</v>
      </c>
      <c r="O140" s="91"/>
      <c r="P140" s="238">
        <f>O140*H140</f>
        <v>0</v>
      </c>
      <c r="Q140" s="238">
        <v>1.0000000000000001E-05</v>
      </c>
      <c r="R140" s="238">
        <f>Q140*H140</f>
        <v>0.00018900000000000001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513</v>
      </c>
      <c r="AT140" s="240" t="s">
        <v>303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2276</v>
      </c>
    </row>
    <row r="141" s="14" customFormat="1">
      <c r="A141" s="14"/>
      <c r="B141" s="258"/>
      <c r="C141" s="259"/>
      <c r="D141" s="249" t="s">
        <v>266</v>
      </c>
      <c r="E141" s="260" t="s">
        <v>1</v>
      </c>
      <c r="F141" s="261" t="s">
        <v>2277</v>
      </c>
      <c r="G141" s="259"/>
      <c r="H141" s="262">
        <v>18.899999999999999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266</v>
      </c>
      <c r="AU141" s="268" t="s">
        <v>87</v>
      </c>
      <c r="AV141" s="14" t="s">
        <v>87</v>
      </c>
      <c r="AW141" s="14" t="s">
        <v>34</v>
      </c>
      <c r="AX141" s="14" t="s">
        <v>85</v>
      </c>
      <c r="AY141" s="268" t="s">
        <v>256</v>
      </c>
    </row>
    <row r="142" s="2" customFormat="1" ht="55.5" customHeight="1">
      <c r="A142" s="38"/>
      <c r="B142" s="39"/>
      <c r="C142" s="228" t="s">
        <v>296</v>
      </c>
      <c r="D142" s="228" t="s">
        <v>258</v>
      </c>
      <c r="E142" s="229" t="s">
        <v>1920</v>
      </c>
      <c r="F142" s="230" t="s">
        <v>1921</v>
      </c>
      <c r="G142" s="231" t="s">
        <v>319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2278</v>
      </c>
    </row>
    <row r="143" s="2" customFormat="1" ht="24.15" customHeight="1">
      <c r="A143" s="38"/>
      <c r="B143" s="39"/>
      <c r="C143" s="280" t="s">
        <v>302</v>
      </c>
      <c r="D143" s="280" t="s">
        <v>303</v>
      </c>
      <c r="E143" s="281" t="s">
        <v>1923</v>
      </c>
      <c r="F143" s="282" t="s">
        <v>1924</v>
      </c>
      <c r="G143" s="283" t="s">
        <v>319</v>
      </c>
      <c r="H143" s="284">
        <v>1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9.0000000000000006E-05</v>
      </c>
      <c r="R143" s="238">
        <f>Q143*H143</f>
        <v>9.0000000000000006E-05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2279</v>
      </c>
    </row>
    <row r="144" s="2" customFormat="1" ht="49.05" customHeight="1">
      <c r="A144" s="38"/>
      <c r="B144" s="39"/>
      <c r="C144" s="228" t="s">
        <v>334</v>
      </c>
      <c r="D144" s="228" t="s">
        <v>258</v>
      </c>
      <c r="E144" s="229" t="s">
        <v>1431</v>
      </c>
      <c r="F144" s="230" t="s">
        <v>1432</v>
      </c>
      <c r="G144" s="231" t="s">
        <v>319</v>
      </c>
      <c r="H144" s="232">
        <v>15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2280</v>
      </c>
    </row>
    <row r="145" s="2" customFormat="1" ht="24.15" customHeight="1">
      <c r="A145" s="38"/>
      <c r="B145" s="39"/>
      <c r="C145" s="280" t="s">
        <v>343</v>
      </c>
      <c r="D145" s="280" t="s">
        <v>303</v>
      </c>
      <c r="E145" s="281" t="s">
        <v>1434</v>
      </c>
      <c r="F145" s="282" t="s">
        <v>1435</v>
      </c>
      <c r="G145" s="283" t="s">
        <v>319</v>
      </c>
      <c r="H145" s="284">
        <v>15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5.0000000000000002E-05</v>
      </c>
      <c r="R145" s="238">
        <f>Q145*H145</f>
        <v>0.00075000000000000002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2281</v>
      </c>
    </row>
    <row r="146" s="2" customFormat="1" ht="44.25" customHeight="1">
      <c r="A146" s="38"/>
      <c r="B146" s="39"/>
      <c r="C146" s="228" t="s">
        <v>348</v>
      </c>
      <c r="D146" s="228" t="s">
        <v>258</v>
      </c>
      <c r="E146" s="229" t="s">
        <v>1928</v>
      </c>
      <c r="F146" s="230" t="s">
        <v>1929</v>
      </c>
      <c r="G146" s="231" t="s">
        <v>319</v>
      </c>
      <c r="H146" s="232">
        <v>32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2282</v>
      </c>
    </row>
    <row r="147" s="2" customFormat="1" ht="24.15" customHeight="1">
      <c r="A147" s="38"/>
      <c r="B147" s="39"/>
      <c r="C147" s="280" t="s">
        <v>355</v>
      </c>
      <c r="D147" s="280" t="s">
        <v>303</v>
      </c>
      <c r="E147" s="281" t="s">
        <v>1931</v>
      </c>
      <c r="F147" s="282" t="s">
        <v>1932</v>
      </c>
      <c r="G147" s="283" t="s">
        <v>319</v>
      </c>
      <c r="H147" s="284">
        <v>32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5.0000000000000002E-05</v>
      </c>
      <c r="R147" s="238">
        <f>Q147*H147</f>
        <v>0.0016000000000000001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2283</v>
      </c>
    </row>
    <row r="148" s="2" customFormat="1" ht="55.5" customHeight="1">
      <c r="A148" s="38"/>
      <c r="B148" s="39"/>
      <c r="C148" s="228" t="s">
        <v>368</v>
      </c>
      <c r="D148" s="228" t="s">
        <v>258</v>
      </c>
      <c r="E148" s="229" t="s">
        <v>1934</v>
      </c>
      <c r="F148" s="230" t="s">
        <v>1935</v>
      </c>
      <c r="G148" s="231" t="s">
        <v>358</v>
      </c>
      <c r="H148" s="232">
        <v>50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719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719</v>
      </c>
      <c r="BM148" s="240" t="s">
        <v>2284</v>
      </c>
    </row>
    <row r="149" s="2" customFormat="1" ht="24.15" customHeight="1">
      <c r="A149" s="38"/>
      <c r="B149" s="39"/>
      <c r="C149" s="280" t="s">
        <v>382</v>
      </c>
      <c r="D149" s="280" t="s">
        <v>303</v>
      </c>
      <c r="E149" s="281" t="s">
        <v>1937</v>
      </c>
      <c r="F149" s="282" t="s">
        <v>1938</v>
      </c>
      <c r="G149" s="283" t="s">
        <v>358</v>
      </c>
      <c r="H149" s="284">
        <v>17.25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6.9999999999999994E-05</v>
      </c>
      <c r="R149" s="238">
        <f>Q149*H149</f>
        <v>0.0012074999999999998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1071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1071</v>
      </c>
      <c r="BM149" s="240" t="s">
        <v>2285</v>
      </c>
    </row>
    <row r="150" s="14" customFormat="1">
      <c r="A150" s="14"/>
      <c r="B150" s="258"/>
      <c r="C150" s="259"/>
      <c r="D150" s="249" t="s">
        <v>266</v>
      </c>
      <c r="E150" s="260" t="s">
        <v>1</v>
      </c>
      <c r="F150" s="261" t="s">
        <v>1589</v>
      </c>
      <c r="G150" s="259"/>
      <c r="H150" s="262">
        <v>17.25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266</v>
      </c>
      <c r="AU150" s="268" t="s">
        <v>87</v>
      </c>
      <c r="AV150" s="14" t="s">
        <v>87</v>
      </c>
      <c r="AW150" s="14" t="s">
        <v>34</v>
      </c>
      <c r="AX150" s="14" t="s">
        <v>85</v>
      </c>
      <c r="AY150" s="268" t="s">
        <v>256</v>
      </c>
    </row>
    <row r="151" s="2" customFormat="1" ht="24.15" customHeight="1">
      <c r="A151" s="38"/>
      <c r="B151" s="39"/>
      <c r="C151" s="280" t="s">
        <v>406</v>
      </c>
      <c r="D151" s="280" t="s">
        <v>303</v>
      </c>
      <c r="E151" s="281" t="s">
        <v>1940</v>
      </c>
      <c r="F151" s="282" t="s">
        <v>1941</v>
      </c>
      <c r="G151" s="283" t="s">
        <v>358</v>
      </c>
      <c r="H151" s="284">
        <v>40.25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0.00011</v>
      </c>
      <c r="R151" s="238">
        <f>Q151*H151</f>
        <v>0.0044275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1071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1071</v>
      </c>
      <c r="BM151" s="240" t="s">
        <v>2286</v>
      </c>
    </row>
    <row r="152" s="14" customFormat="1">
      <c r="A152" s="14"/>
      <c r="B152" s="258"/>
      <c r="C152" s="259"/>
      <c r="D152" s="249" t="s">
        <v>266</v>
      </c>
      <c r="E152" s="260" t="s">
        <v>1</v>
      </c>
      <c r="F152" s="261" t="s">
        <v>2287</v>
      </c>
      <c r="G152" s="259"/>
      <c r="H152" s="262">
        <v>40.25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266</v>
      </c>
      <c r="AU152" s="268" t="s">
        <v>87</v>
      </c>
      <c r="AV152" s="14" t="s">
        <v>87</v>
      </c>
      <c r="AW152" s="14" t="s">
        <v>34</v>
      </c>
      <c r="AX152" s="14" t="s">
        <v>85</v>
      </c>
      <c r="AY152" s="268" t="s">
        <v>256</v>
      </c>
    </row>
    <row r="153" s="2" customFormat="1" ht="33" customHeight="1">
      <c r="A153" s="38"/>
      <c r="B153" s="39"/>
      <c r="C153" s="228" t="s">
        <v>309</v>
      </c>
      <c r="D153" s="228" t="s">
        <v>258</v>
      </c>
      <c r="E153" s="229" t="s">
        <v>1943</v>
      </c>
      <c r="F153" s="230" t="s">
        <v>1944</v>
      </c>
      <c r="G153" s="231" t="s">
        <v>319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355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2288</v>
      </c>
    </row>
    <row r="154" s="2" customFormat="1" ht="33" customHeight="1">
      <c r="A154" s="38"/>
      <c r="B154" s="39"/>
      <c r="C154" s="280" t="s">
        <v>316</v>
      </c>
      <c r="D154" s="280" t="s">
        <v>303</v>
      </c>
      <c r="E154" s="281" t="s">
        <v>1647</v>
      </c>
      <c r="F154" s="282" t="s">
        <v>1946</v>
      </c>
      <c r="G154" s="283" t="s">
        <v>319</v>
      </c>
      <c r="H154" s="284">
        <v>1</v>
      </c>
      <c r="I154" s="285"/>
      <c r="J154" s="286">
        <f>ROUND(I154*H154,2)</f>
        <v>0</v>
      </c>
      <c r="K154" s="287"/>
      <c r="L154" s="288"/>
      <c r="M154" s="289" t="s">
        <v>1</v>
      </c>
      <c r="N154" s="290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513</v>
      </c>
      <c r="AT154" s="240" t="s">
        <v>303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2289</v>
      </c>
    </row>
    <row r="155" s="2" customFormat="1" ht="37.8" customHeight="1">
      <c r="A155" s="38"/>
      <c r="B155" s="39"/>
      <c r="C155" s="228" t="s">
        <v>322</v>
      </c>
      <c r="D155" s="228" t="s">
        <v>258</v>
      </c>
      <c r="E155" s="229" t="s">
        <v>2290</v>
      </c>
      <c r="F155" s="230" t="s">
        <v>2291</v>
      </c>
      <c r="G155" s="231" t="s">
        <v>319</v>
      </c>
      <c r="H155" s="232">
        <v>2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2292</v>
      </c>
    </row>
    <row r="156" s="2" customFormat="1" ht="16.5" customHeight="1">
      <c r="A156" s="38"/>
      <c r="B156" s="39"/>
      <c r="C156" s="280" t="s">
        <v>8</v>
      </c>
      <c r="D156" s="280" t="s">
        <v>303</v>
      </c>
      <c r="E156" s="281" t="s">
        <v>2293</v>
      </c>
      <c r="F156" s="282" t="s">
        <v>2294</v>
      </c>
      <c r="G156" s="283" t="s">
        <v>319</v>
      </c>
      <c r="H156" s="284">
        <v>2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2295</v>
      </c>
    </row>
    <row r="157" s="2" customFormat="1" ht="49.05" customHeight="1">
      <c r="A157" s="38"/>
      <c r="B157" s="39"/>
      <c r="C157" s="228" t="s">
        <v>411</v>
      </c>
      <c r="D157" s="228" t="s">
        <v>258</v>
      </c>
      <c r="E157" s="229" t="s">
        <v>1948</v>
      </c>
      <c r="F157" s="230" t="s">
        <v>1949</v>
      </c>
      <c r="G157" s="231" t="s">
        <v>319</v>
      </c>
      <c r="H157" s="232">
        <v>2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2296</v>
      </c>
    </row>
    <row r="158" s="2" customFormat="1" ht="24.15" customHeight="1">
      <c r="A158" s="38"/>
      <c r="B158" s="39"/>
      <c r="C158" s="280" t="s">
        <v>7</v>
      </c>
      <c r="D158" s="280" t="s">
        <v>303</v>
      </c>
      <c r="E158" s="281" t="s">
        <v>1951</v>
      </c>
      <c r="F158" s="282" t="s">
        <v>1952</v>
      </c>
      <c r="G158" s="283" t="s">
        <v>319</v>
      </c>
      <c r="H158" s="284">
        <v>2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4.0000000000000003E-05</v>
      </c>
      <c r="R158" s="238">
        <f>Q158*H158</f>
        <v>8.0000000000000007E-05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2297</v>
      </c>
    </row>
    <row r="159" s="2" customFormat="1" ht="49.05" customHeight="1">
      <c r="A159" s="38"/>
      <c r="B159" s="39"/>
      <c r="C159" s="228" t="s">
        <v>435</v>
      </c>
      <c r="D159" s="228" t="s">
        <v>258</v>
      </c>
      <c r="E159" s="229" t="s">
        <v>2298</v>
      </c>
      <c r="F159" s="230" t="s">
        <v>2299</v>
      </c>
      <c r="G159" s="231" t="s">
        <v>319</v>
      </c>
      <c r="H159" s="232">
        <v>2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2300</v>
      </c>
    </row>
    <row r="160" s="2" customFormat="1" ht="24.15" customHeight="1">
      <c r="A160" s="38"/>
      <c r="B160" s="39"/>
      <c r="C160" s="280" t="s">
        <v>441</v>
      </c>
      <c r="D160" s="280" t="s">
        <v>303</v>
      </c>
      <c r="E160" s="281" t="s">
        <v>2301</v>
      </c>
      <c r="F160" s="282" t="s">
        <v>2302</v>
      </c>
      <c r="G160" s="283" t="s">
        <v>319</v>
      </c>
      <c r="H160" s="284">
        <v>2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4.0000000000000003E-05</v>
      </c>
      <c r="R160" s="238">
        <f>Q160*H160</f>
        <v>8.0000000000000007E-05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2303</v>
      </c>
    </row>
    <row r="161" s="2" customFormat="1" ht="49.05" customHeight="1">
      <c r="A161" s="38"/>
      <c r="B161" s="39"/>
      <c r="C161" s="228" t="s">
        <v>465</v>
      </c>
      <c r="D161" s="228" t="s">
        <v>258</v>
      </c>
      <c r="E161" s="229" t="s">
        <v>2304</v>
      </c>
      <c r="F161" s="230" t="s">
        <v>2305</v>
      </c>
      <c r="G161" s="231" t="s">
        <v>319</v>
      </c>
      <c r="H161" s="232">
        <v>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2306</v>
      </c>
    </row>
    <row r="162" s="2" customFormat="1" ht="24.15" customHeight="1">
      <c r="A162" s="38"/>
      <c r="B162" s="39"/>
      <c r="C162" s="280" t="s">
        <v>471</v>
      </c>
      <c r="D162" s="280" t="s">
        <v>303</v>
      </c>
      <c r="E162" s="281" t="s">
        <v>2307</v>
      </c>
      <c r="F162" s="282" t="s">
        <v>2308</v>
      </c>
      <c r="G162" s="283" t="s">
        <v>319</v>
      </c>
      <c r="H162" s="284">
        <v>2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5.0000000000000002E-05</v>
      </c>
      <c r="R162" s="238">
        <f>Q162*H162</f>
        <v>0.00010000000000000001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2309</v>
      </c>
    </row>
    <row r="163" s="2" customFormat="1" ht="49.05" customHeight="1">
      <c r="A163" s="38"/>
      <c r="B163" s="39"/>
      <c r="C163" s="228" t="s">
        <v>477</v>
      </c>
      <c r="D163" s="228" t="s">
        <v>258</v>
      </c>
      <c r="E163" s="229" t="s">
        <v>2310</v>
      </c>
      <c r="F163" s="230" t="s">
        <v>2311</v>
      </c>
      <c r="G163" s="231" t="s">
        <v>319</v>
      </c>
      <c r="H163" s="232">
        <v>2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355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2312</v>
      </c>
    </row>
    <row r="164" s="2" customFormat="1" ht="24.15" customHeight="1">
      <c r="A164" s="38"/>
      <c r="B164" s="39"/>
      <c r="C164" s="228" t="s">
        <v>558</v>
      </c>
      <c r="D164" s="228" t="s">
        <v>258</v>
      </c>
      <c r="E164" s="229" t="s">
        <v>1449</v>
      </c>
      <c r="F164" s="230" t="s">
        <v>1450</v>
      </c>
      <c r="G164" s="231" t="s">
        <v>319</v>
      </c>
      <c r="H164" s="232">
        <v>1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355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2313</v>
      </c>
    </row>
    <row r="165" s="2" customFormat="1" ht="24.15" customHeight="1">
      <c r="A165" s="38"/>
      <c r="B165" s="39"/>
      <c r="C165" s="280" t="s">
        <v>564</v>
      </c>
      <c r="D165" s="280" t="s">
        <v>303</v>
      </c>
      <c r="E165" s="281" t="s">
        <v>1452</v>
      </c>
      <c r="F165" s="282" t="s">
        <v>1453</v>
      </c>
      <c r="G165" s="283" t="s">
        <v>319</v>
      </c>
      <c r="H165" s="284">
        <v>1</v>
      </c>
      <c r="I165" s="285"/>
      <c r="J165" s="286">
        <f>ROUND(I165*H165,2)</f>
        <v>0</v>
      </c>
      <c r="K165" s="287"/>
      <c r="L165" s="288"/>
      <c r="M165" s="289" t="s">
        <v>1</v>
      </c>
      <c r="N165" s="290" t="s">
        <v>42</v>
      </c>
      <c r="O165" s="91"/>
      <c r="P165" s="238">
        <f>O165*H165</f>
        <v>0</v>
      </c>
      <c r="Q165" s="238">
        <v>0.00017000000000000001</v>
      </c>
      <c r="R165" s="238">
        <f>Q165*H165</f>
        <v>0.00017000000000000001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513</v>
      </c>
      <c r="AT165" s="240" t="s">
        <v>303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2314</v>
      </c>
    </row>
    <row r="166" s="2" customFormat="1" ht="49.05" customHeight="1">
      <c r="A166" s="38"/>
      <c r="B166" s="39"/>
      <c r="C166" s="228" t="s">
        <v>485</v>
      </c>
      <c r="D166" s="228" t="s">
        <v>258</v>
      </c>
      <c r="E166" s="229" t="s">
        <v>1962</v>
      </c>
      <c r="F166" s="230" t="s">
        <v>1963</v>
      </c>
      <c r="G166" s="231" t="s">
        <v>319</v>
      </c>
      <c r="H166" s="232">
        <v>5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355</v>
      </c>
      <c r="AT166" s="240" t="s">
        <v>258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2315</v>
      </c>
    </row>
    <row r="167" s="2" customFormat="1" ht="24.15" customHeight="1">
      <c r="A167" s="38"/>
      <c r="B167" s="39"/>
      <c r="C167" s="280" t="s">
        <v>489</v>
      </c>
      <c r="D167" s="280" t="s">
        <v>303</v>
      </c>
      <c r="E167" s="281" t="s">
        <v>1965</v>
      </c>
      <c r="F167" s="282" t="s">
        <v>1966</v>
      </c>
      <c r="G167" s="283" t="s">
        <v>319</v>
      </c>
      <c r="H167" s="284">
        <v>5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6.0000000000000002E-05</v>
      </c>
      <c r="R167" s="238">
        <f>Q167*H167</f>
        <v>0.00030000000000000003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2316</v>
      </c>
    </row>
    <row r="168" s="2" customFormat="1" ht="49.05" customHeight="1">
      <c r="A168" s="38"/>
      <c r="B168" s="39"/>
      <c r="C168" s="228" t="s">
        <v>498</v>
      </c>
      <c r="D168" s="228" t="s">
        <v>258</v>
      </c>
      <c r="E168" s="229" t="s">
        <v>1968</v>
      </c>
      <c r="F168" s="230" t="s">
        <v>1969</v>
      </c>
      <c r="G168" s="231" t="s">
        <v>319</v>
      </c>
      <c r="H168" s="232">
        <v>22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355</v>
      </c>
      <c r="AT168" s="240" t="s">
        <v>258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2317</v>
      </c>
    </row>
    <row r="169" s="2" customFormat="1" ht="24.15" customHeight="1">
      <c r="A169" s="38"/>
      <c r="B169" s="39"/>
      <c r="C169" s="280" t="s">
        <v>505</v>
      </c>
      <c r="D169" s="280" t="s">
        <v>303</v>
      </c>
      <c r="E169" s="281" t="s">
        <v>1971</v>
      </c>
      <c r="F169" s="282" t="s">
        <v>1972</v>
      </c>
      <c r="G169" s="283" t="s">
        <v>319</v>
      </c>
      <c r="H169" s="284">
        <v>6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42</v>
      </c>
      <c r="O169" s="91"/>
      <c r="P169" s="238">
        <f>O169*H169</f>
        <v>0</v>
      </c>
      <c r="Q169" s="238">
        <v>0.00010000000000000001</v>
      </c>
      <c r="R169" s="238">
        <f>Q169*H169</f>
        <v>0.00060000000000000006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513</v>
      </c>
      <c r="AT169" s="240" t="s">
        <v>303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2318</v>
      </c>
    </row>
    <row r="170" s="2" customFormat="1" ht="33" customHeight="1">
      <c r="A170" s="38"/>
      <c r="B170" s="39"/>
      <c r="C170" s="280" t="s">
        <v>509</v>
      </c>
      <c r="D170" s="280" t="s">
        <v>303</v>
      </c>
      <c r="E170" s="281" t="s">
        <v>1974</v>
      </c>
      <c r="F170" s="282" t="s">
        <v>1975</v>
      </c>
      <c r="G170" s="283" t="s">
        <v>319</v>
      </c>
      <c r="H170" s="284">
        <v>16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42</v>
      </c>
      <c r="O170" s="91"/>
      <c r="P170" s="238">
        <f>O170*H170</f>
        <v>0</v>
      </c>
      <c r="Q170" s="238">
        <v>0.00016000000000000001</v>
      </c>
      <c r="R170" s="238">
        <f>Q170*H170</f>
        <v>0.0025600000000000002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513</v>
      </c>
      <c r="AT170" s="240" t="s">
        <v>303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2319</v>
      </c>
    </row>
    <row r="171" s="2" customFormat="1" ht="24.15" customHeight="1">
      <c r="A171" s="38"/>
      <c r="B171" s="39"/>
      <c r="C171" s="228" t="s">
        <v>513</v>
      </c>
      <c r="D171" s="228" t="s">
        <v>258</v>
      </c>
      <c r="E171" s="229" t="s">
        <v>1476</v>
      </c>
      <c r="F171" s="230" t="s">
        <v>1477</v>
      </c>
      <c r="G171" s="231" t="s">
        <v>319</v>
      </c>
      <c r="H171" s="232">
        <v>2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355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2320</v>
      </c>
    </row>
    <row r="172" s="2" customFormat="1" ht="24.15" customHeight="1">
      <c r="A172" s="38"/>
      <c r="B172" s="39"/>
      <c r="C172" s="280" t="s">
        <v>518</v>
      </c>
      <c r="D172" s="280" t="s">
        <v>303</v>
      </c>
      <c r="E172" s="281" t="s">
        <v>1479</v>
      </c>
      <c r="F172" s="282" t="s">
        <v>1480</v>
      </c>
      <c r="G172" s="283" t="s">
        <v>319</v>
      </c>
      <c r="H172" s="284">
        <v>1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42</v>
      </c>
      <c r="O172" s="91"/>
      <c r="P172" s="238">
        <f>O172*H172</f>
        <v>0</v>
      </c>
      <c r="Q172" s="238">
        <v>0.0010499999999999999</v>
      </c>
      <c r="R172" s="238">
        <f>Q172*H172</f>
        <v>0.0010499999999999999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513</v>
      </c>
      <c r="AT172" s="240" t="s">
        <v>303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2321</v>
      </c>
    </row>
    <row r="173" s="2" customFormat="1" ht="24.15" customHeight="1">
      <c r="A173" s="38"/>
      <c r="B173" s="39"/>
      <c r="C173" s="280" t="s">
        <v>523</v>
      </c>
      <c r="D173" s="280" t="s">
        <v>303</v>
      </c>
      <c r="E173" s="281" t="s">
        <v>2322</v>
      </c>
      <c r="F173" s="282" t="s">
        <v>2323</v>
      </c>
      <c r="G173" s="283" t="s">
        <v>319</v>
      </c>
      <c r="H173" s="284">
        <v>1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0.0010499999999999999</v>
      </c>
      <c r="R173" s="238">
        <f>Q173*H173</f>
        <v>0.0010499999999999999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2324</v>
      </c>
    </row>
    <row r="174" s="2" customFormat="1" ht="24.15" customHeight="1">
      <c r="A174" s="38"/>
      <c r="B174" s="39"/>
      <c r="C174" s="228" t="s">
        <v>532</v>
      </c>
      <c r="D174" s="228" t="s">
        <v>258</v>
      </c>
      <c r="E174" s="229" t="s">
        <v>1979</v>
      </c>
      <c r="F174" s="230" t="s">
        <v>1980</v>
      </c>
      <c r="G174" s="231" t="s">
        <v>319</v>
      </c>
      <c r="H174" s="232">
        <v>1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2325</v>
      </c>
    </row>
    <row r="175" s="2" customFormat="1" ht="16.5" customHeight="1">
      <c r="A175" s="38"/>
      <c r="B175" s="39"/>
      <c r="C175" s="280" t="s">
        <v>544</v>
      </c>
      <c r="D175" s="280" t="s">
        <v>303</v>
      </c>
      <c r="E175" s="281" t="s">
        <v>1620</v>
      </c>
      <c r="F175" s="282" t="s">
        <v>1982</v>
      </c>
      <c r="G175" s="283" t="s">
        <v>319</v>
      </c>
      <c r="H175" s="284">
        <v>1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42</v>
      </c>
      <c r="O175" s="91"/>
      <c r="P175" s="238">
        <f>O175*H175</f>
        <v>0</v>
      </c>
      <c r="Q175" s="238">
        <v>0.00050000000000000001</v>
      </c>
      <c r="R175" s="238">
        <f>Q175*H175</f>
        <v>0.00050000000000000001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513</v>
      </c>
      <c r="AT175" s="240" t="s">
        <v>303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2326</v>
      </c>
    </row>
    <row r="176" s="2" customFormat="1" ht="16.5" customHeight="1">
      <c r="A176" s="38"/>
      <c r="B176" s="39"/>
      <c r="C176" s="280" t="s">
        <v>553</v>
      </c>
      <c r="D176" s="280" t="s">
        <v>303</v>
      </c>
      <c r="E176" s="281" t="s">
        <v>1515</v>
      </c>
      <c r="F176" s="282" t="s">
        <v>1516</v>
      </c>
      <c r="G176" s="283" t="s">
        <v>319</v>
      </c>
      <c r="H176" s="284">
        <v>1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42</v>
      </c>
      <c r="O176" s="91"/>
      <c r="P176" s="238">
        <f>O176*H176</f>
        <v>0</v>
      </c>
      <c r="Q176" s="238">
        <v>5.0000000000000002E-05</v>
      </c>
      <c r="R176" s="238">
        <f>Q176*H176</f>
        <v>5.0000000000000002E-05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513</v>
      </c>
      <c r="AT176" s="240" t="s">
        <v>303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2327</v>
      </c>
    </row>
    <row r="177" s="2" customFormat="1" ht="24.15" customHeight="1">
      <c r="A177" s="38"/>
      <c r="B177" s="39"/>
      <c r="C177" s="228" t="s">
        <v>583</v>
      </c>
      <c r="D177" s="228" t="s">
        <v>258</v>
      </c>
      <c r="E177" s="229" t="s">
        <v>1494</v>
      </c>
      <c r="F177" s="230" t="s">
        <v>1495</v>
      </c>
      <c r="G177" s="231" t="s">
        <v>319</v>
      </c>
      <c r="H177" s="232">
        <v>9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2328</v>
      </c>
    </row>
    <row r="178" s="2" customFormat="1" ht="16.5" customHeight="1">
      <c r="A178" s="38"/>
      <c r="B178" s="39"/>
      <c r="C178" s="280" t="s">
        <v>588</v>
      </c>
      <c r="D178" s="280" t="s">
        <v>303</v>
      </c>
      <c r="E178" s="281" t="s">
        <v>1986</v>
      </c>
      <c r="F178" s="282" t="s">
        <v>1987</v>
      </c>
      <c r="G178" s="283" t="s">
        <v>319</v>
      </c>
      <c r="H178" s="284">
        <v>7</v>
      </c>
      <c r="I178" s="285"/>
      <c r="J178" s="286">
        <f>ROUND(I178*H178,2)</f>
        <v>0</v>
      </c>
      <c r="K178" s="287"/>
      <c r="L178" s="288"/>
      <c r="M178" s="289" t="s">
        <v>1</v>
      </c>
      <c r="N178" s="290" t="s">
        <v>42</v>
      </c>
      <c r="O178" s="91"/>
      <c r="P178" s="238">
        <f>O178*H178</f>
        <v>0</v>
      </c>
      <c r="Q178" s="238">
        <v>0.00018000000000000001</v>
      </c>
      <c r="R178" s="238">
        <f>Q178*H178</f>
        <v>0.0012600000000000001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513</v>
      </c>
      <c r="AT178" s="240" t="s">
        <v>303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2329</v>
      </c>
    </row>
    <row r="179" s="2" customFormat="1" ht="16.5" customHeight="1">
      <c r="A179" s="38"/>
      <c r="B179" s="39"/>
      <c r="C179" s="280" t="s">
        <v>592</v>
      </c>
      <c r="D179" s="280" t="s">
        <v>303</v>
      </c>
      <c r="E179" s="281" t="s">
        <v>1497</v>
      </c>
      <c r="F179" s="282" t="s">
        <v>1498</v>
      </c>
      <c r="G179" s="283" t="s">
        <v>319</v>
      </c>
      <c r="H179" s="284">
        <v>2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0.00018000000000000001</v>
      </c>
      <c r="R179" s="238">
        <f>Q179*H179</f>
        <v>0.00036000000000000002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513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2330</v>
      </c>
    </row>
    <row r="180" s="2" customFormat="1" ht="33" customHeight="1">
      <c r="A180" s="38"/>
      <c r="B180" s="39"/>
      <c r="C180" s="228" t="s">
        <v>570</v>
      </c>
      <c r="D180" s="228" t="s">
        <v>258</v>
      </c>
      <c r="E180" s="229" t="s">
        <v>2331</v>
      </c>
      <c r="F180" s="230" t="s">
        <v>2332</v>
      </c>
      <c r="G180" s="231" t="s">
        <v>319</v>
      </c>
      <c r="H180" s="232">
        <v>1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2333</v>
      </c>
    </row>
    <row r="181" s="2" customFormat="1" ht="16.5" customHeight="1">
      <c r="A181" s="38"/>
      <c r="B181" s="39"/>
      <c r="C181" s="280" t="s">
        <v>574</v>
      </c>
      <c r="D181" s="280" t="s">
        <v>303</v>
      </c>
      <c r="E181" s="281" t="s">
        <v>2334</v>
      </c>
      <c r="F181" s="282" t="s">
        <v>2335</v>
      </c>
      <c r="G181" s="283" t="s">
        <v>319</v>
      </c>
      <c r="H181" s="284">
        <v>1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42</v>
      </c>
      <c r="O181" s="91"/>
      <c r="P181" s="238">
        <f>O181*H181</f>
        <v>0</v>
      </c>
      <c r="Q181" s="238">
        <v>0.00040000000000000002</v>
      </c>
      <c r="R181" s="238">
        <f>Q181*H181</f>
        <v>0.00040000000000000002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513</v>
      </c>
      <c r="AT181" s="240" t="s">
        <v>303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2336</v>
      </c>
    </row>
    <row r="182" s="2" customFormat="1" ht="49.05" customHeight="1">
      <c r="A182" s="38"/>
      <c r="B182" s="39"/>
      <c r="C182" s="228" t="s">
        <v>598</v>
      </c>
      <c r="D182" s="228" t="s">
        <v>258</v>
      </c>
      <c r="E182" s="229" t="s">
        <v>1524</v>
      </c>
      <c r="F182" s="230" t="s">
        <v>1525</v>
      </c>
      <c r="G182" s="231" t="s">
        <v>319</v>
      </c>
      <c r="H182" s="232">
        <v>8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2337</v>
      </c>
    </row>
    <row r="183" s="2" customFormat="1" ht="44.25" customHeight="1">
      <c r="A183" s="38"/>
      <c r="B183" s="39"/>
      <c r="C183" s="280" t="s">
        <v>602</v>
      </c>
      <c r="D183" s="280" t="s">
        <v>303</v>
      </c>
      <c r="E183" s="281" t="s">
        <v>1491</v>
      </c>
      <c r="F183" s="282" t="s">
        <v>1991</v>
      </c>
      <c r="G183" s="283" t="s">
        <v>319</v>
      </c>
      <c r="H183" s="284">
        <v>8</v>
      </c>
      <c r="I183" s="285"/>
      <c r="J183" s="286">
        <f>ROUND(I183*H183,2)</f>
        <v>0</v>
      </c>
      <c r="K183" s="287"/>
      <c r="L183" s="288"/>
      <c r="M183" s="289" t="s">
        <v>1</v>
      </c>
      <c r="N183" s="290" t="s">
        <v>42</v>
      </c>
      <c r="O183" s="91"/>
      <c r="P183" s="238">
        <f>O183*H183</f>
        <v>0</v>
      </c>
      <c r="Q183" s="238">
        <v>0.001</v>
      </c>
      <c r="R183" s="238">
        <f>Q183*H183</f>
        <v>0.0080000000000000002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513</v>
      </c>
      <c r="AT183" s="240" t="s">
        <v>303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2338</v>
      </c>
    </row>
    <row r="184" s="2" customFormat="1" ht="44.25" customHeight="1">
      <c r="A184" s="38"/>
      <c r="B184" s="39"/>
      <c r="C184" s="228" t="s">
        <v>608</v>
      </c>
      <c r="D184" s="228" t="s">
        <v>258</v>
      </c>
      <c r="E184" s="229" t="s">
        <v>1538</v>
      </c>
      <c r="F184" s="230" t="s">
        <v>1539</v>
      </c>
      <c r="G184" s="231" t="s">
        <v>319</v>
      </c>
      <c r="H184" s="232">
        <v>1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2339</v>
      </c>
    </row>
    <row r="185" s="2" customFormat="1" ht="49.05" customHeight="1">
      <c r="A185" s="38"/>
      <c r="B185" s="39"/>
      <c r="C185" s="228" t="s">
        <v>614</v>
      </c>
      <c r="D185" s="228" t="s">
        <v>258</v>
      </c>
      <c r="E185" s="229" t="s">
        <v>1994</v>
      </c>
      <c r="F185" s="230" t="s">
        <v>1995</v>
      </c>
      <c r="G185" s="231" t="s">
        <v>292</v>
      </c>
      <c r="H185" s="232">
        <v>0.10299999999999999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2340</v>
      </c>
    </row>
    <row r="186" s="2" customFormat="1" ht="16.5" customHeight="1">
      <c r="A186" s="38"/>
      <c r="B186" s="39"/>
      <c r="C186" s="228" t="s">
        <v>620</v>
      </c>
      <c r="D186" s="228" t="s">
        <v>258</v>
      </c>
      <c r="E186" s="229" t="s">
        <v>1527</v>
      </c>
      <c r="F186" s="230" t="s">
        <v>1545</v>
      </c>
      <c r="G186" s="231" t="s">
        <v>722</v>
      </c>
      <c r="H186" s="232">
        <v>10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2341</v>
      </c>
    </row>
    <row r="187" s="12" customFormat="1" ht="22.8" customHeight="1">
      <c r="A187" s="12"/>
      <c r="B187" s="212"/>
      <c r="C187" s="213"/>
      <c r="D187" s="214" t="s">
        <v>76</v>
      </c>
      <c r="E187" s="226" t="s">
        <v>1547</v>
      </c>
      <c r="F187" s="226" t="s">
        <v>1548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SUM(P188:P201)</f>
        <v>0</v>
      </c>
      <c r="Q187" s="220"/>
      <c r="R187" s="221">
        <f>SUM(R188:R201)</f>
        <v>0.022970000000000001</v>
      </c>
      <c r="S187" s="220"/>
      <c r="T187" s="222">
        <f>SUM(T188:T201)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87</v>
      </c>
      <c r="AT187" s="224" t="s">
        <v>76</v>
      </c>
      <c r="AU187" s="224" t="s">
        <v>85</v>
      </c>
      <c r="AY187" s="223" t="s">
        <v>256</v>
      </c>
      <c r="BK187" s="225">
        <f>SUM(BK188:BK201)</f>
        <v>0</v>
      </c>
    </row>
    <row r="188" s="2" customFormat="1" ht="21.75" customHeight="1">
      <c r="A188" s="38"/>
      <c r="B188" s="39"/>
      <c r="C188" s="228" t="s">
        <v>625</v>
      </c>
      <c r="D188" s="228" t="s">
        <v>258</v>
      </c>
      <c r="E188" s="229" t="s">
        <v>1998</v>
      </c>
      <c r="F188" s="230" t="s">
        <v>1999</v>
      </c>
      <c r="G188" s="231" t="s">
        <v>319</v>
      </c>
      <c r="H188" s="232">
        <v>1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2342</v>
      </c>
    </row>
    <row r="189" s="2" customFormat="1" ht="16.5" customHeight="1">
      <c r="A189" s="38"/>
      <c r="B189" s="39"/>
      <c r="C189" s="280" t="s">
        <v>630</v>
      </c>
      <c r="D189" s="280" t="s">
        <v>303</v>
      </c>
      <c r="E189" s="281" t="s">
        <v>2001</v>
      </c>
      <c r="F189" s="282" t="s">
        <v>2002</v>
      </c>
      <c r="G189" s="283" t="s">
        <v>319</v>
      </c>
      <c r="H189" s="284">
        <v>1</v>
      </c>
      <c r="I189" s="285"/>
      <c r="J189" s="286">
        <f>ROUND(I189*H189,2)</f>
        <v>0</v>
      </c>
      <c r="K189" s="287"/>
      <c r="L189" s="288"/>
      <c r="M189" s="289" t="s">
        <v>1</v>
      </c>
      <c r="N189" s="290" t="s">
        <v>42</v>
      </c>
      <c r="O189" s="91"/>
      <c r="P189" s="238">
        <f>O189*H189</f>
        <v>0</v>
      </c>
      <c r="Q189" s="238">
        <v>0.00132</v>
      </c>
      <c r="R189" s="238">
        <f>Q189*H189</f>
        <v>0.00132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513</v>
      </c>
      <c r="AT189" s="240" t="s">
        <v>303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2343</v>
      </c>
    </row>
    <row r="190" s="2" customFormat="1" ht="24.15" customHeight="1">
      <c r="A190" s="38"/>
      <c r="B190" s="39"/>
      <c r="C190" s="228" t="s">
        <v>643</v>
      </c>
      <c r="D190" s="228" t="s">
        <v>258</v>
      </c>
      <c r="E190" s="229" t="s">
        <v>2004</v>
      </c>
      <c r="F190" s="230" t="s">
        <v>2005</v>
      </c>
      <c r="G190" s="231" t="s">
        <v>358</v>
      </c>
      <c r="H190" s="232">
        <v>320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2344</v>
      </c>
    </row>
    <row r="191" s="2" customFormat="1" ht="37.8" customHeight="1">
      <c r="A191" s="38"/>
      <c r="B191" s="39"/>
      <c r="C191" s="280" t="s">
        <v>657</v>
      </c>
      <c r="D191" s="280" t="s">
        <v>303</v>
      </c>
      <c r="E191" s="281" t="s">
        <v>2007</v>
      </c>
      <c r="F191" s="282" t="s">
        <v>2008</v>
      </c>
      <c r="G191" s="283" t="s">
        <v>358</v>
      </c>
      <c r="H191" s="284">
        <v>384</v>
      </c>
      <c r="I191" s="285"/>
      <c r="J191" s="286">
        <f>ROUND(I191*H191,2)</f>
        <v>0</v>
      </c>
      <c r="K191" s="287"/>
      <c r="L191" s="288"/>
      <c r="M191" s="289" t="s">
        <v>1</v>
      </c>
      <c r="N191" s="290" t="s">
        <v>42</v>
      </c>
      <c r="O191" s="91"/>
      <c r="P191" s="238">
        <f>O191*H191</f>
        <v>0</v>
      </c>
      <c r="Q191" s="238">
        <v>5.0000000000000002E-05</v>
      </c>
      <c r="R191" s="238">
        <f>Q191*H191</f>
        <v>0.019200000000000002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513</v>
      </c>
      <c r="AT191" s="240" t="s">
        <v>303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2345</v>
      </c>
    </row>
    <row r="192" s="14" customFormat="1">
      <c r="A192" s="14"/>
      <c r="B192" s="258"/>
      <c r="C192" s="259"/>
      <c r="D192" s="249" t="s">
        <v>266</v>
      </c>
      <c r="E192" s="260" t="s">
        <v>1</v>
      </c>
      <c r="F192" s="261" t="s">
        <v>2010</v>
      </c>
      <c r="G192" s="259"/>
      <c r="H192" s="262">
        <v>384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266</v>
      </c>
      <c r="AU192" s="268" t="s">
        <v>87</v>
      </c>
      <c r="AV192" s="14" t="s">
        <v>87</v>
      </c>
      <c r="AW192" s="14" t="s">
        <v>34</v>
      </c>
      <c r="AX192" s="14" t="s">
        <v>85</v>
      </c>
      <c r="AY192" s="268" t="s">
        <v>256</v>
      </c>
    </row>
    <row r="193" s="2" customFormat="1" ht="24.15" customHeight="1">
      <c r="A193" s="38"/>
      <c r="B193" s="39"/>
      <c r="C193" s="228" t="s">
        <v>661</v>
      </c>
      <c r="D193" s="228" t="s">
        <v>258</v>
      </c>
      <c r="E193" s="229" t="s">
        <v>2011</v>
      </c>
      <c r="F193" s="230" t="s">
        <v>2012</v>
      </c>
      <c r="G193" s="231" t="s">
        <v>319</v>
      </c>
      <c r="H193" s="232">
        <v>15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2346</v>
      </c>
    </row>
    <row r="194" s="2" customFormat="1" ht="24.15" customHeight="1">
      <c r="A194" s="38"/>
      <c r="B194" s="39"/>
      <c r="C194" s="280" t="s">
        <v>665</v>
      </c>
      <c r="D194" s="280" t="s">
        <v>303</v>
      </c>
      <c r="E194" s="281" t="s">
        <v>2014</v>
      </c>
      <c r="F194" s="282" t="s">
        <v>2015</v>
      </c>
      <c r="G194" s="283" t="s">
        <v>319</v>
      </c>
      <c r="H194" s="284">
        <v>15</v>
      </c>
      <c r="I194" s="285"/>
      <c r="J194" s="286">
        <f>ROUND(I194*H194,2)</f>
        <v>0</v>
      </c>
      <c r="K194" s="287"/>
      <c r="L194" s="288"/>
      <c r="M194" s="289" t="s">
        <v>1</v>
      </c>
      <c r="N194" s="290" t="s">
        <v>42</v>
      </c>
      <c r="O194" s="91"/>
      <c r="P194" s="238">
        <f>O194*H194</f>
        <v>0</v>
      </c>
      <c r="Q194" s="238">
        <v>5.0000000000000002E-05</v>
      </c>
      <c r="R194" s="238">
        <f>Q194*H194</f>
        <v>0.00075000000000000002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513</v>
      </c>
      <c r="AT194" s="240" t="s">
        <v>303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2347</v>
      </c>
    </row>
    <row r="195" s="2" customFormat="1" ht="37.8" customHeight="1">
      <c r="A195" s="38"/>
      <c r="B195" s="39"/>
      <c r="C195" s="228" t="s">
        <v>670</v>
      </c>
      <c r="D195" s="228" t="s">
        <v>258</v>
      </c>
      <c r="E195" s="229" t="s">
        <v>2017</v>
      </c>
      <c r="F195" s="230" t="s">
        <v>2018</v>
      </c>
      <c r="G195" s="231" t="s">
        <v>319</v>
      </c>
      <c r="H195" s="232">
        <v>17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2348</v>
      </c>
    </row>
    <row r="196" s="2" customFormat="1" ht="24.15" customHeight="1">
      <c r="A196" s="38"/>
      <c r="B196" s="39"/>
      <c r="C196" s="280" t="s">
        <v>676</v>
      </c>
      <c r="D196" s="280" t="s">
        <v>303</v>
      </c>
      <c r="E196" s="281" t="s">
        <v>2020</v>
      </c>
      <c r="F196" s="282" t="s">
        <v>2021</v>
      </c>
      <c r="G196" s="283" t="s">
        <v>319</v>
      </c>
      <c r="H196" s="284">
        <v>15</v>
      </c>
      <c r="I196" s="285"/>
      <c r="J196" s="286">
        <f>ROUND(I196*H196,2)</f>
        <v>0</v>
      </c>
      <c r="K196" s="287"/>
      <c r="L196" s="288"/>
      <c r="M196" s="289" t="s">
        <v>1</v>
      </c>
      <c r="N196" s="290" t="s">
        <v>42</v>
      </c>
      <c r="O196" s="91"/>
      <c r="P196" s="238">
        <f>O196*H196</f>
        <v>0</v>
      </c>
      <c r="Q196" s="238">
        <v>0.00010000000000000001</v>
      </c>
      <c r="R196" s="238">
        <f>Q196*H196</f>
        <v>0.0015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513</v>
      </c>
      <c r="AT196" s="240" t="s">
        <v>303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2349</v>
      </c>
    </row>
    <row r="197" s="2" customFormat="1" ht="24.15" customHeight="1">
      <c r="A197" s="38"/>
      <c r="B197" s="39"/>
      <c r="C197" s="280" t="s">
        <v>682</v>
      </c>
      <c r="D197" s="280" t="s">
        <v>303</v>
      </c>
      <c r="E197" s="281" t="s">
        <v>2023</v>
      </c>
      <c r="F197" s="282" t="s">
        <v>2024</v>
      </c>
      <c r="G197" s="283" t="s">
        <v>319</v>
      </c>
      <c r="H197" s="284">
        <v>2</v>
      </c>
      <c r="I197" s="285"/>
      <c r="J197" s="286">
        <f>ROUND(I197*H197,2)</f>
        <v>0</v>
      </c>
      <c r="K197" s="287"/>
      <c r="L197" s="288"/>
      <c r="M197" s="289" t="s">
        <v>1</v>
      </c>
      <c r="N197" s="290" t="s">
        <v>42</v>
      </c>
      <c r="O197" s="91"/>
      <c r="P197" s="238">
        <f>O197*H197</f>
        <v>0</v>
      </c>
      <c r="Q197" s="238">
        <v>0.00010000000000000001</v>
      </c>
      <c r="R197" s="238">
        <f>Q197*H197</f>
        <v>0.00020000000000000001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513</v>
      </c>
      <c r="AT197" s="240" t="s">
        <v>303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2350</v>
      </c>
    </row>
    <row r="198" s="2" customFormat="1" ht="24.15" customHeight="1">
      <c r="A198" s="38"/>
      <c r="B198" s="39"/>
      <c r="C198" s="228" t="s">
        <v>688</v>
      </c>
      <c r="D198" s="228" t="s">
        <v>258</v>
      </c>
      <c r="E198" s="229" t="s">
        <v>2026</v>
      </c>
      <c r="F198" s="230" t="s">
        <v>2027</v>
      </c>
      <c r="G198" s="231" t="s">
        <v>319</v>
      </c>
      <c r="H198" s="232">
        <v>17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2351</v>
      </c>
    </row>
    <row r="199" s="2" customFormat="1" ht="24.15" customHeight="1">
      <c r="A199" s="38"/>
      <c r="B199" s="39"/>
      <c r="C199" s="228" t="s">
        <v>693</v>
      </c>
      <c r="D199" s="228" t="s">
        <v>258</v>
      </c>
      <c r="E199" s="229" t="s">
        <v>2029</v>
      </c>
      <c r="F199" s="230" t="s">
        <v>2030</v>
      </c>
      <c r="G199" s="231" t="s">
        <v>319</v>
      </c>
      <c r="H199" s="232">
        <v>17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2352</v>
      </c>
    </row>
    <row r="200" s="2" customFormat="1" ht="24.15" customHeight="1">
      <c r="A200" s="38"/>
      <c r="B200" s="39"/>
      <c r="C200" s="228" t="s">
        <v>698</v>
      </c>
      <c r="D200" s="228" t="s">
        <v>258</v>
      </c>
      <c r="E200" s="229" t="s">
        <v>2032</v>
      </c>
      <c r="F200" s="230" t="s">
        <v>2033</v>
      </c>
      <c r="G200" s="231" t="s">
        <v>319</v>
      </c>
      <c r="H200" s="232">
        <v>18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2353</v>
      </c>
    </row>
    <row r="201" s="2" customFormat="1" ht="49.05" customHeight="1">
      <c r="A201" s="38"/>
      <c r="B201" s="39"/>
      <c r="C201" s="228" t="s">
        <v>703</v>
      </c>
      <c r="D201" s="228" t="s">
        <v>258</v>
      </c>
      <c r="E201" s="229" t="s">
        <v>2035</v>
      </c>
      <c r="F201" s="230" t="s">
        <v>2036</v>
      </c>
      <c r="G201" s="231" t="s">
        <v>292</v>
      </c>
      <c r="H201" s="232">
        <v>0.023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2354</v>
      </c>
    </row>
    <row r="202" s="12" customFormat="1" ht="25.92" customHeight="1">
      <c r="A202" s="12"/>
      <c r="B202" s="212"/>
      <c r="C202" s="213"/>
      <c r="D202" s="214" t="s">
        <v>76</v>
      </c>
      <c r="E202" s="215" t="s">
        <v>303</v>
      </c>
      <c r="F202" s="215" t="s">
        <v>1373</v>
      </c>
      <c r="G202" s="213"/>
      <c r="H202" s="213"/>
      <c r="I202" s="216"/>
      <c r="J202" s="217">
        <f>BK202</f>
        <v>0</v>
      </c>
      <c r="K202" s="213"/>
      <c r="L202" s="218"/>
      <c r="M202" s="219"/>
      <c r="N202" s="220"/>
      <c r="O202" s="220"/>
      <c r="P202" s="221">
        <f>P203+P220</f>
        <v>0</v>
      </c>
      <c r="Q202" s="220"/>
      <c r="R202" s="221">
        <f>R203+R220</f>
        <v>0.2228675</v>
      </c>
      <c r="S202" s="220"/>
      <c r="T202" s="222">
        <f>T203+T220</f>
        <v>0.59718000000000004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109</v>
      </c>
      <c r="AT202" s="224" t="s">
        <v>76</v>
      </c>
      <c r="AU202" s="224" t="s">
        <v>77</v>
      </c>
      <c r="AY202" s="223" t="s">
        <v>256</v>
      </c>
      <c r="BK202" s="225">
        <f>BK203+BK220</f>
        <v>0</v>
      </c>
    </row>
    <row r="203" s="12" customFormat="1" ht="22.8" customHeight="1">
      <c r="A203" s="12"/>
      <c r="B203" s="212"/>
      <c r="C203" s="213"/>
      <c r="D203" s="214" t="s">
        <v>76</v>
      </c>
      <c r="E203" s="226" t="s">
        <v>1374</v>
      </c>
      <c r="F203" s="226" t="s">
        <v>1375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SUM(P204:P219)</f>
        <v>0</v>
      </c>
      <c r="Q203" s="220"/>
      <c r="R203" s="221">
        <f>SUM(R204:R219)</f>
        <v>0.089067500000000008</v>
      </c>
      <c r="S203" s="220"/>
      <c r="T203" s="222">
        <f>SUM(T204:T219)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109</v>
      </c>
      <c r="AT203" s="224" t="s">
        <v>76</v>
      </c>
      <c r="AU203" s="224" t="s">
        <v>85</v>
      </c>
      <c r="AY203" s="223" t="s">
        <v>256</v>
      </c>
      <c r="BK203" s="225">
        <f>SUM(BK204:BK219)</f>
        <v>0</v>
      </c>
    </row>
    <row r="204" s="2" customFormat="1" ht="49.05" customHeight="1">
      <c r="A204" s="38"/>
      <c r="B204" s="39"/>
      <c r="C204" s="228" t="s">
        <v>711</v>
      </c>
      <c r="D204" s="228" t="s">
        <v>258</v>
      </c>
      <c r="E204" s="229" t="s">
        <v>1568</v>
      </c>
      <c r="F204" s="230" t="s">
        <v>1569</v>
      </c>
      <c r="G204" s="231" t="s">
        <v>358</v>
      </c>
      <c r="H204" s="232">
        <v>20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719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719</v>
      </c>
      <c r="BM204" s="240" t="s">
        <v>2355</v>
      </c>
    </row>
    <row r="205" s="2" customFormat="1" ht="44.25" customHeight="1">
      <c r="A205" s="38"/>
      <c r="B205" s="39"/>
      <c r="C205" s="280" t="s">
        <v>719</v>
      </c>
      <c r="D205" s="280" t="s">
        <v>303</v>
      </c>
      <c r="E205" s="281" t="s">
        <v>2039</v>
      </c>
      <c r="F205" s="282" t="s">
        <v>2040</v>
      </c>
      <c r="G205" s="283" t="s">
        <v>358</v>
      </c>
      <c r="H205" s="284">
        <v>23</v>
      </c>
      <c r="I205" s="285"/>
      <c r="J205" s="286">
        <f>ROUND(I205*H205,2)</f>
        <v>0</v>
      </c>
      <c r="K205" s="287"/>
      <c r="L205" s="288"/>
      <c r="M205" s="289" t="s">
        <v>1</v>
      </c>
      <c r="N205" s="290" t="s">
        <v>42</v>
      </c>
      <c r="O205" s="91"/>
      <c r="P205" s="238">
        <f>O205*H205</f>
        <v>0</v>
      </c>
      <c r="Q205" s="238">
        <v>0.00016000000000000001</v>
      </c>
      <c r="R205" s="238">
        <f>Q205*H205</f>
        <v>0.0036800000000000001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1071</v>
      </c>
      <c r="AT205" s="240" t="s">
        <v>303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1071</v>
      </c>
      <c r="BM205" s="240" t="s">
        <v>2356</v>
      </c>
    </row>
    <row r="206" s="14" customFormat="1">
      <c r="A206" s="14"/>
      <c r="B206" s="258"/>
      <c r="C206" s="259"/>
      <c r="D206" s="249" t="s">
        <v>266</v>
      </c>
      <c r="E206" s="260" t="s">
        <v>1</v>
      </c>
      <c r="F206" s="261" t="s">
        <v>2042</v>
      </c>
      <c r="G206" s="259"/>
      <c r="H206" s="262">
        <v>23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8" t="s">
        <v>266</v>
      </c>
      <c r="AU206" s="268" t="s">
        <v>87</v>
      </c>
      <c r="AV206" s="14" t="s">
        <v>87</v>
      </c>
      <c r="AW206" s="14" t="s">
        <v>34</v>
      </c>
      <c r="AX206" s="14" t="s">
        <v>85</v>
      </c>
      <c r="AY206" s="268" t="s">
        <v>256</v>
      </c>
    </row>
    <row r="207" s="2" customFormat="1" ht="49.05" customHeight="1">
      <c r="A207" s="38"/>
      <c r="B207" s="39"/>
      <c r="C207" s="228" t="s">
        <v>726</v>
      </c>
      <c r="D207" s="228" t="s">
        <v>258</v>
      </c>
      <c r="E207" s="229" t="s">
        <v>1575</v>
      </c>
      <c r="F207" s="230" t="s">
        <v>1576</v>
      </c>
      <c r="G207" s="231" t="s">
        <v>358</v>
      </c>
      <c r="H207" s="232">
        <v>340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719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719</v>
      </c>
      <c r="BM207" s="240" t="s">
        <v>2357</v>
      </c>
    </row>
    <row r="208" s="2" customFormat="1" ht="37.8" customHeight="1">
      <c r="A208" s="38"/>
      <c r="B208" s="39"/>
      <c r="C208" s="280" t="s">
        <v>741</v>
      </c>
      <c r="D208" s="280" t="s">
        <v>303</v>
      </c>
      <c r="E208" s="281" t="s">
        <v>2044</v>
      </c>
      <c r="F208" s="282" t="s">
        <v>2045</v>
      </c>
      <c r="G208" s="283" t="s">
        <v>358</v>
      </c>
      <c r="H208" s="284">
        <v>253</v>
      </c>
      <c r="I208" s="285"/>
      <c r="J208" s="286">
        <f>ROUND(I208*H208,2)</f>
        <v>0</v>
      </c>
      <c r="K208" s="287"/>
      <c r="L208" s="288"/>
      <c r="M208" s="289" t="s">
        <v>1</v>
      </c>
      <c r="N208" s="290" t="s">
        <v>42</v>
      </c>
      <c r="O208" s="91"/>
      <c r="P208" s="238">
        <f>O208*H208</f>
        <v>0</v>
      </c>
      <c r="Q208" s="238">
        <v>0.00016000000000000001</v>
      </c>
      <c r="R208" s="238">
        <f>Q208*H208</f>
        <v>0.040480000000000002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1071</v>
      </c>
      <c r="AT208" s="240" t="s">
        <v>303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1071</v>
      </c>
      <c r="BM208" s="240" t="s">
        <v>2358</v>
      </c>
    </row>
    <row r="209" s="14" customFormat="1">
      <c r="A209" s="14"/>
      <c r="B209" s="258"/>
      <c r="C209" s="259"/>
      <c r="D209" s="249" t="s">
        <v>266</v>
      </c>
      <c r="E209" s="260" t="s">
        <v>1</v>
      </c>
      <c r="F209" s="261" t="s">
        <v>2359</v>
      </c>
      <c r="G209" s="259"/>
      <c r="H209" s="262">
        <v>253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8" t="s">
        <v>266</v>
      </c>
      <c r="AU209" s="268" t="s">
        <v>87</v>
      </c>
      <c r="AV209" s="14" t="s">
        <v>87</v>
      </c>
      <c r="AW209" s="14" t="s">
        <v>34</v>
      </c>
      <c r="AX209" s="14" t="s">
        <v>85</v>
      </c>
      <c r="AY209" s="268" t="s">
        <v>256</v>
      </c>
    </row>
    <row r="210" s="2" customFormat="1" ht="37.8" customHeight="1">
      <c r="A210" s="38"/>
      <c r="B210" s="39"/>
      <c r="C210" s="280" t="s">
        <v>746</v>
      </c>
      <c r="D210" s="280" t="s">
        <v>303</v>
      </c>
      <c r="E210" s="281" t="s">
        <v>1578</v>
      </c>
      <c r="F210" s="282" t="s">
        <v>1579</v>
      </c>
      <c r="G210" s="283" t="s">
        <v>358</v>
      </c>
      <c r="H210" s="284">
        <v>138</v>
      </c>
      <c r="I210" s="285"/>
      <c r="J210" s="286">
        <f>ROUND(I210*H210,2)</f>
        <v>0</v>
      </c>
      <c r="K210" s="287"/>
      <c r="L210" s="288"/>
      <c r="M210" s="289" t="s">
        <v>1</v>
      </c>
      <c r="N210" s="290" t="s">
        <v>42</v>
      </c>
      <c r="O210" s="91"/>
      <c r="P210" s="238">
        <f>O210*H210</f>
        <v>0</v>
      </c>
      <c r="Q210" s="238">
        <v>0.00012</v>
      </c>
      <c r="R210" s="238">
        <f>Q210*H210</f>
        <v>0.016560000000000002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1071</v>
      </c>
      <c r="AT210" s="240" t="s">
        <v>303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1071</v>
      </c>
      <c r="BM210" s="240" t="s">
        <v>2360</v>
      </c>
    </row>
    <row r="211" s="14" customFormat="1">
      <c r="A211" s="14"/>
      <c r="B211" s="258"/>
      <c r="C211" s="259"/>
      <c r="D211" s="249" t="s">
        <v>266</v>
      </c>
      <c r="E211" s="260" t="s">
        <v>1</v>
      </c>
      <c r="F211" s="261" t="s">
        <v>2361</v>
      </c>
      <c r="G211" s="259"/>
      <c r="H211" s="262">
        <v>138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266</v>
      </c>
      <c r="AU211" s="268" t="s">
        <v>87</v>
      </c>
      <c r="AV211" s="14" t="s">
        <v>87</v>
      </c>
      <c r="AW211" s="14" t="s">
        <v>34</v>
      </c>
      <c r="AX211" s="14" t="s">
        <v>85</v>
      </c>
      <c r="AY211" s="268" t="s">
        <v>256</v>
      </c>
    </row>
    <row r="212" s="2" customFormat="1" ht="49.05" customHeight="1">
      <c r="A212" s="38"/>
      <c r="B212" s="39"/>
      <c r="C212" s="228" t="s">
        <v>752</v>
      </c>
      <c r="D212" s="228" t="s">
        <v>258</v>
      </c>
      <c r="E212" s="229" t="s">
        <v>2050</v>
      </c>
      <c r="F212" s="230" t="s">
        <v>2051</v>
      </c>
      <c r="G212" s="231" t="s">
        <v>358</v>
      </c>
      <c r="H212" s="232">
        <v>50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42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719</v>
      </c>
      <c r="AT212" s="240" t="s">
        <v>258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719</v>
      </c>
      <c r="BM212" s="240" t="s">
        <v>2362</v>
      </c>
    </row>
    <row r="213" s="2" customFormat="1" ht="37.8" customHeight="1">
      <c r="A213" s="38"/>
      <c r="B213" s="39"/>
      <c r="C213" s="280" t="s">
        <v>756</v>
      </c>
      <c r="D213" s="280" t="s">
        <v>303</v>
      </c>
      <c r="E213" s="281" t="s">
        <v>2053</v>
      </c>
      <c r="F213" s="282" t="s">
        <v>2054</v>
      </c>
      <c r="G213" s="283" t="s">
        <v>358</v>
      </c>
      <c r="H213" s="284">
        <v>40.25</v>
      </c>
      <c r="I213" s="285"/>
      <c r="J213" s="286">
        <f>ROUND(I213*H213,2)</f>
        <v>0</v>
      </c>
      <c r="K213" s="287"/>
      <c r="L213" s="288"/>
      <c r="M213" s="289" t="s">
        <v>1</v>
      </c>
      <c r="N213" s="290" t="s">
        <v>42</v>
      </c>
      <c r="O213" s="91"/>
      <c r="P213" s="238">
        <f>O213*H213</f>
        <v>0</v>
      </c>
      <c r="Q213" s="238">
        <v>0.00017000000000000001</v>
      </c>
      <c r="R213" s="238">
        <f>Q213*H213</f>
        <v>0.0068425000000000005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1071</v>
      </c>
      <c r="AT213" s="240" t="s">
        <v>303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1071</v>
      </c>
      <c r="BM213" s="240" t="s">
        <v>2363</v>
      </c>
    </row>
    <row r="214" s="14" customFormat="1">
      <c r="A214" s="14"/>
      <c r="B214" s="258"/>
      <c r="C214" s="259"/>
      <c r="D214" s="249" t="s">
        <v>266</v>
      </c>
      <c r="E214" s="260" t="s">
        <v>1</v>
      </c>
      <c r="F214" s="261" t="s">
        <v>2287</v>
      </c>
      <c r="G214" s="259"/>
      <c r="H214" s="262">
        <v>40.25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266</v>
      </c>
      <c r="AU214" s="268" t="s">
        <v>87</v>
      </c>
      <c r="AV214" s="14" t="s">
        <v>87</v>
      </c>
      <c r="AW214" s="14" t="s">
        <v>34</v>
      </c>
      <c r="AX214" s="14" t="s">
        <v>85</v>
      </c>
      <c r="AY214" s="268" t="s">
        <v>256</v>
      </c>
    </row>
    <row r="215" s="2" customFormat="1" ht="37.8" customHeight="1">
      <c r="A215" s="38"/>
      <c r="B215" s="39"/>
      <c r="C215" s="280" t="s">
        <v>761</v>
      </c>
      <c r="D215" s="280" t="s">
        <v>303</v>
      </c>
      <c r="E215" s="281" t="s">
        <v>2364</v>
      </c>
      <c r="F215" s="282" t="s">
        <v>2365</v>
      </c>
      <c r="G215" s="283" t="s">
        <v>358</v>
      </c>
      <c r="H215" s="284">
        <v>17.25</v>
      </c>
      <c r="I215" s="285"/>
      <c r="J215" s="286">
        <f>ROUND(I215*H215,2)</f>
        <v>0</v>
      </c>
      <c r="K215" s="287"/>
      <c r="L215" s="288"/>
      <c r="M215" s="289" t="s">
        <v>1</v>
      </c>
      <c r="N215" s="290" t="s">
        <v>42</v>
      </c>
      <c r="O215" s="91"/>
      <c r="P215" s="238">
        <f>O215*H215</f>
        <v>0</v>
      </c>
      <c r="Q215" s="238">
        <v>0.00022000000000000001</v>
      </c>
      <c r="R215" s="238">
        <f>Q215*H215</f>
        <v>0.0037950000000000002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1071</v>
      </c>
      <c r="AT215" s="240" t="s">
        <v>303</v>
      </c>
      <c r="AU215" s="240" t="s">
        <v>87</v>
      </c>
      <c r="AY215" s="17" t="s">
        <v>256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85</v>
      </c>
      <c r="BK215" s="241">
        <f>ROUND(I215*H215,2)</f>
        <v>0</v>
      </c>
      <c r="BL215" s="17" t="s">
        <v>1071</v>
      </c>
      <c r="BM215" s="240" t="s">
        <v>2366</v>
      </c>
    </row>
    <row r="216" s="14" customFormat="1">
      <c r="A216" s="14"/>
      <c r="B216" s="258"/>
      <c r="C216" s="259"/>
      <c r="D216" s="249" t="s">
        <v>266</v>
      </c>
      <c r="E216" s="260" t="s">
        <v>1</v>
      </c>
      <c r="F216" s="261" t="s">
        <v>1589</v>
      </c>
      <c r="G216" s="259"/>
      <c r="H216" s="262">
        <v>17.25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266</v>
      </c>
      <c r="AU216" s="268" t="s">
        <v>87</v>
      </c>
      <c r="AV216" s="14" t="s">
        <v>87</v>
      </c>
      <c r="AW216" s="14" t="s">
        <v>34</v>
      </c>
      <c r="AX216" s="14" t="s">
        <v>85</v>
      </c>
      <c r="AY216" s="268" t="s">
        <v>256</v>
      </c>
    </row>
    <row r="217" s="2" customFormat="1" ht="49.05" customHeight="1">
      <c r="A217" s="38"/>
      <c r="B217" s="39"/>
      <c r="C217" s="228" t="s">
        <v>767</v>
      </c>
      <c r="D217" s="228" t="s">
        <v>258</v>
      </c>
      <c r="E217" s="229" t="s">
        <v>2057</v>
      </c>
      <c r="F217" s="230" t="s">
        <v>2058</v>
      </c>
      <c r="G217" s="231" t="s">
        <v>358</v>
      </c>
      <c r="H217" s="232">
        <v>35</v>
      </c>
      <c r="I217" s="233"/>
      <c r="J217" s="234">
        <f>ROUND(I217*H217,2)</f>
        <v>0</v>
      </c>
      <c r="K217" s="235"/>
      <c r="L217" s="44"/>
      <c r="M217" s="236" t="s">
        <v>1</v>
      </c>
      <c r="N217" s="237" t="s">
        <v>42</v>
      </c>
      <c r="O217" s="91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719</v>
      </c>
      <c r="AT217" s="240" t="s">
        <v>258</v>
      </c>
      <c r="AU217" s="240" t="s">
        <v>87</v>
      </c>
      <c r="AY217" s="17" t="s">
        <v>256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85</v>
      </c>
      <c r="BK217" s="241">
        <f>ROUND(I217*H217,2)</f>
        <v>0</v>
      </c>
      <c r="BL217" s="17" t="s">
        <v>719</v>
      </c>
      <c r="BM217" s="240" t="s">
        <v>2367</v>
      </c>
    </row>
    <row r="218" s="2" customFormat="1" ht="37.8" customHeight="1">
      <c r="A218" s="38"/>
      <c r="B218" s="39"/>
      <c r="C218" s="280" t="s">
        <v>771</v>
      </c>
      <c r="D218" s="280" t="s">
        <v>303</v>
      </c>
      <c r="E218" s="281" t="s">
        <v>2060</v>
      </c>
      <c r="F218" s="282" t="s">
        <v>2061</v>
      </c>
      <c r="G218" s="283" t="s">
        <v>358</v>
      </c>
      <c r="H218" s="284">
        <v>40.25</v>
      </c>
      <c r="I218" s="285"/>
      <c r="J218" s="286">
        <f>ROUND(I218*H218,2)</f>
        <v>0</v>
      </c>
      <c r="K218" s="287"/>
      <c r="L218" s="288"/>
      <c r="M218" s="289" t="s">
        <v>1</v>
      </c>
      <c r="N218" s="290" t="s">
        <v>42</v>
      </c>
      <c r="O218" s="91"/>
      <c r="P218" s="238">
        <f>O218*H218</f>
        <v>0</v>
      </c>
      <c r="Q218" s="238">
        <v>0.00044000000000000002</v>
      </c>
      <c r="R218" s="238">
        <f>Q218*H218</f>
        <v>0.01771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1071</v>
      </c>
      <c r="AT218" s="240" t="s">
        <v>303</v>
      </c>
      <c r="AU218" s="240" t="s">
        <v>87</v>
      </c>
      <c r="AY218" s="17" t="s">
        <v>256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85</v>
      </c>
      <c r="BK218" s="241">
        <f>ROUND(I218*H218,2)</f>
        <v>0</v>
      </c>
      <c r="BL218" s="17" t="s">
        <v>1071</v>
      </c>
      <c r="BM218" s="240" t="s">
        <v>2368</v>
      </c>
    </row>
    <row r="219" s="14" customFormat="1">
      <c r="A219" s="14"/>
      <c r="B219" s="258"/>
      <c r="C219" s="259"/>
      <c r="D219" s="249" t="s">
        <v>266</v>
      </c>
      <c r="E219" s="260" t="s">
        <v>1</v>
      </c>
      <c r="F219" s="261" t="s">
        <v>2287</v>
      </c>
      <c r="G219" s="259"/>
      <c r="H219" s="262">
        <v>40.25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8" t="s">
        <v>266</v>
      </c>
      <c r="AU219" s="268" t="s">
        <v>87</v>
      </c>
      <c r="AV219" s="14" t="s">
        <v>87</v>
      </c>
      <c r="AW219" s="14" t="s">
        <v>34</v>
      </c>
      <c r="AX219" s="14" t="s">
        <v>85</v>
      </c>
      <c r="AY219" s="268" t="s">
        <v>256</v>
      </c>
    </row>
    <row r="220" s="12" customFormat="1" ht="22.8" customHeight="1">
      <c r="A220" s="12"/>
      <c r="B220" s="212"/>
      <c r="C220" s="213"/>
      <c r="D220" s="214" t="s">
        <v>76</v>
      </c>
      <c r="E220" s="226" t="s">
        <v>1590</v>
      </c>
      <c r="F220" s="226" t="s">
        <v>1591</v>
      </c>
      <c r="G220" s="213"/>
      <c r="H220" s="213"/>
      <c r="I220" s="216"/>
      <c r="J220" s="227">
        <f>BK220</f>
        <v>0</v>
      </c>
      <c r="K220" s="213"/>
      <c r="L220" s="218"/>
      <c r="M220" s="219"/>
      <c r="N220" s="220"/>
      <c r="O220" s="220"/>
      <c r="P220" s="221">
        <f>SUM(P221:P230)</f>
        <v>0</v>
      </c>
      <c r="Q220" s="220"/>
      <c r="R220" s="221">
        <f>SUM(R221:R230)</f>
        <v>0.1338</v>
      </c>
      <c r="S220" s="220"/>
      <c r="T220" s="222">
        <f>SUM(T221:T230)</f>
        <v>0.59718000000000004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109</v>
      </c>
      <c r="AT220" s="224" t="s">
        <v>76</v>
      </c>
      <c r="AU220" s="224" t="s">
        <v>85</v>
      </c>
      <c r="AY220" s="223" t="s">
        <v>256</v>
      </c>
      <c r="BK220" s="225">
        <f>SUM(BK221:BK230)</f>
        <v>0</v>
      </c>
    </row>
    <row r="221" s="2" customFormat="1" ht="33" customHeight="1">
      <c r="A221" s="38"/>
      <c r="B221" s="39"/>
      <c r="C221" s="228" t="s">
        <v>775</v>
      </c>
      <c r="D221" s="228" t="s">
        <v>258</v>
      </c>
      <c r="E221" s="229" t="s">
        <v>2063</v>
      </c>
      <c r="F221" s="230" t="s">
        <v>2064</v>
      </c>
      <c r="G221" s="231" t="s">
        <v>358</v>
      </c>
      <c r="H221" s="232">
        <v>35</v>
      </c>
      <c r="I221" s="233"/>
      <c r="J221" s="234">
        <f>ROUND(I221*H221,2)</f>
        <v>0</v>
      </c>
      <c r="K221" s="235"/>
      <c r="L221" s="44"/>
      <c r="M221" s="236" t="s">
        <v>1</v>
      </c>
      <c r="N221" s="237" t="s">
        <v>42</v>
      </c>
      <c r="O221" s="91"/>
      <c r="P221" s="238">
        <f>O221*H221</f>
        <v>0</v>
      </c>
      <c r="Q221" s="238">
        <v>0.00059999999999999995</v>
      </c>
      <c r="R221" s="238">
        <f>Q221*H221</f>
        <v>0.020999999999999998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719</v>
      </c>
      <c r="AT221" s="240" t="s">
        <v>258</v>
      </c>
      <c r="AU221" s="240" t="s">
        <v>87</v>
      </c>
      <c r="AY221" s="17" t="s">
        <v>256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85</v>
      </c>
      <c r="BK221" s="241">
        <f>ROUND(I221*H221,2)</f>
        <v>0</v>
      </c>
      <c r="BL221" s="17" t="s">
        <v>719</v>
      </c>
      <c r="BM221" s="240" t="s">
        <v>2369</v>
      </c>
    </row>
    <row r="222" s="2" customFormat="1" ht="37.8" customHeight="1">
      <c r="A222" s="38"/>
      <c r="B222" s="39"/>
      <c r="C222" s="228" t="s">
        <v>780</v>
      </c>
      <c r="D222" s="228" t="s">
        <v>258</v>
      </c>
      <c r="E222" s="229" t="s">
        <v>2370</v>
      </c>
      <c r="F222" s="230" t="s">
        <v>2371</v>
      </c>
      <c r="G222" s="231" t="s">
        <v>358</v>
      </c>
      <c r="H222" s="232">
        <v>20</v>
      </c>
      <c r="I222" s="233"/>
      <c r="J222" s="234">
        <f>ROUND(I222*H222,2)</f>
        <v>0</v>
      </c>
      <c r="K222" s="235"/>
      <c r="L222" s="44"/>
      <c r="M222" s="236" t="s">
        <v>1</v>
      </c>
      <c r="N222" s="237" t="s">
        <v>42</v>
      </c>
      <c r="O222" s="91"/>
      <c r="P222" s="238">
        <f>O222*H222</f>
        <v>0</v>
      </c>
      <c r="Q222" s="238">
        <v>0.0055900000000000004</v>
      </c>
      <c r="R222" s="238">
        <f>Q222*H222</f>
        <v>0.11180000000000001</v>
      </c>
      <c r="S222" s="238">
        <v>0</v>
      </c>
      <c r="T222" s="23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719</v>
      </c>
      <c r="AT222" s="240" t="s">
        <v>258</v>
      </c>
      <c r="AU222" s="240" t="s">
        <v>87</v>
      </c>
      <c r="AY222" s="17" t="s">
        <v>256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85</v>
      </c>
      <c r="BK222" s="241">
        <f>ROUND(I222*H222,2)</f>
        <v>0</v>
      </c>
      <c r="BL222" s="17" t="s">
        <v>719</v>
      </c>
      <c r="BM222" s="240" t="s">
        <v>2372</v>
      </c>
    </row>
    <row r="223" s="2" customFormat="1" ht="33" customHeight="1">
      <c r="A223" s="38"/>
      <c r="B223" s="39"/>
      <c r="C223" s="228" t="s">
        <v>787</v>
      </c>
      <c r="D223" s="228" t="s">
        <v>258</v>
      </c>
      <c r="E223" s="229" t="s">
        <v>1661</v>
      </c>
      <c r="F223" s="230" t="s">
        <v>1662</v>
      </c>
      <c r="G223" s="231" t="s">
        <v>319</v>
      </c>
      <c r="H223" s="232">
        <v>2</v>
      </c>
      <c r="I223" s="233"/>
      <c r="J223" s="234">
        <f>ROUND(I223*H223,2)</f>
        <v>0</v>
      </c>
      <c r="K223" s="235"/>
      <c r="L223" s="44"/>
      <c r="M223" s="236" t="s">
        <v>1</v>
      </c>
      <c r="N223" s="237" t="s">
        <v>42</v>
      </c>
      <c r="O223" s="91"/>
      <c r="P223" s="238">
        <f>O223*H223</f>
        <v>0</v>
      </c>
      <c r="Q223" s="238">
        <v>0</v>
      </c>
      <c r="R223" s="238">
        <f>Q223*H223</f>
        <v>0</v>
      </c>
      <c r="S223" s="238">
        <v>0.13800000000000001</v>
      </c>
      <c r="T223" s="239">
        <f>S223*H223</f>
        <v>0.27600000000000002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0" t="s">
        <v>719</v>
      </c>
      <c r="AT223" s="240" t="s">
        <v>258</v>
      </c>
      <c r="AU223" s="240" t="s">
        <v>87</v>
      </c>
      <c r="AY223" s="17" t="s">
        <v>256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7" t="s">
        <v>85</v>
      </c>
      <c r="BK223" s="241">
        <f>ROUND(I223*H223,2)</f>
        <v>0</v>
      </c>
      <c r="BL223" s="17" t="s">
        <v>719</v>
      </c>
      <c r="BM223" s="240" t="s">
        <v>2373</v>
      </c>
    </row>
    <row r="224" s="2" customFormat="1" ht="24.15" customHeight="1">
      <c r="A224" s="38"/>
      <c r="B224" s="39"/>
      <c r="C224" s="228" t="s">
        <v>795</v>
      </c>
      <c r="D224" s="228" t="s">
        <v>258</v>
      </c>
      <c r="E224" s="229" t="s">
        <v>1595</v>
      </c>
      <c r="F224" s="230" t="s">
        <v>1596</v>
      </c>
      <c r="G224" s="231" t="s">
        <v>319</v>
      </c>
      <c r="H224" s="232">
        <v>13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42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0.00085999999999999998</v>
      </c>
      <c r="T224" s="239">
        <f>S224*H224</f>
        <v>0.011179999999999999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719</v>
      </c>
      <c r="AT224" s="240" t="s">
        <v>258</v>
      </c>
      <c r="AU224" s="240" t="s">
        <v>87</v>
      </c>
      <c r="AY224" s="17" t="s">
        <v>256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85</v>
      </c>
      <c r="BK224" s="241">
        <f>ROUND(I224*H224,2)</f>
        <v>0</v>
      </c>
      <c r="BL224" s="17" t="s">
        <v>719</v>
      </c>
      <c r="BM224" s="240" t="s">
        <v>2374</v>
      </c>
    </row>
    <row r="225" s="2" customFormat="1" ht="33" customHeight="1">
      <c r="A225" s="38"/>
      <c r="B225" s="39"/>
      <c r="C225" s="228" t="s">
        <v>799</v>
      </c>
      <c r="D225" s="228" t="s">
        <v>258</v>
      </c>
      <c r="E225" s="229" t="s">
        <v>2068</v>
      </c>
      <c r="F225" s="230" t="s">
        <v>2069</v>
      </c>
      <c r="G225" s="231" t="s">
        <v>358</v>
      </c>
      <c r="H225" s="232">
        <v>35</v>
      </c>
      <c r="I225" s="233"/>
      <c r="J225" s="234">
        <f>ROUND(I225*H225,2)</f>
        <v>0</v>
      </c>
      <c r="K225" s="235"/>
      <c r="L225" s="44"/>
      <c r="M225" s="236" t="s">
        <v>1</v>
      </c>
      <c r="N225" s="237" t="s">
        <v>42</v>
      </c>
      <c r="O225" s="91"/>
      <c r="P225" s="238">
        <f>O225*H225</f>
        <v>0</v>
      </c>
      <c r="Q225" s="238">
        <v>0</v>
      </c>
      <c r="R225" s="238">
        <f>Q225*H225</f>
        <v>0</v>
      </c>
      <c r="S225" s="238">
        <v>0.0060000000000000001</v>
      </c>
      <c r="T225" s="239">
        <f>S225*H225</f>
        <v>0.20999999999999999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719</v>
      </c>
      <c r="AT225" s="240" t="s">
        <v>258</v>
      </c>
      <c r="AU225" s="240" t="s">
        <v>87</v>
      </c>
      <c r="AY225" s="17" t="s">
        <v>256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85</v>
      </c>
      <c r="BK225" s="241">
        <f>ROUND(I225*H225,2)</f>
        <v>0</v>
      </c>
      <c r="BL225" s="17" t="s">
        <v>719</v>
      </c>
      <c r="BM225" s="240" t="s">
        <v>2375</v>
      </c>
    </row>
    <row r="226" s="2" customFormat="1" ht="24.15" customHeight="1">
      <c r="A226" s="38"/>
      <c r="B226" s="39"/>
      <c r="C226" s="228" t="s">
        <v>805</v>
      </c>
      <c r="D226" s="228" t="s">
        <v>258</v>
      </c>
      <c r="E226" s="229" t="s">
        <v>2376</v>
      </c>
      <c r="F226" s="230" t="s">
        <v>2377</v>
      </c>
      <c r="G226" s="231" t="s">
        <v>358</v>
      </c>
      <c r="H226" s="232">
        <v>20</v>
      </c>
      <c r="I226" s="233"/>
      <c r="J226" s="234">
        <f>ROUND(I226*H226,2)</f>
        <v>0</v>
      </c>
      <c r="K226" s="235"/>
      <c r="L226" s="44"/>
      <c r="M226" s="236" t="s">
        <v>1</v>
      </c>
      <c r="N226" s="237" t="s">
        <v>42</v>
      </c>
      <c r="O226" s="91"/>
      <c r="P226" s="238">
        <f>O226*H226</f>
        <v>0</v>
      </c>
      <c r="Q226" s="238">
        <v>5.0000000000000002E-05</v>
      </c>
      <c r="R226" s="238">
        <f>Q226*H226</f>
        <v>0.001</v>
      </c>
      <c r="S226" s="238">
        <v>0.0050000000000000001</v>
      </c>
      <c r="T226" s="239">
        <f>S226*H226</f>
        <v>0.10000000000000001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719</v>
      </c>
      <c r="AT226" s="240" t="s">
        <v>258</v>
      </c>
      <c r="AU226" s="240" t="s">
        <v>87</v>
      </c>
      <c r="AY226" s="17" t="s">
        <v>256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85</v>
      </c>
      <c r="BK226" s="241">
        <f>ROUND(I226*H226,2)</f>
        <v>0</v>
      </c>
      <c r="BL226" s="17" t="s">
        <v>719</v>
      </c>
      <c r="BM226" s="240" t="s">
        <v>2378</v>
      </c>
    </row>
    <row r="227" s="2" customFormat="1" ht="24.15" customHeight="1">
      <c r="A227" s="38"/>
      <c r="B227" s="39"/>
      <c r="C227" s="228" t="s">
        <v>810</v>
      </c>
      <c r="D227" s="228" t="s">
        <v>258</v>
      </c>
      <c r="E227" s="229" t="s">
        <v>1601</v>
      </c>
      <c r="F227" s="230" t="s">
        <v>1602</v>
      </c>
      <c r="G227" s="231" t="s">
        <v>292</v>
      </c>
      <c r="H227" s="232">
        <v>0.59699999999999998</v>
      </c>
      <c r="I227" s="233"/>
      <c r="J227" s="234">
        <f>ROUND(I227*H227,2)</f>
        <v>0</v>
      </c>
      <c r="K227" s="235"/>
      <c r="L227" s="44"/>
      <c r="M227" s="236" t="s">
        <v>1</v>
      </c>
      <c r="N227" s="237" t="s">
        <v>42</v>
      </c>
      <c r="O227" s="91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719</v>
      </c>
      <c r="AT227" s="240" t="s">
        <v>258</v>
      </c>
      <c r="AU227" s="240" t="s">
        <v>87</v>
      </c>
      <c r="AY227" s="17" t="s">
        <v>256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85</v>
      </c>
      <c r="BK227" s="241">
        <f>ROUND(I227*H227,2)</f>
        <v>0</v>
      </c>
      <c r="BL227" s="17" t="s">
        <v>719</v>
      </c>
      <c r="BM227" s="240" t="s">
        <v>2379</v>
      </c>
    </row>
    <row r="228" s="2" customFormat="1" ht="37.8" customHeight="1">
      <c r="A228" s="38"/>
      <c r="B228" s="39"/>
      <c r="C228" s="228" t="s">
        <v>818</v>
      </c>
      <c r="D228" s="228" t="s">
        <v>258</v>
      </c>
      <c r="E228" s="229" t="s">
        <v>1604</v>
      </c>
      <c r="F228" s="230" t="s">
        <v>1605</v>
      </c>
      <c r="G228" s="231" t="s">
        <v>292</v>
      </c>
      <c r="H228" s="232">
        <v>11.343</v>
      </c>
      <c r="I228" s="233"/>
      <c r="J228" s="234">
        <f>ROUND(I228*H228,2)</f>
        <v>0</v>
      </c>
      <c r="K228" s="235"/>
      <c r="L228" s="44"/>
      <c r="M228" s="236" t="s">
        <v>1</v>
      </c>
      <c r="N228" s="237" t="s">
        <v>42</v>
      </c>
      <c r="O228" s="91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0" t="s">
        <v>719</v>
      </c>
      <c r="AT228" s="240" t="s">
        <v>258</v>
      </c>
      <c r="AU228" s="240" t="s">
        <v>87</v>
      </c>
      <c r="AY228" s="17" t="s">
        <v>256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7" t="s">
        <v>85</v>
      </c>
      <c r="BK228" s="241">
        <f>ROUND(I228*H228,2)</f>
        <v>0</v>
      </c>
      <c r="BL228" s="17" t="s">
        <v>719</v>
      </c>
      <c r="BM228" s="240" t="s">
        <v>2380</v>
      </c>
    </row>
    <row r="229" s="14" customFormat="1">
      <c r="A229" s="14"/>
      <c r="B229" s="258"/>
      <c r="C229" s="259"/>
      <c r="D229" s="249" t="s">
        <v>266</v>
      </c>
      <c r="E229" s="260" t="s">
        <v>1</v>
      </c>
      <c r="F229" s="261" t="s">
        <v>2381</v>
      </c>
      <c r="G229" s="259"/>
      <c r="H229" s="262">
        <v>11.343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266</v>
      </c>
      <c r="AU229" s="268" t="s">
        <v>87</v>
      </c>
      <c r="AV229" s="14" t="s">
        <v>87</v>
      </c>
      <c r="AW229" s="14" t="s">
        <v>34</v>
      </c>
      <c r="AX229" s="14" t="s">
        <v>85</v>
      </c>
      <c r="AY229" s="268" t="s">
        <v>256</v>
      </c>
    </row>
    <row r="230" s="2" customFormat="1" ht="37.8" customHeight="1">
      <c r="A230" s="38"/>
      <c r="B230" s="39"/>
      <c r="C230" s="228" t="s">
        <v>823</v>
      </c>
      <c r="D230" s="228" t="s">
        <v>258</v>
      </c>
      <c r="E230" s="229" t="s">
        <v>1608</v>
      </c>
      <c r="F230" s="230" t="s">
        <v>1609</v>
      </c>
      <c r="G230" s="231" t="s">
        <v>292</v>
      </c>
      <c r="H230" s="232">
        <v>0.497</v>
      </c>
      <c r="I230" s="233"/>
      <c r="J230" s="234">
        <f>ROUND(I230*H230,2)</f>
        <v>0</v>
      </c>
      <c r="K230" s="235"/>
      <c r="L230" s="44"/>
      <c r="M230" s="295" t="s">
        <v>1</v>
      </c>
      <c r="N230" s="296" t="s">
        <v>42</v>
      </c>
      <c r="O230" s="297"/>
      <c r="P230" s="298">
        <f>O230*H230</f>
        <v>0</v>
      </c>
      <c r="Q230" s="298">
        <v>0</v>
      </c>
      <c r="R230" s="298">
        <f>Q230*H230</f>
        <v>0</v>
      </c>
      <c r="S230" s="298">
        <v>0</v>
      </c>
      <c r="T230" s="29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719</v>
      </c>
      <c r="AT230" s="240" t="s">
        <v>258</v>
      </c>
      <c r="AU230" s="240" t="s">
        <v>87</v>
      </c>
      <c r="AY230" s="17" t="s">
        <v>256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85</v>
      </c>
      <c r="BK230" s="241">
        <f>ROUND(I230*H230,2)</f>
        <v>0</v>
      </c>
      <c r="BL230" s="17" t="s">
        <v>719</v>
      </c>
      <c r="BM230" s="240" t="s">
        <v>2382</v>
      </c>
    </row>
    <row r="231" s="2" customFormat="1" ht="6.96" customHeight="1">
      <c r="A231" s="38"/>
      <c r="B231" s="66"/>
      <c r="C231" s="67"/>
      <c r="D231" s="67"/>
      <c r="E231" s="67"/>
      <c r="F231" s="67"/>
      <c r="G231" s="67"/>
      <c r="H231" s="67"/>
      <c r="I231" s="67"/>
      <c r="J231" s="67"/>
      <c r="K231" s="67"/>
      <c r="L231" s="44"/>
      <c r="M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</sheetData>
  <sheetProtection sheet="1" autoFilter="0" formatColumns="0" formatRows="0" objects="1" scenarios="1" spinCount="100000" saltValue="gysF5sfjNWEU+gG52yG8XjYWDix+D0nepxwq8Hkt8RzOBZlpkky3XDQXAVz/3TXKGG2OZeplI+LgmFNiHehKuA==" hashValue="kD74fWHsaD0bWaPAAOmI5P+e0Ca9YZRz2ik054SqN+Taih5yC2ic8iK0MD8Ld8yjt41XZXdFaUowa5tI8bdS6A==" algorithmName="SHA-512" password="CC35"/>
  <autoFilter ref="C129:K2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2383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2384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ROUND((SUM(BE138:BE210)),  2)</f>
        <v>0</v>
      </c>
      <c r="G37" s="38"/>
      <c r="H37" s="38"/>
      <c r="I37" s="165">
        <v>0.20999999999999999</v>
      </c>
      <c r="J37" s="164">
        <f>ROUND(((SUM(BE138:BE210))*I37),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ROUND((SUM(BF138:BF210)),  2)</f>
        <v>0</v>
      </c>
      <c r="G38" s="38"/>
      <c r="H38" s="38"/>
      <c r="I38" s="165">
        <v>0.12</v>
      </c>
      <c r="J38" s="164">
        <f>ROUND(((SUM(BF138:BF210))*I38),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ROUND((SUM(BG138:BG210)),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ROUND((SUM(BH138:BH210)),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ROUND((SUM(BI138:BI210)),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2383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2300103-031 - Stavební část - učebna jazyků m.č.0.39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J139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J140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J152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J153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1720</v>
      </c>
      <c r="E107" s="197"/>
      <c r="F107" s="197"/>
      <c r="G107" s="197"/>
      <c r="H107" s="197"/>
      <c r="I107" s="197"/>
      <c r="J107" s="198">
        <f>J157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J161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1721</v>
      </c>
      <c r="E109" s="197"/>
      <c r="F109" s="197"/>
      <c r="G109" s="197"/>
      <c r="H109" s="197"/>
      <c r="I109" s="197"/>
      <c r="J109" s="198">
        <f>J165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1722</v>
      </c>
      <c r="E110" s="197"/>
      <c r="F110" s="197"/>
      <c r="G110" s="197"/>
      <c r="H110" s="197"/>
      <c r="I110" s="197"/>
      <c r="J110" s="198">
        <f>J169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J183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236</v>
      </c>
      <c r="E112" s="197"/>
      <c r="F112" s="197"/>
      <c r="G112" s="197"/>
      <c r="H112" s="197"/>
      <c r="I112" s="197"/>
      <c r="J112" s="198">
        <f>J190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237</v>
      </c>
      <c r="E113" s="197"/>
      <c r="F113" s="197"/>
      <c r="G113" s="197"/>
      <c r="H113" s="197"/>
      <c r="I113" s="197"/>
      <c r="J113" s="198">
        <f>J198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1723</v>
      </c>
      <c r="E114" s="197"/>
      <c r="F114" s="197"/>
      <c r="G114" s="197"/>
      <c r="H114" s="197"/>
      <c r="I114" s="197"/>
      <c r="J114" s="198">
        <f>J207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241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4" t="str">
        <f>E7</f>
        <v>Rekonstrukce silno a slaboproudé instalace, WC pro imobilní - ZŠ Ivanovice na Hané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209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1" customFormat="1" ht="16.5" customHeight="1">
      <c r="B126" s="21"/>
      <c r="C126" s="22"/>
      <c r="D126" s="22"/>
      <c r="E126" s="184" t="s">
        <v>1716</v>
      </c>
      <c r="F126" s="22"/>
      <c r="G126" s="22"/>
      <c r="H126" s="22"/>
      <c r="I126" s="22"/>
      <c r="J126" s="22"/>
      <c r="K126" s="22"/>
      <c r="L126" s="20"/>
    </row>
    <row r="127" s="1" customFormat="1" ht="12" customHeight="1">
      <c r="B127" s="21"/>
      <c r="C127" s="32" t="s">
        <v>1424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300" t="s">
        <v>2383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1718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E13</f>
        <v>2300103-031 - Stavební část - učebna jazyků m.č.0.39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F16</f>
        <v xml:space="preserve">Ivanovice na Hané, ul. Tyršova  218/4</v>
      </c>
      <c r="G132" s="40"/>
      <c r="H132" s="40"/>
      <c r="I132" s="32" t="s">
        <v>22</v>
      </c>
      <c r="J132" s="79" t="str">
        <f>IF(J16="","",J16)</f>
        <v>6. 12. 2023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E19</f>
        <v xml:space="preserve"> </v>
      </c>
      <c r="G134" s="40"/>
      <c r="H134" s="40"/>
      <c r="I134" s="32" t="s">
        <v>30</v>
      </c>
      <c r="J134" s="36" t="str">
        <f>E25</f>
        <v>SPZ Design, s.r.o.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IF(E22="","",E22)</f>
        <v>Vyplň údaj</v>
      </c>
      <c r="G135" s="40"/>
      <c r="H135" s="40"/>
      <c r="I135" s="32" t="s">
        <v>35</v>
      </c>
      <c r="J135" s="36" t="str">
        <f>E28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0"/>
      <c r="B137" s="201"/>
      <c r="C137" s="202" t="s">
        <v>242</v>
      </c>
      <c r="D137" s="203" t="s">
        <v>62</v>
      </c>
      <c r="E137" s="203" t="s">
        <v>58</v>
      </c>
      <c r="F137" s="203" t="s">
        <v>59</v>
      </c>
      <c r="G137" s="203" t="s">
        <v>243</v>
      </c>
      <c r="H137" s="203" t="s">
        <v>244</v>
      </c>
      <c r="I137" s="203" t="s">
        <v>245</v>
      </c>
      <c r="J137" s="204" t="s">
        <v>213</v>
      </c>
      <c r="K137" s="205" t="s">
        <v>246</v>
      </c>
      <c r="L137" s="206"/>
      <c r="M137" s="100" t="s">
        <v>1</v>
      </c>
      <c r="N137" s="101" t="s">
        <v>41</v>
      </c>
      <c r="O137" s="101" t="s">
        <v>247</v>
      </c>
      <c r="P137" s="101" t="s">
        <v>248</v>
      </c>
      <c r="Q137" s="101" t="s">
        <v>249</v>
      </c>
      <c r="R137" s="101" t="s">
        <v>250</v>
      </c>
      <c r="S137" s="101" t="s">
        <v>251</v>
      </c>
      <c r="T137" s="102" t="s">
        <v>252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8"/>
      <c r="B138" s="39"/>
      <c r="C138" s="107" t="s">
        <v>253</v>
      </c>
      <c r="D138" s="40"/>
      <c r="E138" s="40"/>
      <c r="F138" s="40"/>
      <c r="G138" s="40"/>
      <c r="H138" s="40"/>
      <c r="I138" s="40"/>
      <c r="J138" s="207">
        <f>BK138</f>
        <v>0</v>
      </c>
      <c r="K138" s="40"/>
      <c r="L138" s="44"/>
      <c r="M138" s="103"/>
      <c r="N138" s="208"/>
      <c r="O138" s="104"/>
      <c r="P138" s="209">
        <f>P139+P152</f>
        <v>0</v>
      </c>
      <c r="Q138" s="104"/>
      <c r="R138" s="209">
        <f>R139+R152</f>
        <v>0.78437999999999986</v>
      </c>
      <c r="S138" s="104"/>
      <c r="T138" s="210">
        <f>T139+T152</f>
        <v>0.40126000000000001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76</v>
      </c>
      <c r="AU138" s="17" t="s">
        <v>215</v>
      </c>
      <c r="BK138" s="211">
        <f>BK139+BK152</f>
        <v>0</v>
      </c>
    </row>
    <row r="139" s="12" customFormat="1" ht="25.92" customHeight="1">
      <c r="A139" s="12"/>
      <c r="B139" s="212"/>
      <c r="C139" s="213"/>
      <c r="D139" s="214" t="s">
        <v>76</v>
      </c>
      <c r="E139" s="215" t="s">
        <v>254</v>
      </c>
      <c r="F139" s="215" t="s">
        <v>255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P140+P142+P147</f>
        <v>0</v>
      </c>
      <c r="Q139" s="220"/>
      <c r="R139" s="221">
        <f>R140+R142+R147</f>
        <v>0</v>
      </c>
      <c r="S139" s="220"/>
      <c r="T139" s="222">
        <f>T140+T142+T147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85</v>
      </c>
      <c r="AT139" s="224" t="s">
        <v>76</v>
      </c>
      <c r="AU139" s="224" t="s">
        <v>77</v>
      </c>
      <c r="AY139" s="223" t="s">
        <v>256</v>
      </c>
      <c r="BK139" s="225">
        <f>BK140+BK142+BK147</f>
        <v>0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289</v>
      </c>
      <c r="F140" s="226" t="s">
        <v>381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76</v>
      </c>
      <c r="AU140" s="224" t="s">
        <v>85</v>
      </c>
      <c r="AY140" s="223" t="s">
        <v>256</v>
      </c>
      <c r="BK140" s="225">
        <f>BK141</f>
        <v>0</v>
      </c>
    </row>
    <row r="141" s="2" customFormat="1" ht="16.5" customHeight="1">
      <c r="A141" s="38"/>
      <c r="B141" s="39"/>
      <c r="C141" s="228" t="s">
        <v>85</v>
      </c>
      <c r="D141" s="228" t="s">
        <v>258</v>
      </c>
      <c r="E141" s="229" t="s">
        <v>1733</v>
      </c>
      <c r="F141" s="230" t="s">
        <v>1734</v>
      </c>
      <c r="G141" s="231" t="s">
        <v>1735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1736</v>
      </c>
      <c r="AT141" s="240" t="s">
        <v>258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1736</v>
      </c>
      <c r="BM141" s="240" t="s">
        <v>2385</v>
      </c>
    </row>
    <row r="142" s="12" customFormat="1" ht="22.8" customHeight="1">
      <c r="A142" s="12"/>
      <c r="B142" s="212"/>
      <c r="C142" s="213"/>
      <c r="D142" s="214" t="s">
        <v>76</v>
      </c>
      <c r="E142" s="226" t="s">
        <v>309</v>
      </c>
      <c r="F142" s="226" t="s">
        <v>517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SUM(P143:P146)</f>
        <v>0</v>
      </c>
      <c r="Q142" s="220"/>
      <c r="R142" s="221">
        <f>SUM(R143:R146)</f>
        <v>0</v>
      </c>
      <c r="S142" s="220"/>
      <c r="T142" s="222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85</v>
      </c>
      <c r="AT142" s="224" t="s">
        <v>76</v>
      </c>
      <c r="AU142" s="224" t="s">
        <v>85</v>
      </c>
      <c r="AY142" s="223" t="s">
        <v>256</v>
      </c>
      <c r="BK142" s="225">
        <f>SUM(BK143:BK146)</f>
        <v>0</v>
      </c>
    </row>
    <row r="143" s="2" customFormat="1" ht="16.5" customHeight="1">
      <c r="A143" s="38"/>
      <c r="B143" s="39"/>
      <c r="C143" s="228" t="s">
        <v>87</v>
      </c>
      <c r="D143" s="228" t="s">
        <v>258</v>
      </c>
      <c r="E143" s="229" t="s">
        <v>1738</v>
      </c>
      <c r="F143" s="230" t="s">
        <v>1739</v>
      </c>
      <c r="G143" s="231" t="s">
        <v>1735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262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262</v>
      </c>
      <c r="BM143" s="240" t="s">
        <v>2386</v>
      </c>
    </row>
    <row r="144" s="2" customFormat="1" ht="16.5" customHeight="1">
      <c r="A144" s="38"/>
      <c r="B144" s="39"/>
      <c r="C144" s="228" t="s">
        <v>109</v>
      </c>
      <c r="D144" s="228" t="s">
        <v>258</v>
      </c>
      <c r="E144" s="229" t="s">
        <v>1741</v>
      </c>
      <c r="F144" s="230" t="s">
        <v>1742</v>
      </c>
      <c r="G144" s="231" t="s">
        <v>1735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1736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1736</v>
      </c>
      <c r="BM144" s="240" t="s">
        <v>2387</v>
      </c>
    </row>
    <row r="145" s="2" customFormat="1" ht="16.5" customHeight="1">
      <c r="A145" s="38"/>
      <c r="B145" s="39"/>
      <c r="C145" s="228" t="s">
        <v>262</v>
      </c>
      <c r="D145" s="228" t="s">
        <v>258</v>
      </c>
      <c r="E145" s="229" t="s">
        <v>1744</v>
      </c>
      <c r="F145" s="230" t="s">
        <v>1745</v>
      </c>
      <c r="G145" s="231" t="s">
        <v>940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1736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1736</v>
      </c>
      <c r="BM145" s="240" t="s">
        <v>2388</v>
      </c>
    </row>
    <row r="146" s="2" customFormat="1" ht="16.5" customHeight="1">
      <c r="A146" s="38"/>
      <c r="B146" s="39"/>
      <c r="C146" s="228" t="s">
        <v>284</v>
      </c>
      <c r="D146" s="228" t="s">
        <v>258</v>
      </c>
      <c r="E146" s="229" t="s">
        <v>1747</v>
      </c>
      <c r="F146" s="230" t="s">
        <v>1748</v>
      </c>
      <c r="G146" s="231" t="s">
        <v>1735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1736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1736</v>
      </c>
      <c r="BM146" s="240" t="s">
        <v>2389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655</v>
      </c>
      <c r="F147" s="226" t="s">
        <v>656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SUM(P148:P151)</f>
        <v>0</v>
      </c>
      <c r="Q147" s="220"/>
      <c r="R147" s="221">
        <f>SUM(R148:R151)</f>
        <v>0</v>
      </c>
      <c r="S147" s="220"/>
      <c r="T147" s="222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85</v>
      </c>
      <c r="AT147" s="224" t="s">
        <v>76</v>
      </c>
      <c r="AU147" s="224" t="s">
        <v>85</v>
      </c>
      <c r="AY147" s="223" t="s">
        <v>256</v>
      </c>
      <c r="BK147" s="225">
        <f>SUM(BK148:BK151)</f>
        <v>0</v>
      </c>
    </row>
    <row r="148" s="2" customFormat="1" ht="24.15" customHeight="1">
      <c r="A148" s="38"/>
      <c r="B148" s="39"/>
      <c r="C148" s="228" t="s">
        <v>289</v>
      </c>
      <c r="D148" s="228" t="s">
        <v>258</v>
      </c>
      <c r="E148" s="229" t="s">
        <v>1750</v>
      </c>
      <c r="F148" s="230" t="s">
        <v>1751</v>
      </c>
      <c r="G148" s="231" t="s">
        <v>292</v>
      </c>
      <c r="H148" s="232">
        <v>0.40000000000000002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262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262</v>
      </c>
      <c r="BM148" s="240" t="s">
        <v>2390</v>
      </c>
    </row>
    <row r="149" s="2" customFormat="1" ht="24.15" customHeight="1">
      <c r="A149" s="38"/>
      <c r="B149" s="39"/>
      <c r="C149" s="228" t="s">
        <v>296</v>
      </c>
      <c r="D149" s="228" t="s">
        <v>258</v>
      </c>
      <c r="E149" s="229" t="s">
        <v>662</v>
      </c>
      <c r="F149" s="230" t="s">
        <v>663</v>
      </c>
      <c r="G149" s="231" t="s">
        <v>292</v>
      </c>
      <c r="H149" s="232">
        <v>0.40000000000000002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262</v>
      </c>
      <c r="AT149" s="240" t="s">
        <v>258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262</v>
      </c>
      <c r="BM149" s="240" t="s">
        <v>2391</v>
      </c>
    </row>
    <row r="150" s="2" customFormat="1" ht="16.5" customHeight="1">
      <c r="A150" s="38"/>
      <c r="B150" s="39"/>
      <c r="C150" s="228" t="s">
        <v>302</v>
      </c>
      <c r="D150" s="228" t="s">
        <v>258</v>
      </c>
      <c r="E150" s="229" t="s">
        <v>1754</v>
      </c>
      <c r="F150" s="230" t="s">
        <v>1755</v>
      </c>
      <c r="G150" s="231" t="s">
        <v>292</v>
      </c>
      <c r="H150" s="232">
        <v>0.40000000000000002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262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2392</v>
      </c>
    </row>
    <row r="151" s="2" customFormat="1" ht="24.15" customHeight="1">
      <c r="A151" s="38"/>
      <c r="B151" s="39"/>
      <c r="C151" s="280" t="s">
        <v>309</v>
      </c>
      <c r="D151" s="280" t="s">
        <v>303</v>
      </c>
      <c r="E151" s="281" t="s">
        <v>1757</v>
      </c>
      <c r="F151" s="282" t="s">
        <v>1758</v>
      </c>
      <c r="G151" s="283" t="s">
        <v>319</v>
      </c>
      <c r="H151" s="284">
        <v>1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302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262</v>
      </c>
      <c r="BM151" s="240" t="s">
        <v>2393</v>
      </c>
    </row>
    <row r="152" s="12" customFormat="1" ht="25.92" customHeight="1">
      <c r="A152" s="12"/>
      <c r="B152" s="212"/>
      <c r="C152" s="213"/>
      <c r="D152" s="214" t="s">
        <v>76</v>
      </c>
      <c r="E152" s="215" t="s">
        <v>715</v>
      </c>
      <c r="F152" s="215" t="s">
        <v>716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P153+P157+P161+P165+P169+P183+P190+P198+P207</f>
        <v>0</v>
      </c>
      <c r="Q152" s="220"/>
      <c r="R152" s="221">
        <f>R153+R157+R161+R165+R169+R183+R190+R198+R207</f>
        <v>0.78437999999999986</v>
      </c>
      <c r="S152" s="220"/>
      <c r="T152" s="222">
        <f>T153+T157+T161+T165+T169+T183+T190+T198+T207</f>
        <v>0.40126000000000001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87</v>
      </c>
      <c r="AT152" s="224" t="s">
        <v>76</v>
      </c>
      <c r="AU152" s="224" t="s">
        <v>77</v>
      </c>
      <c r="AY152" s="223" t="s">
        <v>256</v>
      </c>
      <c r="BK152" s="225">
        <f>BK153+BK157+BK161+BK165+BK169+BK183+BK190+BK198+BK207</f>
        <v>0</v>
      </c>
    </row>
    <row r="153" s="12" customFormat="1" ht="22.8" customHeight="1">
      <c r="A153" s="12"/>
      <c r="B153" s="212"/>
      <c r="C153" s="213"/>
      <c r="D153" s="214" t="s">
        <v>76</v>
      </c>
      <c r="E153" s="226" t="s">
        <v>935</v>
      </c>
      <c r="F153" s="226" t="s">
        <v>936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SUM(P154:P156)</f>
        <v>0</v>
      </c>
      <c r="Q153" s="220"/>
      <c r="R153" s="221">
        <f>SUM(R154:R156)</f>
        <v>0</v>
      </c>
      <c r="S153" s="220"/>
      <c r="T153" s="222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87</v>
      </c>
      <c r="AT153" s="224" t="s">
        <v>76</v>
      </c>
      <c r="AU153" s="224" t="s">
        <v>85</v>
      </c>
      <c r="AY153" s="223" t="s">
        <v>256</v>
      </c>
      <c r="BK153" s="225">
        <f>SUM(BK154:BK156)</f>
        <v>0</v>
      </c>
    </row>
    <row r="154" s="2" customFormat="1" ht="24.15" customHeight="1">
      <c r="A154" s="38"/>
      <c r="B154" s="39"/>
      <c r="C154" s="228" t="s">
        <v>316</v>
      </c>
      <c r="D154" s="228" t="s">
        <v>258</v>
      </c>
      <c r="E154" s="229" t="s">
        <v>2394</v>
      </c>
      <c r="F154" s="230" t="s">
        <v>2395</v>
      </c>
      <c r="G154" s="231" t="s">
        <v>940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1736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1736</v>
      </c>
      <c r="BM154" s="240" t="s">
        <v>2396</v>
      </c>
    </row>
    <row r="155" s="2" customFormat="1" ht="24.15" customHeight="1">
      <c r="A155" s="38"/>
      <c r="B155" s="39"/>
      <c r="C155" s="228" t="s">
        <v>322</v>
      </c>
      <c r="D155" s="228" t="s">
        <v>258</v>
      </c>
      <c r="E155" s="229" t="s">
        <v>2397</v>
      </c>
      <c r="F155" s="230" t="s">
        <v>2398</v>
      </c>
      <c r="G155" s="231" t="s">
        <v>1735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1736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1736</v>
      </c>
      <c r="BM155" s="240" t="s">
        <v>2399</v>
      </c>
    </row>
    <row r="156" s="2" customFormat="1" ht="16.5" customHeight="1">
      <c r="A156" s="38"/>
      <c r="B156" s="39"/>
      <c r="C156" s="228" t="s">
        <v>8</v>
      </c>
      <c r="D156" s="228" t="s">
        <v>258</v>
      </c>
      <c r="E156" s="229" t="s">
        <v>1765</v>
      </c>
      <c r="F156" s="230" t="s">
        <v>1766</v>
      </c>
      <c r="G156" s="231" t="s">
        <v>1735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1736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1736</v>
      </c>
      <c r="BM156" s="240" t="s">
        <v>2400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1768</v>
      </c>
      <c r="F157" s="226" t="s">
        <v>1769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SUM(P158:P160)</f>
        <v>0</v>
      </c>
      <c r="Q157" s="220"/>
      <c r="R157" s="221">
        <f>SUM(R158:R160)</f>
        <v>0</v>
      </c>
      <c r="S157" s="220"/>
      <c r="T157" s="222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87</v>
      </c>
      <c r="AT157" s="224" t="s">
        <v>76</v>
      </c>
      <c r="AU157" s="224" t="s">
        <v>85</v>
      </c>
      <c r="AY157" s="223" t="s">
        <v>256</v>
      </c>
      <c r="BK157" s="225">
        <f>SUM(BK158:BK160)</f>
        <v>0</v>
      </c>
    </row>
    <row r="158" s="2" customFormat="1" ht="16.5" customHeight="1">
      <c r="A158" s="38"/>
      <c r="B158" s="39"/>
      <c r="C158" s="228" t="s">
        <v>334</v>
      </c>
      <c r="D158" s="228" t="s">
        <v>258</v>
      </c>
      <c r="E158" s="229" t="s">
        <v>1770</v>
      </c>
      <c r="F158" s="230" t="s">
        <v>1771</v>
      </c>
      <c r="G158" s="231" t="s">
        <v>337</v>
      </c>
      <c r="H158" s="232">
        <v>2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355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2401</v>
      </c>
    </row>
    <row r="159" s="2" customFormat="1" ht="16.5" customHeight="1">
      <c r="A159" s="38"/>
      <c r="B159" s="39"/>
      <c r="C159" s="228" t="s">
        <v>343</v>
      </c>
      <c r="D159" s="228" t="s">
        <v>258</v>
      </c>
      <c r="E159" s="229" t="s">
        <v>1773</v>
      </c>
      <c r="F159" s="230" t="s">
        <v>1774</v>
      </c>
      <c r="G159" s="231" t="s">
        <v>1151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1736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1736</v>
      </c>
      <c r="BM159" s="240" t="s">
        <v>2402</v>
      </c>
    </row>
    <row r="160" s="2" customFormat="1" ht="16.5" customHeight="1">
      <c r="A160" s="38"/>
      <c r="B160" s="39"/>
      <c r="C160" s="228" t="s">
        <v>348</v>
      </c>
      <c r="D160" s="228" t="s">
        <v>258</v>
      </c>
      <c r="E160" s="229" t="s">
        <v>1776</v>
      </c>
      <c r="F160" s="230" t="s">
        <v>1777</v>
      </c>
      <c r="G160" s="231" t="s">
        <v>1151</v>
      </c>
      <c r="H160" s="232">
        <v>1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1736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1736</v>
      </c>
      <c r="BM160" s="240" t="s">
        <v>2403</v>
      </c>
    </row>
    <row r="161" s="12" customFormat="1" ht="22.8" customHeight="1">
      <c r="A161" s="12"/>
      <c r="B161" s="212"/>
      <c r="C161" s="213"/>
      <c r="D161" s="214" t="s">
        <v>76</v>
      </c>
      <c r="E161" s="226" t="s">
        <v>1064</v>
      </c>
      <c r="F161" s="226" t="s">
        <v>1065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SUM(P162:P164)</f>
        <v>0</v>
      </c>
      <c r="Q161" s="220"/>
      <c r="R161" s="221">
        <f>SUM(R162:R164)</f>
        <v>0</v>
      </c>
      <c r="S161" s="220"/>
      <c r="T161" s="222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87</v>
      </c>
      <c r="AT161" s="224" t="s">
        <v>76</v>
      </c>
      <c r="AU161" s="224" t="s">
        <v>85</v>
      </c>
      <c r="AY161" s="223" t="s">
        <v>256</v>
      </c>
      <c r="BK161" s="225">
        <f>SUM(BK162:BK164)</f>
        <v>0</v>
      </c>
    </row>
    <row r="162" s="2" customFormat="1" ht="24.15" customHeight="1">
      <c r="A162" s="38"/>
      <c r="B162" s="39"/>
      <c r="C162" s="228" t="s">
        <v>355</v>
      </c>
      <c r="D162" s="228" t="s">
        <v>258</v>
      </c>
      <c r="E162" s="229" t="s">
        <v>1779</v>
      </c>
      <c r="F162" s="230" t="s">
        <v>1780</v>
      </c>
      <c r="G162" s="231" t="s">
        <v>337</v>
      </c>
      <c r="H162" s="232">
        <v>38.390000000000001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355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2404</v>
      </c>
    </row>
    <row r="163" s="14" customFormat="1">
      <c r="A163" s="14"/>
      <c r="B163" s="258"/>
      <c r="C163" s="259"/>
      <c r="D163" s="249" t="s">
        <v>266</v>
      </c>
      <c r="E163" s="260" t="s">
        <v>1</v>
      </c>
      <c r="F163" s="261" t="s">
        <v>2405</v>
      </c>
      <c r="G163" s="259"/>
      <c r="H163" s="262">
        <v>38.390000000000001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266</v>
      </c>
      <c r="AU163" s="268" t="s">
        <v>87</v>
      </c>
      <c r="AV163" s="14" t="s">
        <v>87</v>
      </c>
      <c r="AW163" s="14" t="s">
        <v>34</v>
      </c>
      <c r="AX163" s="14" t="s">
        <v>77</v>
      </c>
      <c r="AY163" s="268" t="s">
        <v>256</v>
      </c>
    </row>
    <row r="164" s="15" customFormat="1">
      <c r="A164" s="15"/>
      <c r="B164" s="269"/>
      <c r="C164" s="270"/>
      <c r="D164" s="249" t="s">
        <v>266</v>
      </c>
      <c r="E164" s="271" t="s">
        <v>1</v>
      </c>
      <c r="F164" s="272" t="s">
        <v>270</v>
      </c>
      <c r="G164" s="270"/>
      <c r="H164" s="273">
        <v>38.390000000000001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266</v>
      </c>
      <c r="AU164" s="279" t="s">
        <v>87</v>
      </c>
      <c r="AV164" s="15" t="s">
        <v>262</v>
      </c>
      <c r="AW164" s="15" t="s">
        <v>34</v>
      </c>
      <c r="AX164" s="15" t="s">
        <v>85</v>
      </c>
      <c r="AY164" s="279" t="s">
        <v>256</v>
      </c>
    </row>
    <row r="165" s="12" customFormat="1" ht="22.8" customHeight="1">
      <c r="A165" s="12"/>
      <c r="B165" s="212"/>
      <c r="C165" s="213"/>
      <c r="D165" s="214" t="s">
        <v>76</v>
      </c>
      <c r="E165" s="226" t="s">
        <v>1080</v>
      </c>
      <c r="F165" s="226" t="s">
        <v>1783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SUM(P166:P168)</f>
        <v>0</v>
      </c>
      <c r="Q165" s="220"/>
      <c r="R165" s="221">
        <f>SUM(R166:R168)</f>
        <v>0</v>
      </c>
      <c r="S165" s="220"/>
      <c r="T165" s="222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87</v>
      </c>
      <c r="AT165" s="224" t="s">
        <v>76</v>
      </c>
      <c r="AU165" s="224" t="s">
        <v>85</v>
      </c>
      <c r="AY165" s="223" t="s">
        <v>256</v>
      </c>
      <c r="BK165" s="225">
        <f>SUM(BK166:BK168)</f>
        <v>0</v>
      </c>
    </row>
    <row r="166" s="2" customFormat="1" ht="55.5" customHeight="1">
      <c r="A166" s="38"/>
      <c r="B166" s="39"/>
      <c r="C166" s="228" t="s">
        <v>368</v>
      </c>
      <c r="D166" s="228" t="s">
        <v>258</v>
      </c>
      <c r="E166" s="229" t="s">
        <v>1784</v>
      </c>
      <c r="F166" s="230" t="s">
        <v>1785</v>
      </c>
      <c r="G166" s="231" t="s">
        <v>319</v>
      </c>
      <c r="H166" s="232">
        <v>2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355</v>
      </c>
      <c r="AT166" s="240" t="s">
        <v>258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2406</v>
      </c>
    </row>
    <row r="167" s="14" customFormat="1">
      <c r="A167" s="14"/>
      <c r="B167" s="258"/>
      <c r="C167" s="259"/>
      <c r="D167" s="249" t="s">
        <v>266</v>
      </c>
      <c r="E167" s="260" t="s">
        <v>1</v>
      </c>
      <c r="F167" s="261" t="s">
        <v>87</v>
      </c>
      <c r="G167" s="259"/>
      <c r="H167" s="262">
        <v>2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266</v>
      </c>
      <c r="AU167" s="268" t="s">
        <v>87</v>
      </c>
      <c r="AV167" s="14" t="s">
        <v>87</v>
      </c>
      <c r="AW167" s="14" t="s">
        <v>34</v>
      </c>
      <c r="AX167" s="14" t="s">
        <v>77</v>
      </c>
      <c r="AY167" s="268" t="s">
        <v>256</v>
      </c>
    </row>
    <row r="168" s="15" customFormat="1">
      <c r="A168" s="15"/>
      <c r="B168" s="269"/>
      <c r="C168" s="270"/>
      <c r="D168" s="249" t="s">
        <v>266</v>
      </c>
      <c r="E168" s="271" t="s">
        <v>1</v>
      </c>
      <c r="F168" s="272" t="s">
        <v>270</v>
      </c>
      <c r="G168" s="270"/>
      <c r="H168" s="273">
        <v>2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9" t="s">
        <v>266</v>
      </c>
      <c r="AU168" s="279" t="s">
        <v>87</v>
      </c>
      <c r="AV168" s="15" t="s">
        <v>262</v>
      </c>
      <c r="AW168" s="15" t="s">
        <v>34</v>
      </c>
      <c r="AX168" s="15" t="s">
        <v>85</v>
      </c>
      <c r="AY168" s="279" t="s">
        <v>256</v>
      </c>
    </row>
    <row r="169" s="12" customFormat="1" ht="22.8" customHeight="1">
      <c r="A169" s="12"/>
      <c r="B169" s="212"/>
      <c r="C169" s="213"/>
      <c r="D169" s="214" t="s">
        <v>76</v>
      </c>
      <c r="E169" s="226" t="s">
        <v>1787</v>
      </c>
      <c r="F169" s="226" t="s">
        <v>1788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SUM(P170:P182)</f>
        <v>0</v>
      </c>
      <c r="Q169" s="220"/>
      <c r="R169" s="221">
        <f>SUM(R170:R182)</f>
        <v>0.64147999999999994</v>
      </c>
      <c r="S169" s="220"/>
      <c r="T169" s="222">
        <f>SUM(T170:T182)</f>
        <v>0.11030000000000001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87</v>
      </c>
      <c r="AT169" s="224" t="s">
        <v>76</v>
      </c>
      <c r="AU169" s="224" t="s">
        <v>85</v>
      </c>
      <c r="AY169" s="223" t="s">
        <v>256</v>
      </c>
      <c r="BK169" s="225">
        <f>SUM(BK170:BK182)</f>
        <v>0</v>
      </c>
    </row>
    <row r="170" s="2" customFormat="1" ht="24.15" customHeight="1">
      <c r="A170" s="38"/>
      <c r="B170" s="39"/>
      <c r="C170" s="228" t="s">
        <v>382</v>
      </c>
      <c r="D170" s="228" t="s">
        <v>258</v>
      </c>
      <c r="E170" s="229" t="s">
        <v>1789</v>
      </c>
      <c r="F170" s="230" t="s">
        <v>1790</v>
      </c>
      <c r="G170" s="231" t="s">
        <v>337</v>
      </c>
      <c r="H170" s="232">
        <v>41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355</v>
      </c>
      <c r="AT170" s="240" t="s">
        <v>258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2407</v>
      </c>
    </row>
    <row r="171" s="2" customFormat="1" ht="16.5" customHeight="1">
      <c r="A171" s="38"/>
      <c r="B171" s="39"/>
      <c r="C171" s="228" t="s">
        <v>406</v>
      </c>
      <c r="D171" s="228" t="s">
        <v>258</v>
      </c>
      <c r="E171" s="229" t="s">
        <v>1792</v>
      </c>
      <c r="F171" s="230" t="s">
        <v>1793</v>
      </c>
      <c r="G171" s="231" t="s">
        <v>337</v>
      </c>
      <c r="H171" s="232">
        <v>41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355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2408</v>
      </c>
    </row>
    <row r="172" s="2" customFormat="1" ht="24.15" customHeight="1">
      <c r="A172" s="38"/>
      <c r="B172" s="39"/>
      <c r="C172" s="228" t="s">
        <v>411</v>
      </c>
      <c r="D172" s="228" t="s">
        <v>258</v>
      </c>
      <c r="E172" s="229" t="s">
        <v>1795</v>
      </c>
      <c r="F172" s="230" t="s">
        <v>1796</v>
      </c>
      <c r="G172" s="231" t="s">
        <v>337</v>
      </c>
      <c r="H172" s="232">
        <v>41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0.00020000000000000001</v>
      </c>
      <c r="R172" s="238">
        <f>Q172*H172</f>
        <v>0.0082000000000000007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355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2409</v>
      </c>
    </row>
    <row r="173" s="2" customFormat="1" ht="16.5" customHeight="1">
      <c r="A173" s="38"/>
      <c r="B173" s="39"/>
      <c r="C173" s="228" t="s">
        <v>7</v>
      </c>
      <c r="D173" s="228" t="s">
        <v>258</v>
      </c>
      <c r="E173" s="229" t="s">
        <v>1798</v>
      </c>
      <c r="F173" s="230" t="s">
        <v>1799</v>
      </c>
      <c r="G173" s="231" t="s">
        <v>337</v>
      </c>
      <c r="H173" s="232">
        <v>41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0.014999999999999999</v>
      </c>
      <c r="R173" s="238">
        <f>Q173*H173</f>
        <v>0.61499999999999999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355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2410</v>
      </c>
    </row>
    <row r="174" s="2" customFormat="1" ht="24.15" customHeight="1">
      <c r="A174" s="38"/>
      <c r="B174" s="39"/>
      <c r="C174" s="228" t="s">
        <v>435</v>
      </c>
      <c r="D174" s="228" t="s">
        <v>258</v>
      </c>
      <c r="E174" s="229" t="s">
        <v>1801</v>
      </c>
      <c r="F174" s="230" t="s">
        <v>1802</v>
      </c>
      <c r="G174" s="231" t="s">
        <v>337</v>
      </c>
      <c r="H174" s="232">
        <v>41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0.0025000000000000001</v>
      </c>
      <c r="T174" s="239">
        <f>S174*H174</f>
        <v>0.10250000000000001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2411</v>
      </c>
    </row>
    <row r="175" s="2" customFormat="1" ht="16.5" customHeight="1">
      <c r="A175" s="38"/>
      <c r="B175" s="39"/>
      <c r="C175" s="228" t="s">
        <v>441</v>
      </c>
      <c r="D175" s="228" t="s">
        <v>258</v>
      </c>
      <c r="E175" s="229" t="s">
        <v>1804</v>
      </c>
      <c r="F175" s="230" t="s">
        <v>1805</v>
      </c>
      <c r="G175" s="231" t="s">
        <v>337</v>
      </c>
      <c r="H175" s="232">
        <v>41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0.00029999999999999997</v>
      </c>
      <c r="R175" s="238">
        <f>Q175*H175</f>
        <v>0.012299999999999998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2412</v>
      </c>
    </row>
    <row r="176" s="2" customFormat="1" ht="16.5" customHeight="1">
      <c r="A176" s="38"/>
      <c r="B176" s="39"/>
      <c r="C176" s="280" t="s">
        <v>465</v>
      </c>
      <c r="D176" s="280" t="s">
        <v>303</v>
      </c>
      <c r="E176" s="281" t="s">
        <v>1807</v>
      </c>
      <c r="F176" s="282" t="s">
        <v>1808</v>
      </c>
      <c r="G176" s="283" t="s">
        <v>358</v>
      </c>
      <c r="H176" s="284">
        <v>26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42</v>
      </c>
      <c r="O176" s="91"/>
      <c r="P176" s="238">
        <f>O176*H176</f>
        <v>0</v>
      </c>
      <c r="Q176" s="238">
        <v>0.00022000000000000001</v>
      </c>
      <c r="R176" s="238">
        <f>Q176*H176</f>
        <v>0.0057200000000000003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513</v>
      </c>
      <c r="AT176" s="240" t="s">
        <v>303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2413</v>
      </c>
    </row>
    <row r="177" s="14" customFormat="1">
      <c r="A177" s="14"/>
      <c r="B177" s="258"/>
      <c r="C177" s="259"/>
      <c r="D177" s="249" t="s">
        <v>266</v>
      </c>
      <c r="E177" s="260" t="s">
        <v>1</v>
      </c>
      <c r="F177" s="261" t="s">
        <v>2414</v>
      </c>
      <c r="G177" s="259"/>
      <c r="H177" s="262">
        <v>26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266</v>
      </c>
      <c r="AU177" s="268" t="s">
        <v>87</v>
      </c>
      <c r="AV177" s="14" t="s">
        <v>87</v>
      </c>
      <c r="AW177" s="14" t="s">
        <v>34</v>
      </c>
      <c r="AX177" s="14" t="s">
        <v>85</v>
      </c>
      <c r="AY177" s="268" t="s">
        <v>256</v>
      </c>
    </row>
    <row r="178" s="2" customFormat="1" ht="24.15" customHeight="1">
      <c r="A178" s="38"/>
      <c r="B178" s="39"/>
      <c r="C178" s="228" t="s">
        <v>471</v>
      </c>
      <c r="D178" s="228" t="s">
        <v>258</v>
      </c>
      <c r="E178" s="229" t="s">
        <v>1811</v>
      </c>
      <c r="F178" s="230" t="s">
        <v>1812</v>
      </c>
      <c r="G178" s="231" t="s">
        <v>358</v>
      </c>
      <c r="H178" s="232">
        <v>23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2415</v>
      </c>
    </row>
    <row r="179" s="2" customFormat="1" ht="21.75" customHeight="1">
      <c r="A179" s="38"/>
      <c r="B179" s="39"/>
      <c r="C179" s="228" t="s">
        <v>477</v>
      </c>
      <c r="D179" s="228" t="s">
        <v>258</v>
      </c>
      <c r="E179" s="229" t="s">
        <v>1814</v>
      </c>
      <c r="F179" s="230" t="s">
        <v>1815</v>
      </c>
      <c r="G179" s="231" t="s">
        <v>358</v>
      </c>
      <c r="H179" s="232">
        <v>26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0.00029999999999999997</v>
      </c>
      <c r="T179" s="239">
        <f>S179*H179</f>
        <v>0.0077999999999999996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355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2416</v>
      </c>
    </row>
    <row r="180" s="2" customFormat="1" ht="66.75" customHeight="1">
      <c r="A180" s="38"/>
      <c r="B180" s="39"/>
      <c r="C180" s="280" t="s">
        <v>485</v>
      </c>
      <c r="D180" s="280" t="s">
        <v>303</v>
      </c>
      <c r="E180" s="281" t="s">
        <v>1817</v>
      </c>
      <c r="F180" s="282" t="s">
        <v>1818</v>
      </c>
      <c r="G180" s="283" t="s">
        <v>337</v>
      </c>
      <c r="H180" s="284">
        <v>45</v>
      </c>
      <c r="I180" s="285"/>
      <c r="J180" s="286">
        <f>ROUND(I180*H180,2)</f>
        <v>0</v>
      </c>
      <c r="K180" s="287"/>
      <c r="L180" s="288"/>
      <c r="M180" s="289" t="s">
        <v>1</v>
      </c>
      <c r="N180" s="290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1736</v>
      </c>
      <c r="AT180" s="240" t="s">
        <v>303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1736</v>
      </c>
      <c r="BM180" s="240" t="s">
        <v>2417</v>
      </c>
    </row>
    <row r="181" s="2" customFormat="1" ht="16.5" customHeight="1">
      <c r="A181" s="38"/>
      <c r="B181" s="39"/>
      <c r="C181" s="228" t="s">
        <v>489</v>
      </c>
      <c r="D181" s="228" t="s">
        <v>258</v>
      </c>
      <c r="E181" s="229" t="s">
        <v>1820</v>
      </c>
      <c r="F181" s="230" t="s">
        <v>1821</v>
      </c>
      <c r="G181" s="231" t="s">
        <v>358</v>
      </c>
      <c r="H181" s="232">
        <v>26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1.0000000000000001E-05</v>
      </c>
      <c r="R181" s="238">
        <f>Q181*H181</f>
        <v>0.00026000000000000003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2418</v>
      </c>
    </row>
    <row r="182" s="2" customFormat="1" ht="24.15" customHeight="1">
      <c r="A182" s="38"/>
      <c r="B182" s="39"/>
      <c r="C182" s="228" t="s">
        <v>498</v>
      </c>
      <c r="D182" s="228" t="s">
        <v>258</v>
      </c>
      <c r="E182" s="229" t="s">
        <v>1823</v>
      </c>
      <c r="F182" s="230" t="s">
        <v>1824</v>
      </c>
      <c r="G182" s="231" t="s">
        <v>337</v>
      </c>
      <c r="H182" s="232">
        <v>41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2419</v>
      </c>
    </row>
    <row r="183" s="12" customFormat="1" ht="22.8" customHeight="1">
      <c r="A183" s="12"/>
      <c r="B183" s="212"/>
      <c r="C183" s="213"/>
      <c r="D183" s="214" t="s">
        <v>76</v>
      </c>
      <c r="E183" s="226" t="s">
        <v>1260</v>
      </c>
      <c r="F183" s="226" t="s">
        <v>1261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SUM(P184:P189)</f>
        <v>0</v>
      </c>
      <c r="Q183" s="220"/>
      <c r="R183" s="221">
        <f>SUM(R184:R189)</f>
        <v>0.029039999999999996</v>
      </c>
      <c r="S183" s="220"/>
      <c r="T183" s="222">
        <f>SUM(T184:T189)</f>
        <v>0.26895000000000002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87</v>
      </c>
      <c r="AT183" s="224" t="s">
        <v>76</v>
      </c>
      <c r="AU183" s="224" t="s">
        <v>85</v>
      </c>
      <c r="AY183" s="223" t="s">
        <v>256</v>
      </c>
      <c r="BK183" s="225">
        <f>SUM(BK184:BK189)</f>
        <v>0</v>
      </c>
    </row>
    <row r="184" s="2" customFormat="1" ht="16.5" customHeight="1">
      <c r="A184" s="38"/>
      <c r="B184" s="39"/>
      <c r="C184" s="228" t="s">
        <v>505</v>
      </c>
      <c r="D184" s="228" t="s">
        <v>258</v>
      </c>
      <c r="E184" s="229" t="s">
        <v>1267</v>
      </c>
      <c r="F184" s="230" t="s">
        <v>1268</v>
      </c>
      <c r="G184" s="231" t="s">
        <v>337</v>
      </c>
      <c r="H184" s="232">
        <v>1.5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0.00029999999999999997</v>
      </c>
      <c r="R184" s="238">
        <f>Q184*H184</f>
        <v>0.00044999999999999999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2420</v>
      </c>
    </row>
    <row r="185" s="2" customFormat="1" ht="24.15" customHeight="1">
      <c r="A185" s="38"/>
      <c r="B185" s="39"/>
      <c r="C185" s="228" t="s">
        <v>509</v>
      </c>
      <c r="D185" s="228" t="s">
        <v>258</v>
      </c>
      <c r="E185" s="229" t="s">
        <v>1827</v>
      </c>
      <c r="F185" s="230" t="s">
        <v>1828</v>
      </c>
      <c r="G185" s="231" t="s">
        <v>337</v>
      </c>
      <c r="H185" s="232">
        <v>3.2999999999999998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0.081500000000000003</v>
      </c>
      <c r="T185" s="239">
        <f>S185*H185</f>
        <v>0.26895000000000002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2421</v>
      </c>
    </row>
    <row r="186" s="2" customFormat="1" ht="24.15" customHeight="1">
      <c r="A186" s="38"/>
      <c r="B186" s="39"/>
      <c r="C186" s="228" t="s">
        <v>513</v>
      </c>
      <c r="D186" s="228" t="s">
        <v>258</v>
      </c>
      <c r="E186" s="229" t="s">
        <v>1830</v>
      </c>
      <c r="F186" s="230" t="s">
        <v>1831</v>
      </c>
      <c r="G186" s="231" t="s">
        <v>337</v>
      </c>
      <c r="H186" s="232">
        <v>1.5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0.0048999999999999998</v>
      </c>
      <c r="R186" s="238">
        <f>Q186*H186</f>
        <v>0.0073499999999999998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2422</v>
      </c>
    </row>
    <row r="187" s="2" customFormat="1" ht="16.5" customHeight="1">
      <c r="A187" s="38"/>
      <c r="B187" s="39"/>
      <c r="C187" s="280" t="s">
        <v>518</v>
      </c>
      <c r="D187" s="280" t="s">
        <v>303</v>
      </c>
      <c r="E187" s="281" t="s">
        <v>1299</v>
      </c>
      <c r="F187" s="282" t="s">
        <v>1300</v>
      </c>
      <c r="G187" s="283" t="s">
        <v>337</v>
      </c>
      <c r="H187" s="284">
        <v>1.8</v>
      </c>
      <c r="I187" s="285"/>
      <c r="J187" s="286">
        <f>ROUND(I187*H187,2)</f>
        <v>0</v>
      </c>
      <c r="K187" s="287"/>
      <c r="L187" s="288"/>
      <c r="M187" s="289" t="s">
        <v>1</v>
      </c>
      <c r="N187" s="290" t="s">
        <v>42</v>
      </c>
      <c r="O187" s="91"/>
      <c r="P187" s="238">
        <f>O187*H187</f>
        <v>0</v>
      </c>
      <c r="Q187" s="238">
        <v>0.0118</v>
      </c>
      <c r="R187" s="238">
        <f>Q187*H187</f>
        <v>0.021239999999999998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513</v>
      </c>
      <c r="AT187" s="240" t="s">
        <v>303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2423</v>
      </c>
    </row>
    <row r="188" s="2" customFormat="1" ht="24.15" customHeight="1">
      <c r="A188" s="38"/>
      <c r="B188" s="39"/>
      <c r="C188" s="228" t="s">
        <v>523</v>
      </c>
      <c r="D188" s="228" t="s">
        <v>258</v>
      </c>
      <c r="E188" s="229" t="s">
        <v>1834</v>
      </c>
      <c r="F188" s="230" t="s">
        <v>1835</v>
      </c>
      <c r="G188" s="231" t="s">
        <v>337</v>
      </c>
      <c r="H188" s="232">
        <v>1.5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2424</v>
      </c>
    </row>
    <row r="189" s="2" customFormat="1" ht="16.5" customHeight="1">
      <c r="A189" s="38"/>
      <c r="B189" s="39"/>
      <c r="C189" s="228" t="s">
        <v>532</v>
      </c>
      <c r="D189" s="228" t="s">
        <v>258</v>
      </c>
      <c r="E189" s="229" t="s">
        <v>1837</v>
      </c>
      <c r="F189" s="230" t="s">
        <v>1838</v>
      </c>
      <c r="G189" s="231" t="s">
        <v>337</v>
      </c>
      <c r="H189" s="232">
        <v>3.2999999999999998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1736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1736</v>
      </c>
      <c r="BM189" s="240" t="s">
        <v>2425</v>
      </c>
    </row>
    <row r="190" s="12" customFormat="1" ht="22.8" customHeight="1">
      <c r="A190" s="12"/>
      <c r="B190" s="212"/>
      <c r="C190" s="213"/>
      <c r="D190" s="214" t="s">
        <v>76</v>
      </c>
      <c r="E190" s="226" t="s">
        <v>1329</v>
      </c>
      <c r="F190" s="226" t="s">
        <v>1330</v>
      </c>
      <c r="G190" s="213"/>
      <c r="H190" s="213"/>
      <c r="I190" s="216"/>
      <c r="J190" s="227">
        <f>BK190</f>
        <v>0</v>
      </c>
      <c r="K190" s="213"/>
      <c r="L190" s="218"/>
      <c r="M190" s="219"/>
      <c r="N190" s="220"/>
      <c r="O190" s="220"/>
      <c r="P190" s="221">
        <f>SUM(P191:P197)</f>
        <v>0</v>
      </c>
      <c r="Q190" s="220"/>
      <c r="R190" s="221">
        <f>SUM(R191:R197)</f>
        <v>0.010859999999999998</v>
      </c>
      <c r="S190" s="220"/>
      <c r="T190" s="222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3" t="s">
        <v>87</v>
      </c>
      <c r="AT190" s="224" t="s">
        <v>76</v>
      </c>
      <c r="AU190" s="224" t="s">
        <v>85</v>
      </c>
      <c r="AY190" s="223" t="s">
        <v>256</v>
      </c>
      <c r="BK190" s="225">
        <f>SUM(BK191:BK197)</f>
        <v>0</v>
      </c>
    </row>
    <row r="191" s="2" customFormat="1" ht="33" customHeight="1">
      <c r="A191" s="38"/>
      <c r="B191" s="39"/>
      <c r="C191" s="228" t="s">
        <v>544</v>
      </c>
      <c r="D191" s="228" t="s">
        <v>258</v>
      </c>
      <c r="E191" s="229" t="s">
        <v>1840</v>
      </c>
      <c r="F191" s="230" t="s">
        <v>1841</v>
      </c>
      <c r="G191" s="231" t="s">
        <v>337</v>
      </c>
      <c r="H191" s="232">
        <v>10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0.00023000000000000001</v>
      </c>
      <c r="R191" s="238">
        <f>Q191*H191</f>
        <v>0.0023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2426</v>
      </c>
    </row>
    <row r="192" s="2" customFormat="1" ht="24.15" customHeight="1">
      <c r="A192" s="38"/>
      <c r="B192" s="39"/>
      <c r="C192" s="228" t="s">
        <v>553</v>
      </c>
      <c r="D192" s="228" t="s">
        <v>258</v>
      </c>
      <c r="E192" s="229" t="s">
        <v>1843</v>
      </c>
      <c r="F192" s="230" t="s">
        <v>1844</v>
      </c>
      <c r="G192" s="231" t="s">
        <v>337</v>
      </c>
      <c r="H192" s="232">
        <v>10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355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2427</v>
      </c>
    </row>
    <row r="193" s="2" customFormat="1" ht="24.15" customHeight="1">
      <c r="A193" s="38"/>
      <c r="B193" s="39"/>
      <c r="C193" s="228" t="s">
        <v>558</v>
      </c>
      <c r="D193" s="228" t="s">
        <v>258</v>
      </c>
      <c r="E193" s="229" t="s">
        <v>1846</v>
      </c>
      <c r="F193" s="230" t="s">
        <v>1847</v>
      </c>
      <c r="G193" s="231" t="s">
        <v>358</v>
      </c>
      <c r="H193" s="232">
        <v>13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2.0000000000000002E-05</v>
      </c>
      <c r="R193" s="238">
        <f>Q193*H193</f>
        <v>0.00026000000000000003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2428</v>
      </c>
    </row>
    <row r="194" s="2" customFormat="1" ht="24.15" customHeight="1">
      <c r="A194" s="38"/>
      <c r="B194" s="39"/>
      <c r="C194" s="228" t="s">
        <v>564</v>
      </c>
      <c r="D194" s="228" t="s">
        <v>258</v>
      </c>
      <c r="E194" s="229" t="s">
        <v>1849</v>
      </c>
      <c r="F194" s="230" t="s">
        <v>1850</v>
      </c>
      <c r="G194" s="231" t="s">
        <v>337</v>
      </c>
      <c r="H194" s="232">
        <v>10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0.00040999999999999999</v>
      </c>
      <c r="R194" s="238">
        <f>Q194*H194</f>
        <v>0.0040999999999999995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2429</v>
      </c>
    </row>
    <row r="195" s="2" customFormat="1" ht="24.15" customHeight="1">
      <c r="A195" s="38"/>
      <c r="B195" s="39"/>
      <c r="C195" s="228" t="s">
        <v>570</v>
      </c>
      <c r="D195" s="228" t="s">
        <v>258</v>
      </c>
      <c r="E195" s="229" t="s">
        <v>1852</v>
      </c>
      <c r="F195" s="230" t="s">
        <v>1853</v>
      </c>
      <c r="G195" s="231" t="s">
        <v>337</v>
      </c>
      <c r="H195" s="232">
        <v>10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0.00029</v>
      </c>
      <c r="R195" s="238">
        <f>Q195*H195</f>
        <v>0.0028999999999999998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2430</v>
      </c>
    </row>
    <row r="196" s="2" customFormat="1" ht="24.15" customHeight="1">
      <c r="A196" s="38"/>
      <c r="B196" s="39"/>
      <c r="C196" s="228" t="s">
        <v>574</v>
      </c>
      <c r="D196" s="228" t="s">
        <v>258</v>
      </c>
      <c r="E196" s="229" t="s">
        <v>1855</v>
      </c>
      <c r="F196" s="230" t="s">
        <v>1856</v>
      </c>
      <c r="G196" s="231" t="s">
        <v>358</v>
      </c>
      <c r="H196" s="232">
        <v>13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4.0000000000000003E-05</v>
      </c>
      <c r="R196" s="238">
        <f>Q196*H196</f>
        <v>0.00052000000000000006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2431</v>
      </c>
    </row>
    <row r="197" s="2" customFormat="1" ht="21.75" customHeight="1">
      <c r="A197" s="38"/>
      <c r="B197" s="39"/>
      <c r="C197" s="228" t="s">
        <v>583</v>
      </c>
      <c r="D197" s="228" t="s">
        <v>258</v>
      </c>
      <c r="E197" s="229" t="s">
        <v>1858</v>
      </c>
      <c r="F197" s="230" t="s">
        <v>1859</v>
      </c>
      <c r="G197" s="231" t="s">
        <v>358</v>
      </c>
      <c r="H197" s="232">
        <v>13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6.0000000000000002E-05</v>
      </c>
      <c r="R197" s="238">
        <f>Q197*H197</f>
        <v>0.00077999999999999999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355</v>
      </c>
      <c r="AT197" s="240" t="s">
        <v>258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2432</v>
      </c>
    </row>
    <row r="198" s="12" customFormat="1" ht="22.8" customHeight="1">
      <c r="A198" s="12"/>
      <c r="B198" s="212"/>
      <c r="C198" s="213"/>
      <c r="D198" s="214" t="s">
        <v>76</v>
      </c>
      <c r="E198" s="226" t="s">
        <v>1350</v>
      </c>
      <c r="F198" s="226" t="s">
        <v>1351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SUM(P199:P206)</f>
        <v>0</v>
      </c>
      <c r="Q198" s="220"/>
      <c r="R198" s="221">
        <f>SUM(R199:R206)</f>
        <v>0.10300000000000001</v>
      </c>
      <c r="S198" s="220"/>
      <c r="T198" s="222">
        <f>SUM(T199:T206)</f>
        <v>0.022009999999999998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87</v>
      </c>
      <c r="AT198" s="224" t="s">
        <v>76</v>
      </c>
      <c r="AU198" s="224" t="s">
        <v>85</v>
      </c>
      <c r="AY198" s="223" t="s">
        <v>256</v>
      </c>
      <c r="BK198" s="225">
        <f>SUM(BK199:BK206)</f>
        <v>0</v>
      </c>
    </row>
    <row r="199" s="2" customFormat="1" ht="24.15" customHeight="1">
      <c r="A199" s="38"/>
      <c r="B199" s="39"/>
      <c r="C199" s="228" t="s">
        <v>588</v>
      </c>
      <c r="D199" s="228" t="s">
        <v>258</v>
      </c>
      <c r="E199" s="229" t="s">
        <v>1353</v>
      </c>
      <c r="F199" s="230" t="s">
        <v>1354</v>
      </c>
      <c r="G199" s="231" t="s">
        <v>337</v>
      </c>
      <c r="H199" s="232">
        <v>89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2433</v>
      </c>
    </row>
    <row r="200" s="2" customFormat="1" ht="16.5" customHeight="1">
      <c r="A200" s="38"/>
      <c r="B200" s="39"/>
      <c r="C200" s="228" t="s">
        <v>592</v>
      </c>
      <c r="D200" s="228" t="s">
        <v>258</v>
      </c>
      <c r="E200" s="229" t="s">
        <v>1865</v>
      </c>
      <c r="F200" s="230" t="s">
        <v>1866</v>
      </c>
      <c r="G200" s="231" t="s">
        <v>337</v>
      </c>
      <c r="H200" s="232">
        <v>71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2434</v>
      </c>
    </row>
    <row r="201" s="2" customFormat="1" ht="16.5" customHeight="1">
      <c r="A201" s="38"/>
      <c r="B201" s="39"/>
      <c r="C201" s="228" t="s">
        <v>598</v>
      </c>
      <c r="D201" s="228" t="s">
        <v>258</v>
      </c>
      <c r="E201" s="229" t="s">
        <v>1868</v>
      </c>
      <c r="F201" s="230" t="s">
        <v>1869</v>
      </c>
      <c r="G201" s="231" t="s">
        <v>337</v>
      </c>
      <c r="H201" s="232">
        <v>71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0.001</v>
      </c>
      <c r="R201" s="238">
        <f>Q201*H201</f>
        <v>0.071000000000000008</v>
      </c>
      <c r="S201" s="238">
        <v>0.00031</v>
      </c>
      <c r="T201" s="239">
        <f>S201*H201</f>
        <v>0.022009999999999998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2435</v>
      </c>
    </row>
    <row r="202" s="2" customFormat="1" ht="24.15" customHeight="1">
      <c r="A202" s="38"/>
      <c r="B202" s="39"/>
      <c r="C202" s="228" t="s">
        <v>602</v>
      </c>
      <c r="D202" s="228" t="s">
        <v>258</v>
      </c>
      <c r="E202" s="229" t="s">
        <v>1871</v>
      </c>
      <c r="F202" s="230" t="s">
        <v>1872</v>
      </c>
      <c r="G202" s="231" t="s">
        <v>337</v>
      </c>
      <c r="H202" s="232">
        <v>71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0.00020000000000000001</v>
      </c>
      <c r="R202" s="238">
        <f>Q202*H202</f>
        <v>0.014200000000000001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2436</v>
      </c>
    </row>
    <row r="203" s="2" customFormat="1" ht="24.15" customHeight="1">
      <c r="A203" s="38"/>
      <c r="B203" s="39"/>
      <c r="C203" s="228" t="s">
        <v>608</v>
      </c>
      <c r="D203" s="228" t="s">
        <v>258</v>
      </c>
      <c r="E203" s="229" t="s">
        <v>1871</v>
      </c>
      <c r="F203" s="230" t="s">
        <v>1872</v>
      </c>
      <c r="G203" s="231" t="s">
        <v>337</v>
      </c>
      <c r="H203" s="232">
        <v>89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0.00020000000000000001</v>
      </c>
      <c r="R203" s="238">
        <f>Q203*H203</f>
        <v>0.0178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2437</v>
      </c>
    </row>
    <row r="204" s="2" customFormat="1" ht="24.15" customHeight="1">
      <c r="A204" s="38"/>
      <c r="B204" s="39"/>
      <c r="C204" s="228" t="s">
        <v>614</v>
      </c>
      <c r="D204" s="228" t="s">
        <v>258</v>
      </c>
      <c r="E204" s="229" t="s">
        <v>1875</v>
      </c>
      <c r="F204" s="230" t="s">
        <v>1876</v>
      </c>
      <c r="G204" s="231" t="s">
        <v>337</v>
      </c>
      <c r="H204" s="232">
        <v>89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1736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1736</v>
      </c>
      <c r="BM204" s="240" t="s">
        <v>2438</v>
      </c>
    </row>
    <row r="205" s="2" customFormat="1" ht="16.5" customHeight="1">
      <c r="A205" s="38"/>
      <c r="B205" s="39"/>
      <c r="C205" s="228" t="s">
        <v>620</v>
      </c>
      <c r="D205" s="228" t="s">
        <v>258</v>
      </c>
      <c r="E205" s="229" t="s">
        <v>1878</v>
      </c>
      <c r="F205" s="230" t="s">
        <v>1879</v>
      </c>
      <c r="G205" s="231" t="s">
        <v>337</v>
      </c>
      <c r="H205" s="232">
        <v>71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1736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1736</v>
      </c>
      <c r="BM205" s="240" t="s">
        <v>2439</v>
      </c>
    </row>
    <row r="206" s="2" customFormat="1" ht="16.5" customHeight="1">
      <c r="A206" s="38"/>
      <c r="B206" s="39"/>
      <c r="C206" s="228" t="s">
        <v>625</v>
      </c>
      <c r="D206" s="228" t="s">
        <v>258</v>
      </c>
      <c r="E206" s="229" t="s">
        <v>1881</v>
      </c>
      <c r="F206" s="230" t="s">
        <v>1882</v>
      </c>
      <c r="G206" s="231" t="s">
        <v>1735</v>
      </c>
      <c r="H206" s="232">
        <v>1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1736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1736</v>
      </c>
      <c r="BM206" s="240" t="s">
        <v>2440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1884</v>
      </c>
      <c r="F207" s="226" t="s">
        <v>1885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SUM(P208:P210)</f>
        <v>0</v>
      </c>
      <c r="Q207" s="220"/>
      <c r="R207" s="221">
        <f>SUM(R208:R210)</f>
        <v>0</v>
      </c>
      <c r="S207" s="220"/>
      <c r="T207" s="222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87</v>
      </c>
      <c r="AT207" s="224" t="s">
        <v>76</v>
      </c>
      <c r="AU207" s="224" t="s">
        <v>85</v>
      </c>
      <c r="AY207" s="223" t="s">
        <v>256</v>
      </c>
      <c r="BK207" s="225">
        <f>SUM(BK208:BK210)</f>
        <v>0</v>
      </c>
    </row>
    <row r="208" s="2" customFormat="1" ht="66.75" customHeight="1">
      <c r="A208" s="38"/>
      <c r="B208" s="39"/>
      <c r="C208" s="228" t="s">
        <v>630</v>
      </c>
      <c r="D208" s="228" t="s">
        <v>258</v>
      </c>
      <c r="E208" s="229" t="s">
        <v>1886</v>
      </c>
      <c r="F208" s="230" t="s">
        <v>2441</v>
      </c>
      <c r="G208" s="231" t="s">
        <v>319</v>
      </c>
      <c r="H208" s="232">
        <v>1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355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355</v>
      </c>
      <c r="BM208" s="240" t="s">
        <v>2442</v>
      </c>
    </row>
    <row r="209" s="14" customFormat="1">
      <c r="A209" s="14"/>
      <c r="B209" s="258"/>
      <c r="C209" s="259"/>
      <c r="D209" s="249" t="s">
        <v>266</v>
      </c>
      <c r="E209" s="260" t="s">
        <v>1</v>
      </c>
      <c r="F209" s="261" t="s">
        <v>85</v>
      </c>
      <c r="G209" s="259"/>
      <c r="H209" s="262">
        <v>1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8" t="s">
        <v>266</v>
      </c>
      <c r="AU209" s="268" t="s">
        <v>87</v>
      </c>
      <c r="AV209" s="14" t="s">
        <v>87</v>
      </c>
      <c r="AW209" s="14" t="s">
        <v>34</v>
      </c>
      <c r="AX209" s="14" t="s">
        <v>77</v>
      </c>
      <c r="AY209" s="268" t="s">
        <v>256</v>
      </c>
    </row>
    <row r="210" s="15" customFormat="1">
      <c r="A210" s="15"/>
      <c r="B210" s="269"/>
      <c r="C210" s="270"/>
      <c r="D210" s="249" t="s">
        <v>266</v>
      </c>
      <c r="E210" s="271" t="s">
        <v>1</v>
      </c>
      <c r="F210" s="272" t="s">
        <v>270</v>
      </c>
      <c r="G210" s="270"/>
      <c r="H210" s="273">
        <v>1</v>
      </c>
      <c r="I210" s="274"/>
      <c r="J210" s="270"/>
      <c r="K210" s="270"/>
      <c r="L210" s="275"/>
      <c r="M210" s="292"/>
      <c r="N210" s="293"/>
      <c r="O210" s="293"/>
      <c r="P210" s="293"/>
      <c r="Q210" s="293"/>
      <c r="R210" s="293"/>
      <c r="S210" s="293"/>
      <c r="T210" s="29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9" t="s">
        <v>266</v>
      </c>
      <c r="AU210" s="279" t="s">
        <v>87</v>
      </c>
      <c r="AV210" s="15" t="s">
        <v>262</v>
      </c>
      <c r="AW210" s="15" t="s">
        <v>34</v>
      </c>
      <c r="AX210" s="15" t="s">
        <v>85</v>
      </c>
      <c r="AY210" s="279" t="s">
        <v>256</v>
      </c>
    </row>
    <row r="211" s="2" customFormat="1" ht="6.96" customHeight="1">
      <c r="A211" s="38"/>
      <c r="B211" s="66"/>
      <c r="C211" s="67"/>
      <c r="D211" s="67"/>
      <c r="E211" s="67"/>
      <c r="F211" s="67"/>
      <c r="G211" s="67"/>
      <c r="H211" s="67"/>
      <c r="I211" s="67"/>
      <c r="J211" s="67"/>
      <c r="K211" s="67"/>
      <c r="L211" s="44"/>
      <c r="M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</sheetData>
  <sheetProtection sheet="1" autoFilter="0" formatColumns="0" formatRows="0" objects="1" scenarios="1" spinCount="100000" saltValue="snyO/I26Y+3y6F4jEujRRWfXgJr+FNXgCa9YYYxNlgduC702GpnY8AtHbScS3mADFXwK/KNpfzESYhJBH28W0Q==" hashValue="JuAOCmDSDUUb7La2Il3wWvjoSGWP9SQAjuh9jCY24dYLWpxLCs3OmF03Dba+VuTMw6dC7cWFSbRig6GCgYkuig==" algorithmName="SHA-512" password="CC35"/>
  <autoFilter ref="C137:K2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2383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2443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ROUND((SUM(BE133:BE188)),  2)</f>
        <v>0</v>
      </c>
      <c r="G37" s="38"/>
      <c r="H37" s="38"/>
      <c r="I37" s="165">
        <v>0.20999999999999999</v>
      </c>
      <c r="J37" s="164">
        <f>ROUND(((SUM(BE133:BE188))*I37),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ROUND((SUM(BF133:BF188)),  2)</f>
        <v>0</v>
      </c>
      <c r="G38" s="38"/>
      <c r="H38" s="38"/>
      <c r="I38" s="165">
        <v>0.12</v>
      </c>
      <c r="J38" s="164">
        <f>ROUND(((SUM(BF133:BF188))*I38),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ROUND((SUM(BG133:BG188)),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ROUND((SUM(BH133:BH188)),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ROUND((SUM(BI133:BI188)),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2383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 xml:space="preserve">2300103-032 - Stavební část - kabinet  m.č.0.42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J133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J134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J135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J137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J140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J145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1720</v>
      </c>
      <c r="E106" s="197"/>
      <c r="F106" s="197"/>
      <c r="G106" s="197"/>
      <c r="H106" s="197"/>
      <c r="I106" s="197"/>
      <c r="J106" s="198">
        <f>J146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232</v>
      </c>
      <c r="E107" s="197"/>
      <c r="F107" s="197"/>
      <c r="G107" s="197"/>
      <c r="H107" s="197"/>
      <c r="I107" s="197"/>
      <c r="J107" s="198">
        <f>J150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1722</v>
      </c>
      <c r="E108" s="197"/>
      <c r="F108" s="197"/>
      <c r="G108" s="197"/>
      <c r="H108" s="197"/>
      <c r="I108" s="197"/>
      <c r="J108" s="198">
        <f>J166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237</v>
      </c>
      <c r="E109" s="197"/>
      <c r="F109" s="197"/>
      <c r="G109" s="197"/>
      <c r="H109" s="197"/>
      <c r="I109" s="197"/>
      <c r="J109" s="198">
        <f>J180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241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84" t="str">
        <f>E7</f>
        <v>Rekonstrukce silno a slaboproudé instalace, WC pro imobilní - ZŠ Ivanovice na Hané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209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1" customFormat="1" ht="16.5" customHeight="1">
      <c r="B121" s="21"/>
      <c r="C121" s="22"/>
      <c r="D121" s="22"/>
      <c r="E121" s="184" t="s">
        <v>1716</v>
      </c>
      <c r="F121" s="22"/>
      <c r="G121" s="22"/>
      <c r="H121" s="22"/>
      <c r="I121" s="22"/>
      <c r="J121" s="22"/>
      <c r="K121" s="22"/>
      <c r="L121" s="20"/>
    </row>
    <row r="122" s="1" customFormat="1" ht="12" customHeight="1">
      <c r="B122" s="21"/>
      <c r="C122" s="32" t="s">
        <v>1424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300" t="s">
        <v>2383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1718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E13</f>
        <v xml:space="preserve">2300103-032 - Stavební část - kabinet  m.č.0.42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F16</f>
        <v xml:space="preserve">Ivanovice na Hané, ul. Tyršova  218/4</v>
      </c>
      <c r="G127" s="40"/>
      <c r="H127" s="40"/>
      <c r="I127" s="32" t="s">
        <v>22</v>
      </c>
      <c r="J127" s="79" t="str">
        <f>IF(J16="","",J16)</f>
        <v>6. 12. 2023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E19</f>
        <v xml:space="preserve"> </v>
      </c>
      <c r="G129" s="40"/>
      <c r="H129" s="40"/>
      <c r="I129" s="32" t="s">
        <v>30</v>
      </c>
      <c r="J129" s="36" t="str">
        <f>E25</f>
        <v>SPZ Design, s.r.o.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IF(E22="","",E22)</f>
        <v>Vyplň údaj</v>
      </c>
      <c r="G130" s="40"/>
      <c r="H130" s="40"/>
      <c r="I130" s="32" t="s">
        <v>35</v>
      </c>
      <c r="J130" s="36" t="str">
        <f>E28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00"/>
      <c r="B132" s="201"/>
      <c r="C132" s="202" t="s">
        <v>242</v>
      </c>
      <c r="D132" s="203" t="s">
        <v>62</v>
      </c>
      <c r="E132" s="203" t="s">
        <v>58</v>
      </c>
      <c r="F132" s="203" t="s">
        <v>59</v>
      </c>
      <c r="G132" s="203" t="s">
        <v>243</v>
      </c>
      <c r="H132" s="203" t="s">
        <v>244</v>
      </c>
      <c r="I132" s="203" t="s">
        <v>245</v>
      </c>
      <c r="J132" s="204" t="s">
        <v>213</v>
      </c>
      <c r="K132" s="205" t="s">
        <v>246</v>
      </c>
      <c r="L132" s="206"/>
      <c r="M132" s="100" t="s">
        <v>1</v>
      </c>
      <c r="N132" s="101" t="s">
        <v>41</v>
      </c>
      <c r="O132" s="101" t="s">
        <v>247</v>
      </c>
      <c r="P132" s="101" t="s">
        <v>248</v>
      </c>
      <c r="Q132" s="101" t="s">
        <v>249</v>
      </c>
      <c r="R132" s="101" t="s">
        <v>250</v>
      </c>
      <c r="S132" s="101" t="s">
        <v>251</v>
      </c>
      <c r="T132" s="102" t="s">
        <v>252</v>
      </c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</row>
    <row r="133" s="2" customFormat="1" ht="22.8" customHeight="1">
      <c r="A133" s="38"/>
      <c r="B133" s="39"/>
      <c r="C133" s="107" t="s">
        <v>253</v>
      </c>
      <c r="D133" s="40"/>
      <c r="E133" s="40"/>
      <c r="F133" s="40"/>
      <c r="G133" s="40"/>
      <c r="H133" s="40"/>
      <c r="I133" s="40"/>
      <c r="J133" s="207">
        <f>BK133</f>
        <v>0</v>
      </c>
      <c r="K133" s="40"/>
      <c r="L133" s="44"/>
      <c r="M133" s="103"/>
      <c r="N133" s="208"/>
      <c r="O133" s="104"/>
      <c r="P133" s="209">
        <f>P134+P145</f>
        <v>0</v>
      </c>
      <c r="Q133" s="104"/>
      <c r="R133" s="209">
        <f>R134+R145</f>
        <v>0.26526119000000004</v>
      </c>
      <c r="S133" s="104"/>
      <c r="T133" s="210">
        <f>T134+T145</f>
        <v>0.034140000000000004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76</v>
      </c>
      <c r="AU133" s="17" t="s">
        <v>215</v>
      </c>
      <c r="BK133" s="211">
        <f>BK134+BK145</f>
        <v>0</v>
      </c>
    </row>
    <row r="134" s="12" customFormat="1" ht="25.92" customHeight="1">
      <c r="A134" s="12"/>
      <c r="B134" s="212"/>
      <c r="C134" s="213"/>
      <c r="D134" s="214" t="s">
        <v>76</v>
      </c>
      <c r="E134" s="215" t="s">
        <v>254</v>
      </c>
      <c r="F134" s="215" t="s">
        <v>255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P135+P137+P140</f>
        <v>0</v>
      </c>
      <c r="Q134" s="220"/>
      <c r="R134" s="221">
        <f>R135+R137+R140</f>
        <v>0</v>
      </c>
      <c r="S134" s="220"/>
      <c r="T134" s="222">
        <f>T135+T137+T140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85</v>
      </c>
      <c r="AT134" s="224" t="s">
        <v>76</v>
      </c>
      <c r="AU134" s="224" t="s">
        <v>77</v>
      </c>
      <c r="AY134" s="223" t="s">
        <v>256</v>
      </c>
      <c r="BK134" s="225">
        <f>BK135+BK137+BK140</f>
        <v>0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289</v>
      </c>
      <c r="F135" s="226" t="s">
        <v>381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P136</f>
        <v>0</v>
      </c>
      <c r="Q135" s="220"/>
      <c r="R135" s="221">
        <f>R136</f>
        <v>0</v>
      </c>
      <c r="S135" s="220"/>
      <c r="T135" s="222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85</v>
      </c>
      <c r="AT135" s="224" t="s">
        <v>76</v>
      </c>
      <c r="AU135" s="224" t="s">
        <v>85</v>
      </c>
      <c r="AY135" s="223" t="s">
        <v>256</v>
      </c>
      <c r="BK135" s="225">
        <f>BK136</f>
        <v>0</v>
      </c>
    </row>
    <row r="136" s="2" customFormat="1" ht="16.5" customHeight="1">
      <c r="A136" s="38"/>
      <c r="B136" s="39"/>
      <c r="C136" s="228" t="s">
        <v>85</v>
      </c>
      <c r="D136" s="228" t="s">
        <v>258</v>
      </c>
      <c r="E136" s="229" t="s">
        <v>1733</v>
      </c>
      <c r="F136" s="230" t="s">
        <v>1734</v>
      </c>
      <c r="G136" s="231" t="s">
        <v>1735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1736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1736</v>
      </c>
      <c r="BM136" s="240" t="s">
        <v>2444</v>
      </c>
    </row>
    <row r="137" s="12" customFormat="1" ht="22.8" customHeight="1">
      <c r="A137" s="12"/>
      <c r="B137" s="212"/>
      <c r="C137" s="213"/>
      <c r="D137" s="214" t="s">
        <v>76</v>
      </c>
      <c r="E137" s="226" t="s">
        <v>309</v>
      </c>
      <c r="F137" s="226" t="s">
        <v>517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SUM(P138:P139)</f>
        <v>0</v>
      </c>
      <c r="Q137" s="220"/>
      <c r="R137" s="221">
        <f>SUM(R138:R139)</f>
        <v>0</v>
      </c>
      <c r="S137" s="220"/>
      <c r="T137" s="222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85</v>
      </c>
      <c r="AT137" s="224" t="s">
        <v>76</v>
      </c>
      <c r="AU137" s="224" t="s">
        <v>85</v>
      </c>
      <c r="AY137" s="223" t="s">
        <v>256</v>
      </c>
      <c r="BK137" s="225">
        <f>SUM(BK138:BK139)</f>
        <v>0</v>
      </c>
    </row>
    <row r="138" s="2" customFormat="1" ht="16.5" customHeight="1">
      <c r="A138" s="38"/>
      <c r="B138" s="39"/>
      <c r="C138" s="228" t="s">
        <v>87</v>
      </c>
      <c r="D138" s="228" t="s">
        <v>258</v>
      </c>
      <c r="E138" s="229" t="s">
        <v>1744</v>
      </c>
      <c r="F138" s="230" t="s">
        <v>1745</v>
      </c>
      <c r="G138" s="231" t="s">
        <v>940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42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1736</v>
      </c>
      <c r="AT138" s="240" t="s">
        <v>258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1736</v>
      </c>
      <c r="BM138" s="240" t="s">
        <v>2445</v>
      </c>
    </row>
    <row r="139" s="2" customFormat="1" ht="16.5" customHeight="1">
      <c r="A139" s="38"/>
      <c r="B139" s="39"/>
      <c r="C139" s="228" t="s">
        <v>109</v>
      </c>
      <c r="D139" s="228" t="s">
        <v>258</v>
      </c>
      <c r="E139" s="229" t="s">
        <v>1747</v>
      </c>
      <c r="F139" s="230" t="s">
        <v>1748</v>
      </c>
      <c r="G139" s="231" t="s">
        <v>1735</v>
      </c>
      <c r="H139" s="232">
        <v>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1736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1736</v>
      </c>
      <c r="BM139" s="240" t="s">
        <v>2446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655</v>
      </c>
      <c r="F140" s="226" t="s">
        <v>656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SUM(P141:P144)</f>
        <v>0</v>
      </c>
      <c r="Q140" s="220"/>
      <c r="R140" s="221">
        <f>SUM(R141:R144)</f>
        <v>0</v>
      </c>
      <c r="S140" s="220"/>
      <c r="T140" s="222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76</v>
      </c>
      <c r="AU140" s="224" t="s">
        <v>85</v>
      </c>
      <c r="AY140" s="223" t="s">
        <v>256</v>
      </c>
      <c r="BK140" s="225">
        <f>SUM(BK141:BK144)</f>
        <v>0</v>
      </c>
    </row>
    <row r="141" s="2" customFormat="1" ht="24.15" customHeight="1">
      <c r="A141" s="38"/>
      <c r="B141" s="39"/>
      <c r="C141" s="228" t="s">
        <v>262</v>
      </c>
      <c r="D141" s="228" t="s">
        <v>258</v>
      </c>
      <c r="E141" s="229" t="s">
        <v>1750</v>
      </c>
      <c r="F141" s="230" t="s">
        <v>1751</v>
      </c>
      <c r="G141" s="231" t="s">
        <v>292</v>
      </c>
      <c r="H141" s="232">
        <v>0.20000000000000001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262</v>
      </c>
      <c r="AT141" s="240" t="s">
        <v>258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262</v>
      </c>
      <c r="BM141" s="240" t="s">
        <v>2447</v>
      </c>
    </row>
    <row r="142" s="2" customFormat="1" ht="24.15" customHeight="1">
      <c r="A142" s="38"/>
      <c r="B142" s="39"/>
      <c r="C142" s="228" t="s">
        <v>284</v>
      </c>
      <c r="D142" s="228" t="s">
        <v>258</v>
      </c>
      <c r="E142" s="229" t="s">
        <v>662</v>
      </c>
      <c r="F142" s="230" t="s">
        <v>663</v>
      </c>
      <c r="G142" s="231" t="s">
        <v>292</v>
      </c>
      <c r="H142" s="232">
        <v>0.20000000000000001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262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262</v>
      </c>
      <c r="BM142" s="240" t="s">
        <v>2448</v>
      </c>
    </row>
    <row r="143" s="2" customFormat="1" ht="16.5" customHeight="1">
      <c r="A143" s="38"/>
      <c r="B143" s="39"/>
      <c r="C143" s="228" t="s">
        <v>289</v>
      </c>
      <c r="D143" s="228" t="s">
        <v>258</v>
      </c>
      <c r="E143" s="229" t="s">
        <v>1754</v>
      </c>
      <c r="F143" s="230" t="s">
        <v>1755</v>
      </c>
      <c r="G143" s="231" t="s">
        <v>292</v>
      </c>
      <c r="H143" s="232">
        <v>0.20000000000000001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262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262</v>
      </c>
      <c r="BM143" s="240" t="s">
        <v>2449</v>
      </c>
    </row>
    <row r="144" s="2" customFormat="1" ht="24.15" customHeight="1">
      <c r="A144" s="38"/>
      <c r="B144" s="39"/>
      <c r="C144" s="280" t="s">
        <v>296</v>
      </c>
      <c r="D144" s="280" t="s">
        <v>303</v>
      </c>
      <c r="E144" s="281" t="s">
        <v>1757</v>
      </c>
      <c r="F144" s="282" t="s">
        <v>1758</v>
      </c>
      <c r="G144" s="283" t="s">
        <v>319</v>
      </c>
      <c r="H144" s="284">
        <v>1</v>
      </c>
      <c r="I144" s="285"/>
      <c r="J144" s="286">
        <f>ROUND(I144*H144,2)</f>
        <v>0</v>
      </c>
      <c r="K144" s="287"/>
      <c r="L144" s="288"/>
      <c r="M144" s="289" t="s">
        <v>1</v>
      </c>
      <c r="N144" s="290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302</v>
      </c>
      <c r="AT144" s="240" t="s">
        <v>303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262</v>
      </c>
      <c r="BM144" s="240" t="s">
        <v>2450</v>
      </c>
    </row>
    <row r="145" s="12" customFormat="1" ht="25.92" customHeight="1">
      <c r="A145" s="12"/>
      <c r="B145" s="212"/>
      <c r="C145" s="213"/>
      <c r="D145" s="214" t="s">
        <v>76</v>
      </c>
      <c r="E145" s="215" t="s">
        <v>715</v>
      </c>
      <c r="F145" s="215" t="s">
        <v>716</v>
      </c>
      <c r="G145" s="213"/>
      <c r="H145" s="213"/>
      <c r="I145" s="216"/>
      <c r="J145" s="217">
        <f>BK145</f>
        <v>0</v>
      </c>
      <c r="K145" s="213"/>
      <c r="L145" s="218"/>
      <c r="M145" s="219"/>
      <c r="N145" s="220"/>
      <c r="O145" s="220"/>
      <c r="P145" s="221">
        <f>P146+P150+P166+P180</f>
        <v>0</v>
      </c>
      <c r="Q145" s="220"/>
      <c r="R145" s="221">
        <f>R146+R150+R166+R180</f>
        <v>0.26526119000000004</v>
      </c>
      <c r="S145" s="220"/>
      <c r="T145" s="222">
        <f>T146+T150+T166+T180</f>
        <v>0.034140000000000004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87</v>
      </c>
      <c r="AT145" s="224" t="s">
        <v>76</v>
      </c>
      <c r="AU145" s="224" t="s">
        <v>77</v>
      </c>
      <c r="AY145" s="223" t="s">
        <v>256</v>
      </c>
      <c r="BK145" s="225">
        <f>BK146+BK150+BK166+BK180</f>
        <v>0</v>
      </c>
    </row>
    <row r="146" s="12" customFormat="1" ht="22.8" customHeight="1">
      <c r="A146" s="12"/>
      <c r="B146" s="212"/>
      <c r="C146" s="213"/>
      <c r="D146" s="214" t="s">
        <v>76</v>
      </c>
      <c r="E146" s="226" t="s">
        <v>1768</v>
      </c>
      <c r="F146" s="226" t="s">
        <v>1769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SUM(P147:P149)</f>
        <v>0</v>
      </c>
      <c r="Q146" s="220"/>
      <c r="R146" s="221">
        <f>SUM(R147:R149)</f>
        <v>0</v>
      </c>
      <c r="S146" s="220"/>
      <c r="T146" s="222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87</v>
      </c>
      <c r="AT146" s="224" t="s">
        <v>76</v>
      </c>
      <c r="AU146" s="224" t="s">
        <v>85</v>
      </c>
      <c r="AY146" s="223" t="s">
        <v>256</v>
      </c>
      <c r="BK146" s="225">
        <f>SUM(BK147:BK149)</f>
        <v>0</v>
      </c>
    </row>
    <row r="147" s="2" customFormat="1" ht="16.5" customHeight="1">
      <c r="A147" s="38"/>
      <c r="B147" s="39"/>
      <c r="C147" s="228" t="s">
        <v>302</v>
      </c>
      <c r="D147" s="228" t="s">
        <v>258</v>
      </c>
      <c r="E147" s="229" t="s">
        <v>1770</v>
      </c>
      <c r="F147" s="230" t="s">
        <v>1771</v>
      </c>
      <c r="G147" s="231" t="s">
        <v>337</v>
      </c>
      <c r="H147" s="232">
        <v>2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355</v>
      </c>
      <c r="AT147" s="240" t="s">
        <v>258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2451</v>
      </c>
    </row>
    <row r="148" s="2" customFormat="1" ht="16.5" customHeight="1">
      <c r="A148" s="38"/>
      <c r="B148" s="39"/>
      <c r="C148" s="228" t="s">
        <v>309</v>
      </c>
      <c r="D148" s="228" t="s">
        <v>258</v>
      </c>
      <c r="E148" s="229" t="s">
        <v>1773</v>
      </c>
      <c r="F148" s="230" t="s">
        <v>1774</v>
      </c>
      <c r="G148" s="231" t="s">
        <v>1151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1736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1736</v>
      </c>
      <c r="BM148" s="240" t="s">
        <v>2452</v>
      </c>
    </row>
    <row r="149" s="2" customFormat="1" ht="16.5" customHeight="1">
      <c r="A149" s="38"/>
      <c r="B149" s="39"/>
      <c r="C149" s="228" t="s">
        <v>316</v>
      </c>
      <c r="D149" s="228" t="s">
        <v>258</v>
      </c>
      <c r="E149" s="229" t="s">
        <v>1776</v>
      </c>
      <c r="F149" s="230" t="s">
        <v>1777</v>
      </c>
      <c r="G149" s="231" t="s">
        <v>1151</v>
      </c>
      <c r="H149" s="232">
        <v>1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1736</v>
      </c>
      <c r="AT149" s="240" t="s">
        <v>258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1736</v>
      </c>
      <c r="BM149" s="240" t="s">
        <v>2453</v>
      </c>
    </row>
    <row r="150" s="12" customFormat="1" ht="22.8" customHeight="1">
      <c r="A150" s="12"/>
      <c r="B150" s="212"/>
      <c r="C150" s="213"/>
      <c r="D150" s="214" t="s">
        <v>76</v>
      </c>
      <c r="E150" s="226" t="s">
        <v>1064</v>
      </c>
      <c r="F150" s="226" t="s">
        <v>1065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SUM(P151:P165)</f>
        <v>0</v>
      </c>
      <c r="Q150" s="220"/>
      <c r="R150" s="221">
        <f>SUM(R151:R165)</f>
        <v>0.089301190000000003</v>
      </c>
      <c r="S150" s="220"/>
      <c r="T150" s="222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87</v>
      </c>
      <c r="AT150" s="224" t="s">
        <v>76</v>
      </c>
      <c r="AU150" s="224" t="s">
        <v>85</v>
      </c>
      <c r="AY150" s="223" t="s">
        <v>256</v>
      </c>
      <c r="BK150" s="225">
        <f>SUM(BK151:BK165)</f>
        <v>0</v>
      </c>
    </row>
    <row r="151" s="2" customFormat="1" ht="33" customHeight="1">
      <c r="A151" s="38"/>
      <c r="B151" s="39"/>
      <c r="C151" s="228" t="s">
        <v>322</v>
      </c>
      <c r="D151" s="228" t="s">
        <v>258</v>
      </c>
      <c r="E151" s="229" t="s">
        <v>1067</v>
      </c>
      <c r="F151" s="230" t="s">
        <v>1068</v>
      </c>
      <c r="G151" s="231" t="s">
        <v>337</v>
      </c>
      <c r="H151" s="232">
        <v>8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0.00125</v>
      </c>
      <c r="R151" s="238">
        <f>Q151*H151</f>
        <v>0.01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355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2454</v>
      </c>
    </row>
    <row r="152" s="2" customFormat="1" ht="16.5" customHeight="1">
      <c r="A152" s="38"/>
      <c r="B152" s="39"/>
      <c r="C152" s="280" t="s">
        <v>8</v>
      </c>
      <c r="D152" s="280" t="s">
        <v>303</v>
      </c>
      <c r="E152" s="281" t="s">
        <v>2207</v>
      </c>
      <c r="F152" s="282" t="s">
        <v>2208</v>
      </c>
      <c r="G152" s="283" t="s">
        <v>337</v>
      </c>
      <c r="H152" s="284">
        <v>10.727</v>
      </c>
      <c r="I152" s="285"/>
      <c r="J152" s="286">
        <f>ROUND(I152*H152,2)</f>
        <v>0</v>
      </c>
      <c r="K152" s="287"/>
      <c r="L152" s="288"/>
      <c r="M152" s="289" t="s">
        <v>1</v>
      </c>
      <c r="N152" s="290" t="s">
        <v>42</v>
      </c>
      <c r="O152" s="91"/>
      <c r="P152" s="238">
        <f>O152*H152</f>
        <v>0</v>
      </c>
      <c r="Q152" s="238">
        <v>0.0060000000000000001</v>
      </c>
      <c r="R152" s="238">
        <f>Q152*H152</f>
        <v>0.064362000000000003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513</v>
      </c>
      <c r="AT152" s="240" t="s">
        <v>303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2455</v>
      </c>
    </row>
    <row r="153" s="14" customFormat="1">
      <c r="A153" s="14"/>
      <c r="B153" s="258"/>
      <c r="C153" s="259"/>
      <c r="D153" s="249" t="s">
        <v>266</v>
      </c>
      <c r="E153" s="260" t="s">
        <v>1</v>
      </c>
      <c r="F153" s="261" t="s">
        <v>2456</v>
      </c>
      <c r="G153" s="259"/>
      <c r="H153" s="262">
        <v>10.727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8" t="s">
        <v>266</v>
      </c>
      <c r="AU153" s="268" t="s">
        <v>87</v>
      </c>
      <c r="AV153" s="14" t="s">
        <v>87</v>
      </c>
      <c r="AW153" s="14" t="s">
        <v>34</v>
      </c>
      <c r="AX153" s="14" t="s">
        <v>85</v>
      </c>
      <c r="AY153" s="268" t="s">
        <v>256</v>
      </c>
    </row>
    <row r="154" s="2" customFormat="1" ht="16.5" customHeight="1">
      <c r="A154" s="38"/>
      <c r="B154" s="39"/>
      <c r="C154" s="280" t="s">
        <v>334</v>
      </c>
      <c r="D154" s="280" t="s">
        <v>303</v>
      </c>
      <c r="E154" s="281" t="s">
        <v>2211</v>
      </c>
      <c r="F154" s="282" t="s">
        <v>2212</v>
      </c>
      <c r="G154" s="283" t="s">
        <v>358</v>
      </c>
      <c r="H154" s="284">
        <v>8.1050000000000004</v>
      </c>
      <c r="I154" s="285"/>
      <c r="J154" s="286">
        <f>ROUND(I154*H154,2)</f>
        <v>0</v>
      </c>
      <c r="K154" s="287"/>
      <c r="L154" s="288"/>
      <c r="M154" s="289" t="s">
        <v>1</v>
      </c>
      <c r="N154" s="290" t="s">
        <v>42</v>
      </c>
      <c r="O154" s="91"/>
      <c r="P154" s="238">
        <f>O154*H154</f>
        <v>0</v>
      </c>
      <c r="Q154" s="238">
        <v>0.00038000000000000002</v>
      </c>
      <c r="R154" s="238">
        <f>Q154*H154</f>
        <v>0.0030799000000000004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513</v>
      </c>
      <c r="AT154" s="240" t="s">
        <v>303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2457</v>
      </c>
    </row>
    <row r="155" s="14" customFormat="1">
      <c r="A155" s="14"/>
      <c r="B155" s="258"/>
      <c r="C155" s="259"/>
      <c r="D155" s="249" t="s">
        <v>266</v>
      </c>
      <c r="E155" s="260" t="s">
        <v>1</v>
      </c>
      <c r="F155" s="261" t="s">
        <v>2458</v>
      </c>
      <c r="G155" s="259"/>
      <c r="H155" s="262">
        <v>8.1050000000000004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266</v>
      </c>
      <c r="AU155" s="268" t="s">
        <v>87</v>
      </c>
      <c r="AV155" s="14" t="s">
        <v>87</v>
      </c>
      <c r="AW155" s="14" t="s">
        <v>34</v>
      </c>
      <c r="AX155" s="14" t="s">
        <v>85</v>
      </c>
      <c r="AY155" s="268" t="s">
        <v>256</v>
      </c>
    </row>
    <row r="156" s="2" customFormat="1" ht="16.5" customHeight="1">
      <c r="A156" s="38"/>
      <c r="B156" s="39"/>
      <c r="C156" s="280" t="s">
        <v>343</v>
      </c>
      <c r="D156" s="280" t="s">
        <v>303</v>
      </c>
      <c r="E156" s="281" t="s">
        <v>2215</v>
      </c>
      <c r="F156" s="282" t="s">
        <v>2216</v>
      </c>
      <c r="G156" s="283" t="s">
        <v>358</v>
      </c>
      <c r="H156" s="284">
        <v>16.686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0.00035</v>
      </c>
      <c r="R156" s="238">
        <f>Q156*H156</f>
        <v>0.0058401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2459</v>
      </c>
    </row>
    <row r="157" s="14" customFormat="1">
      <c r="A157" s="14"/>
      <c r="B157" s="258"/>
      <c r="C157" s="259"/>
      <c r="D157" s="249" t="s">
        <v>266</v>
      </c>
      <c r="E157" s="260" t="s">
        <v>1</v>
      </c>
      <c r="F157" s="261" t="s">
        <v>2460</v>
      </c>
      <c r="G157" s="259"/>
      <c r="H157" s="262">
        <v>16.686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8" t="s">
        <v>266</v>
      </c>
      <c r="AU157" s="268" t="s">
        <v>87</v>
      </c>
      <c r="AV157" s="14" t="s">
        <v>87</v>
      </c>
      <c r="AW157" s="14" t="s">
        <v>34</v>
      </c>
      <c r="AX157" s="14" t="s">
        <v>85</v>
      </c>
      <c r="AY157" s="268" t="s">
        <v>256</v>
      </c>
    </row>
    <row r="158" s="2" customFormat="1" ht="16.5" customHeight="1">
      <c r="A158" s="38"/>
      <c r="B158" s="39"/>
      <c r="C158" s="280" t="s">
        <v>348</v>
      </c>
      <c r="D158" s="280" t="s">
        <v>303</v>
      </c>
      <c r="E158" s="281" t="s">
        <v>2219</v>
      </c>
      <c r="F158" s="282" t="s">
        <v>2220</v>
      </c>
      <c r="G158" s="283" t="s">
        <v>358</v>
      </c>
      <c r="H158" s="284">
        <v>8.343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0.00035</v>
      </c>
      <c r="R158" s="238">
        <f>Q158*H158</f>
        <v>0.00292005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2461</v>
      </c>
    </row>
    <row r="159" s="14" customFormat="1">
      <c r="A159" s="14"/>
      <c r="B159" s="258"/>
      <c r="C159" s="259"/>
      <c r="D159" s="249" t="s">
        <v>266</v>
      </c>
      <c r="E159" s="260" t="s">
        <v>1</v>
      </c>
      <c r="F159" s="261" t="s">
        <v>2462</v>
      </c>
      <c r="G159" s="259"/>
      <c r="H159" s="262">
        <v>8.343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266</v>
      </c>
      <c r="AU159" s="268" t="s">
        <v>87</v>
      </c>
      <c r="AV159" s="14" t="s">
        <v>87</v>
      </c>
      <c r="AW159" s="14" t="s">
        <v>34</v>
      </c>
      <c r="AX159" s="14" t="s">
        <v>85</v>
      </c>
      <c r="AY159" s="268" t="s">
        <v>256</v>
      </c>
    </row>
    <row r="160" s="2" customFormat="1" ht="16.5" customHeight="1">
      <c r="A160" s="38"/>
      <c r="B160" s="39"/>
      <c r="C160" s="280" t="s">
        <v>355</v>
      </c>
      <c r="D160" s="280" t="s">
        <v>303</v>
      </c>
      <c r="E160" s="281" t="s">
        <v>2223</v>
      </c>
      <c r="F160" s="282" t="s">
        <v>2224</v>
      </c>
      <c r="G160" s="283" t="s">
        <v>358</v>
      </c>
      <c r="H160" s="284">
        <v>4.7679999999999998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0.00050000000000000001</v>
      </c>
      <c r="R160" s="238">
        <f>Q160*H160</f>
        <v>0.0023839999999999998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2463</v>
      </c>
    </row>
    <row r="161" s="14" customFormat="1">
      <c r="A161" s="14"/>
      <c r="B161" s="258"/>
      <c r="C161" s="259"/>
      <c r="D161" s="249" t="s">
        <v>266</v>
      </c>
      <c r="E161" s="260" t="s">
        <v>1</v>
      </c>
      <c r="F161" s="261" t="s">
        <v>2464</v>
      </c>
      <c r="G161" s="259"/>
      <c r="H161" s="262">
        <v>4.7679999999999998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266</v>
      </c>
      <c r="AU161" s="268" t="s">
        <v>87</v>
      </c>
      <c r="AV161" s="14" t="s">
        <v>87</v>
      </c>
      <c r="AW161" s="14" t="s">
        <v>34</v>
      </c>
      <c r="AX161" s="14" t="s">
        <v>85</v>
      </c>
      <c r="AY161" s="268" t="s">
        <v>256</v>
      </c>
    </row>
    <row r="162" s="2" customFormat="1" ht="16.5" customHeight="1">
      <c r="A162" s="38"/>
      <c r="B162" s="39"/>
      <c r="C162" s="280" t="s">
        <v>368</v>
      </c>
      <c r="D162" s="280" t="s">
        <v>303</v>
      </c>
      <c r="E162" s="281" t="s">
        <v>2227</v>
      </c>
      <c r="F162" s="282" t="s">
        <v>2228</v>
      </c>
      <c r="G162" s="283" t="s">
        <v>319</v>
      </c>
      <c r="H162" s="284">
        <v>11.919000000000001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4.0000000000000003E-05</v>
      </c>
      <c r="R162" s="238">
        <f>Q162*H162</f>
        <v>0.00047676000000000006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2465</v>
      </c>
    </row>
    <row r="163" s="14" customFormat="1">
      <c r="A163" s="14"/>
      <c r="B163" s="258"/>
      <c r="C163" s="259"/>
      <c r="D163" s="249" t="s">
        <v>266</v>
      </c>
      <c r="E163" s="260" t="s">
        <v>1</v>
      </c>
      <c r="F163" s="261" t="s">
        <v>2466</v>
      </c>
      <c r="G163" s="259"/>
      <c r="H163" s="262">
        <v>11.919000000000001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266</v>
      </c>
      <c r="AU163" s="268" t="s">
        <v>87</v>
      </c>
      <c r="AV163" s="14" t="s">
        <v>87</v>
      </c>
      <c r="AW163" s="14" t="s">
        <v>34</v>
      </c>
      <c r="AX163" s="14" t="s">
        <v>85</v>
      </c>
      <c r="AY163" s="268" t="s">
        <v>256</v>
      </c>
    </row>
    <row r="164" s="2" customFormat="1" ht="16.5" customHeight="1">
      <c r="A164" s="38"/>
      <c r="B164" s="39"/>
      <c r="C164" s="280" t="s">
        <v>382</v>
      </c>
      <c r="D164" s="280" t="s">
        <v>303</v>
      </c>
      <c r="E164" s="281" t="s">
        <v>2231</v>
      </c>
      <c r="F164" s="282" t="s">
        <v>2232</v>
      </c>
      <c r="G164" s="283" t="s">
        <v>319</v>
      </c>
      <c r="H164" s="284">
        <v>11.919000000000001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2.0000000000000002E-05</v>
      </c>
      <c r="R164" s="238">
        <f>Q164*H164</f>
        <v>0.00023838000000000003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2467</v>
      </c>
    </row>
    <row r="165" s="14" customFormat="1">
      <c r="A165" s="14"/>
      <c r="B165" s="258"/>
      <c r="C165" s="259"/>
      <c r="D165" s="249" t="s">
        <v>266</v>
      </c>
      <c r="E165" s="260" t="s">
        <v>1</v>
      </c>
      <c r="F165" s="261" t="s">
        <v>2466</v>
      </c>
      <c r="G165" s="259"/>
      <c r="H165" s="262">
        <v>11.919000000000001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266</v>
      </c>
      <c r="AU165" s="268" t="s">
        <v>87</v>
      </c>
      <c r="AV165" s="14" t="s">
        <v>87</v>
      </c>
      <c r="AW165" s="14" t="s">
        <v>34</v>
      </c>
      <c r="AX165" s="14" t="s">
        <v>85</v>
      </c>
      <c r="AY165" s="268" t="s">
        <v>256</v>
      </c>
    </row>
    <row r="166" s="12" customFormat="1" ht="22.8" customHeight="1">
      <c r="A166" s="12"/>
      <c r="B166" s="212"/>
      <c r="C166" s="213"/>
      <c r="D166" s="214" t="s">
        <v>76</v>
      </c>
      <c r="E166" s="226" t="s">
        <v>1787</v>
      </c>
      <c r="F166" s="226" t="s">
        <v>1788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SUM(P167:P179)</f>
        <v>0</v>
      </c>
      <c r="Q166" s="220"/>
      <c r="R166" s="221">
        <f>SUM(R167:R179)</f>
        <v>0.12676000000000001</v>
      </c>
      <c r="S166" s="220"/>
      <c r="T166" s="222">
        <f>SUM(T167:T179)</f>
        <v>0.023599999999999999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87</v>
      </c>
      <c r="AT166" s="224" t="s">
        <v>76</v>
      </c>
      <c r="AU166" s="224" t="s">
        <v>85</v>
      </c>
      <c r="AY166" s="223" t="s">
        <v>256</v>
      </c>
      <c r="BK166" s="225">
        <f>SUM(BK167:BK179)</f>
        <v>0</v>
      </c>
    </row>
    <row r="167" s="2" customFormat="1" ht="24.15" customHeight="1">
      <c r="A167" s="38"/>
      <c r="B167" s="39"/>
      <c r="C167" s="228" t="s">
        <v>406</v>
      </c>
      <c r="D167" s="228" t="s">
        <v>258</v>
      </c>
      <c r="E167" s="229" t="s">
        <v>1789</v>
      </c>
      <c r="F167" s="230" t="s">
        <v>1790</v>
      </c>
      <c r="G167" s="231" t="s">
        <v>337</v>
      </c>
      <c r="H167" s="232">
        <v>8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355</v>
      </c>
      <c r="AT167" s="240" t="s">
        <v>258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2468</v>
      </c>
    </row>
    <row r="168" s="2" customFormat="1" ht="16.5" customHeight="1">
      <c r="A168" s="38"/>
      <c r="B168" s="39"/>
      <c r="C168" s="228" t="s">
        <v>411</v>
      </c>
      <c r="D168" s="228" t="s">
        <v>258</v>
      </c>
      <c r="E168" s="229" t="s">
        <v>1792</v>
      </c>
      <c r="F168" s="230" t="s">
        <v>1793</v>
      </c>
      <c r="G168" s="231" t="s">
        <v>337</v>
      </c>
      <c r="H168" s="232">
        <v>8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355</v>
      </c>
      <c r="AT168" s="240" t="s">
        <v>258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2469</v>
      </c>
    </row>
    <row r="169" s="2" customFormat="1" ht="24.15" customHeight="1">
      <c r="A169" s="38"/>
      <c r="B169" s="39"/>
      <c r="C169" s="228" t="s">
        <v>7</v>
      </c>
      <c r="D169" s="228" t="s">
        <v>258</v>
      </c>
      <c r="E169" s="229" t="s">
        <v>1795</v>
      </c>
      <c r="F169" s="230" t="s">
        <v>1796</v>
      </c>
      <c r="G169" s="231" t="s">
        <v>337</v>
      </c>
      <c r="H169" s="232">
        <v>8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0.00020000000000000001</v>
      </c>
      <c r="R169" s="238">
        <f>Q169*H169</f>
        <v>0.0016000000000000001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2470</v>
      </c>
    </row>
    <row r="170" s="2" customFormat="1" ht="16.5" customHeight="1">
      <c r="A170" s="38"/>
      <c r="B170" s="39"/>
      <c r="C170" s="228" t="s">
        <v>435</v>
      </c>
      <c r="D170" s="228" t="s">
        <v>258</v>
      </c>
      <c r="E170" s="229" t="s">
        <v>1798</v>
      </c>
      <c r="F170" s="230" t="s">
        <v>1799</v>
      </c>
      <c r="G170" s="231" t="s">
        <v>337</v>
      </c>
      <c r="H170" s="232">
        <v>8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0.014999999999999999</v>
      </c>
      <c r="R170" s="238">
        <f>Q170*H170</f>
        <v>0.12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355</v>
      </c>
      <c r="AT170" s="240" t="s">
        <v>258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2471</v>
      </c>
    </row>
    <row r="171" s="2" customFormat="1" ht="24.15" customHeight="1">
      <c r="A171" s="38"/>
      <c r="B171" s="39"/>
      <c r="C171" s="228" t="s">
        <v>471</v>
      </c>
      <c r="D171" s="228" t="s">
        <v>258</v>
      </c>
      <c r="E171" s="229" t="s">
        <v>1801</v>
      </c>
      <c r="F171" s="230" t="s">
        <v>1802</v>
      </c>
      <c r="G171" s="231" t="s">
        <v>337</v>
      </c>
      <c r="H171" s="232">
        <v>8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0.0025000000000000001</v>
      </c>
      <c r="T171" s="239">
        <f>S171*H171</f>
        <v>0.02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355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2472</v>
      </c>
    </row>
    <row r="172" s="2" customFormat="1" ht="16.5" customHeight="1">
      <c r="A172" s="38"/>
      <c r="B172" s="39"/>
      <c r="C172" s="228" t="s">
        <v>477</v>
      </c>
      <c r="D172" s="228" t="s">
        <v>258</v>
      </c>
      <c r="E172" s="229" t="s">
        <v>1804</v>
      </c>
      <c r="F172" s="230" t="s">
        <v>1805</v>
      </c>
      <c r="G172" s="231" t="s">
        <v>337</v>
      </c>
      <c r="H172" s="232">
        <v>8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0.00029999999999999997</v>
      </c>
      <c r="R172" s="238">
        <f>Q172*H172</f>
        <v>0.0023999999999999998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355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2473</v>
      </c>
    </row>
    <row r="173" s="2" customFormat="1" ht="16.5" customHeight="1">
      <c r="A173" s="38"/>
      <c r="B173" s="39"/>
      <c r="C173" s="280" t="s">
        <v>485</v>
      </c>
      <c r="D173" s="280" t="s">
        <v>303</v>
      </c>
      <c r="E173" s="281" t="s">
        <v>1807</v>
      </c>
      <c r="F173" s="282" t="s">
        <v>1808</v>
      </c>
      <c r="G173" s="283" t="s">
        <v>358</v>
      </c>
      <c r="H173" s="284">
        <v>12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0.00022000000000000001</v>
      </c>
      <c r="R173" s="238">
        <f>Q173*H173</f>
        <v>0.00264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2474</v>
      </c>
    </row>
    <row r="174" s="14" customFormat="1">
      <c r="A174" s="14"/>
      <c r="B174" s="258"/>
      <c r="C174" s="259"/>
      <c r="D174" s="249" t="s">
        <v>266</v>
      </c>
      <c r="E174" s="260" t="s">
        <v>1</v>
      </c>
      <c r="F174" s="261" t="s">
        <v>2475</v>
      </c>
      <c r="G174" s="259"/>
      <c r="H174" s="262">
        <v>12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266</v>
      </c>
      <c r="AU174" s="268" t="s">
        <v>87</v>
      </c>
      <c r="AV174" s="14" t="s">
        <v>87</v>
      </c>
      <c r="AW174" s="14" t="s">
        <v>34</v>
      </c>
      <c r="AX174" s="14" t="s">
        <v>85</v>
      </c>
      <c r="AY174" s="268" t="s">
        <v>256</v>
      </c>
    </row>
    <row r="175" s="2" customFormat="1" ht="24.15" customHeight="1">
      <c r="A175" s="38"/>
      <c r="B175" s="39"/>
      <c r="C175" s="228" t="s">
        <v>489</v>
      </c>
      <c r="D175" s="228" t="s">
        <v>258</v>
      </c>
      <c r="E175" s="229" t="s">
        <v>1811</v>
      </c>
      <c r="F175" s="230" t="s">
        <v>1812</v>
      </c>
      <c r="G175" s="231" t="s">
        <v>358</v>
      </c>
      <c r="H175" s="232">
        <v>4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2476</v>
      </c>
    </row>
    <row r="176" s="2" customFormat="1" ht="21.75" customHeight="1">
      <c r="A176" s="38"/>
      <c r="B176" s="39"/>
      <c r="C176" s="228" t="s">
        <v>441</v>
      </c>
      <c r="D176" s="228" t="s">
        <v>258</v>
      </c>
      <c r="E176" s="229" t="s">
        <v>1814</v>
      </c>
      <c r="F176" s="230" t="s">
        <v>1815</v>
      </c>
      <c r="G176" s="231" t="s">
        <v>358</v>
      </c>
      <c r="H176" s="232">
        <v>12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0.00029999999999999997</v>
      </c>
      <c r="T176" s="239">
        <f>S176*H176</f>
        <v>0.0035999999999999999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2477</v>
      </c>
    </row>
    <row r="177" s="2" customFormat="1" ht="66.75" customHeight="1">
      <c r="A177" s="38"/>
      <c r="B177" s="39"/>
      <c r="C177" s="280" t="s">
        <v>465</v>
      </c>
      <c r="D177" s="280" t="s">
        <v>303</v>
      </c>
      <c r="E177" s="281" t="s">
        <v>1817</v>
      </c>
      <c r="F177" s="282" t="s">
        <v>1818</v>
      </c>
      <c r="G177" s="283" t="s">
        <v>337</v>
      </c>
      <c r="H177" s="284">
        <v>9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1736</v>
      </c>
      <c r="AT177" s="240" t="s">
        <v>303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1736</v>
      </c>
      <c r="BM177" s="240" t="s">
        <v>2478</v>
      </c>
    </row>
    <row r="178" s="2" customFormat="1" ht="16.5" customHeight="1">
      <c r="A178" s="38"/>
      <c r="B178" s="39"/>
      <c r="C178" s="228" t="s">
        <v>498</v>
      </c>
      <c r="D178" s="228" t="s">
        <v>258</v>
      </c>
      <c r="E178" s="229" t="s">
        <v>1820</v>
      </c>
      <c r="F178" s="230" t="s">
        <v>1821</v>
      </c>
      <c r="G178" s="231" t="s">
        <v>358</v>
      </c>
      <c r="H178" s="232">
        <v>12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1.0000000000000001E-05</v>
      </c>
      <c r="R178" s="238">
        <f>Q178*H178</f>
        <v>0.00012000000000000002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2479</v>
      </c>
    </row>
    <row r="179" s="2" customFormat="1" ht="24.15" customHeight="1">
      <c r="A179" s="38"/>
      <c r="B179" s="39"/>
      <c r="C179" s="228" t="s">
        <v>505</v>
      </c>
      <c r="D179" s="228" t="s">
        <v>258</v>
      </c>
      <c r="E179" s="229" t="s">
        <v>1823</v>
      </c>
      <c r="F179" s="230" t="s">
        <v>1824</v>
      </c>
      <c r="G179" s="231" t="s">
        <v>337</v>
      </c>
      <c r="H179" s="232">
        <v>8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355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2480</v>
      </c>
    </row>
    <row r="180" s="12" customFormat="1" ht="22.8" customHeight="1">
      <c r="A180" s="12"/>
      <c r="B180" s="212"/>
      <c r="C180" s="213"/>
      <c r="D180" s="214" t="s">
        <v>76</v>
      </c>
      <c r="E180" s="226" t="s">
        <v>1350</v>
      </c>
      <c r="F180" s="226" t="s">
        <v>1351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SUM(P181:P188)</f>
        <v>0</v>
      </c>
      <c r="Q180" s="220"/>
      <c r="R180" s="221">
        <f>SUM(R181:R188)</f>
        <v>0.049200000000000008</v>
      </c>
      <c r="S180" s="220"/>
      <c r="T180" s="222">
        <f>SUM(T181:T188)</f>
        <v>0.010540000000000001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87</v>
      </c>
      <c r="AT180" s="224" t="s">
        <v>76</v>
      </c>
      <c r="AU180" s="224" t="s">
        <v>85</v>
      </c>
      <c r="AY180" s="223" t="s">
        <v>256</v>
      </c>
      <c r="BK180" s="225">
        <f>SUM(BK181:BK188)</f>
        <v>0</v>
      </c>
    </row>
    <row r="181" s="2" customFormat="1" ht="24.15" customHeight="1">
      <c r="A181" s="38"/>
      <c r="B181" s="39"/>
      <c r="C181" s="228" t="s">
        <v>509</v>
      </c>
      <c r="D181" s="228" t="s">
        <v>258</v>
      </c>
      <c r="E181" s="229" t="s">
        <v>1353</v>
      </c>
      <c r="F181" s="230" t="s">
        <v>1354</v>
      </c>
      <c r="G181" s="231" t="s">
        <v>337</v>
      </c>
      <c r="H181" s="232">
        <v>42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2481</v>
      </c>
    </row>
    <row r="182" s="2" customFormat="1" ht="16.5" customHeight="1">
      <c r="A182" s="38"/>
      <c r="B182" s="39"/>
      <c r="C182" s="228" t="s">
        <v>513</v>
      </c>
      <c r="D182" s="228" t="s">
        <v>258</v>
      </c>
      <c r="E182" s="229" t="s">
        <v>1865</v>
      </c>
      <c r="F182" s="230" t="s">
        <v>1866</v>
      </c>
      <c r="G182" s="231" t="s">
        <v>337</v>
      </c>
      <c r="H182" s="232">
        <v>34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2482</v>
      </c>
    </row>
    <row r="183" s="2" customFormat="1" ht="16.5" customHeight="1">
      <c r="A183" s="38"/>
      <c r="B183" s="39"/>
      <c r="C183" s="228" t="s">
        <v>518</v>
      </c>
      <c r="D183" s="228" t="s">
        <v>258</v>
      </c>
      <c r="E183" s="229" t="s">
        <v>1868</v>
      </c>
      <c r="F183" s="230" t="s">
        <v>1869</v>
      </c>
      <c r="G183" s="231" t="s">
        <v>337</v>
      </c>
      <c r="H183" s="232">
        <v>34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0.001</v>
      </c>
      <c r="R183" s="238">
        <f>Q183*H183</f>
        <v>0.034000000000000002</v>
      </c>
      <c r="S183" s="238">
        <v>0.00031</v>
      </c>
      <c r="T183" s="239">
        <f>S183*H183</f>
        <v>0.010540000000000001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2483</v>
      </c>
    </row>
    <row r="184" s="2" customFormat="1" ht="24.15" customHeight="1">
      <c r="A184" s="38"/>
      <c r="B184" s="39"/>
      <c r="C184" s="228" t="s">
        <v>523</v>
      </c>
      <c r="D184" s="228" t="s">
        <v>258</v>
      </c>
      <c r="E184" s="229" t="s">
        <v>1871</v>
      </c>
      <c r="F184" s="230" t="s">
        <v>1872</v>
      </c>
      <c r="G184" s="231" t="s">
        <v>337</v>
      </c>
      <c r="H184" s="232">
        <v>34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0.00020000000000000001</v>
      </c>
      <c r="R184" s="238">
        <f>Q184*H184</f>
        <v>0.0068000000000000005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2484</v>
      </c>
    </row>
    <row r="185" s="2" customFormat="1" ht="24.15" customHeight="1">
      <c r="A185" s="38"/>
      <c r="B185" s="39"/>
      <c r="C185" s="228" t="s">
        <v>544</v>
      </c>
      <c r="D185" s="228" t="s">
        <v>258</v>
      </c>
      <c r="E185" s="229" t="s">
        <v>1871</v>
      </c>
      <c r="F185" s="230" t="s">
        <v>1872</v>
      </c>
      <c r="G185" s="231" t="s">
        <v>337</v>
      </c>
      <c r="H185" s="232">
        <v>42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0.00020000000000000001</v>
      </c>
      <c r="R185" s="238">
        <f>Q185*H185</f>
        <v>0.0084000000000000012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2485</v>
      </c>
    </row>
    <row r="186" s="2" customFormat="1" ht="24.15" customHeight="1">
      <c r="A186" s="38"/>
      <c r="B186" s="39"/>
      <c r="C186" s="228" t="s">
        <v>553</v>
      </c>
      <c r="D186" s="228" t="s">
        <v>258</v>
      </c>
      <c r="E186" s="229" t="s">
        <v>1875</v>
      </c>
      <c r="F186" s="230" t="s">
        <v>1876</v>
      </c>
      <c r="G186" s="231" t="s">
        <v>337</v>
      </c>
      <c r="H186" s="232">
        <v>42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1736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1736</v>
      </c>
      <c r="BM186" s="240" t="s">
        <v>2486</v>
      </c>
    </row>
    <row r="187" s="2" customFormat="1" ht="16.5" customHeight="1">
      <c r="A187" s="38"/>
      <c r="B187" s="39"/>
      <c r="C187" s="228" t="s">
        <v>532</v>
      </c>
      <c r="D187" s="228" t="s">
        <v>258</v>
      </c>
      <c r="E187" s="229" t="s">
        <v>1878</v>
      </c>
      <c r="F187" s="230" t="s">
        <v>1879</v>
      </c>
      <c r="G187" s="231" t="s">
        <v>337</v>
      </c>
      <c r="H187" s="232">
        <v>34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1736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1736</v>
      </c>
      <c r="BM187" s="240" t="s">
        <v>2487</v>
      </c>
    </row>
    <row r="188" s="2" customFormat="1" ht="16.5" customHeight="1">
      <c r="A188" s="38"/>
      <c r="B188" s="39"/>
      <c r="C188" s="228" t="s">
        <v>558</v>
      </c>
      <c r="D188" s="228" t="s">
        <v>258</v>
      </c>
      <c r="E188" s="229" t="s">
        <v>1881</v>
      </c>
      <c r="F188" s="230" t="s">
        <v>1882</v>
      </c>
      <c r="G188" s="231" t="s">
        <v>1735</v>
      </c>
      <c r="H188" s="232">
        <v>1</v>
      </c>
      <c r="I188" s="233"/>
      <c r="J188" s="234">
        <f>ROUND(I188*H188,2)</f>
        <v>0</v>
      </c>
      <c r="K188" s="235"/>
      <c r="L188" s="44"/>
      <c r="M188" s="295" t="s">
        <v>1</v>
      </c>
      <c r="N188" s="296" t="s">
        <v>42</v>
      </c>
      <c r="O188" s="297"/>
      <c r="P188" s="298">
        <f>O188*H188</f>
        <v>0</v>
      </c>
      <c r="Q188" s="298">
        <v>0</v>
      </c>
      <c r="R188" s="298">
        <f>Q188*H188</f>
        <v>0</v>
      </c>
      <c r="S188" s="298">
        <v>0</v>
      </c>
      <c r="T188" s="29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1736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1736</v>
      </c>
      <c r="BM188" s="240" t="s">
        <v>2488</v>
      </c>
    </row>
    <row r="189" s="2" customFormat="1" ht="6.96" customHeight="1">
      <c r="A189" s="38"/>
      <c r="B189" s="66"/>
      <c r="C189" s="67"/>
      <c r="D189" s="67"/>
      <c r="E189" s="67"/>
      <c r="F189" s="67"/>
      <c r="G189" s="67"/>
      <c r="H189" s="67"/>
      <c r="I189" s="67"/>
      <c r="J189" s="67"/>
      <c r="K189" s="67"/>
      <c r="L189" s="44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sheetProtection sheet="1" autoFilter="0" formatColumns="0" formatRows="0" objects="1" scenarios="1" spinCount="100000" saltValue="VwggtPmlHROq/H1sZJbLWyf4Oq8cZ1RaOPVDC4l7bwl9Tb9Kz9firM/gGmwdktedQVkPijEw54cUTGg92JdcRA==" hashValue="oFK+kYtrq89GLZH9RIVFjVdKkCw5E3dnm2I76lDrMbkUHN5ujU/IiRSxFFmRxM81nvMXgrZGK+3axHILdt8MMA==" algorithmName="SHA-512" password="CC35"/>
  <autoFilter ref="C132:K1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2383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2489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ROUND((SUM(BE130:BE230)),  2)</f>
        <v>0</v>
      </c>
      <c r="G37" s="38"/>
      <c r="H37" s="38"/>
      <c r="I37" s="165">
        <v>0.20999999999999999</v>
      </c>
      <c r="J37" s="164">
        <f>ROUND(((SUM(BE130:BE230))*I37),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ROUND((SUM(BF130:BF230)),  2)</f>
        <v>0</v>
      </c>
      <c r="G38" s="38"/>
      <c r="H38" s="38"/>
      <c r="I38" s="165">
        <v>0.12</v>
      </c>
      <c r="J38" s="164">
        <f>ROUND(((SUM(BF130:BF230))*I38),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ROUND((SUM(BG130:BG230)),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ROUND((SUM(BH130:BH230)),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ROUND((SUM(BI130:BI230)),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2383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2300103-033 - Elektro - učebna jazyků m.č.0.39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1890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J187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J202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J203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J220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1716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2383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1718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2300103-033 - Elektro - učebna jazyků m.č.0.39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P131+P202</f>
        <v>0</v>
      </c>
      <c r="Q130" s="104"/>
      <c r="R130" s="209">
        <f>R131+R202</f>
        <v>0.28393350000000001</v>
      </c>
      <c r="S130" s="104"/>
      <c r="T130" s="210">
        <f>T131+T202</f>
        <v>0.59718000000000004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BK131+BK202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1891</v>
      </c>
      <c r="F131" s="215" t="s">
        <v>1892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P132+P187</f>
        <v>0</v>
      </c>
      <c r="Q131" s="220"/>
      <c r="R131" s="221">
        <f>R132+R187</f>
        <v>0.061065999999999995</v>
      </c>
      <c r="S131" s="220"/>
      <c r="T131" s="222">
        <f>T132+T187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BK132+BK187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SUM(P133:P186)</f>
        <v>0</v>
      </c>
      <c r="Q132" s="220"/>
      <c r="R132" s="221">
        <f>SUM(R133:R186)</f>
        <v>0.038095999999999998</v>
      </c>
      <c r="S132" s="220"/>
      <c r="T132" s="222">
        <f>SUM(T133:T186)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SUM(BK133:BK186)</f>
        <v>0</v>
      </c>
    </row>
    <row r="133" s="2" customFormat="1" ht="44.25" customHeight="1">
      <c r="A133" s="38"/>
      <c r="B133" s="39"/>
      <c r="C133" s="228" t="s">
        <v>85</v>
      </c>
      <c r="D133" s="228" t="s">
        <v>258</v>
      </c>
      <c r="E133" s="229" t="s">
        <v>1893</v>
      </c>
      <c r="F133" s="230" t="s">
        <v>1894</v>
      </c>
      <c r="G133" s="231" t="s">
        <v>358</v>
      </c>
      <c r="H133" s="232">
        <v>50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2490</v>
      </c>
    </row>
    <row r="134" s="2" customFormat="1" ht="21.75" customHeight="1">
      <c r="A134" s="38"/>
      <c r="B134" s="39"/>
      <c r="C134" s="280" t="s">
        <v>87</v>
      </c>
      <c r="D134" s="280" t="s">
        <v>303</v>
      </c>
      <c r="E134" s="281" t="s">
        <v>1896</v>
      </c>
      <c r="F134" s="282" t="s">
        <v>1897</v>
      </c>
      <c r="G134" s="283" t="s">
        <v>358</v>
      </c>
      <c r="H134" s="284">
        <v>52.5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0.00020000000000000001</v>
      </c>
      <c r="R134" s="238">
        <f>Q134*H134</f>
        <v>0.010500000000000001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2491</v>
      </c>
    </row>
    <row r="135" s="14" customFormat="1">
      <c r="A135" s="14"/>
      <c r="B135" s="258"/>
      <c r="C135" s="259"/>
      <c r="D135" s="249" t="s">
        <v>266</v>
      </c>
      <c r="E135" s="260" t="s">
        <v>1</v>
      </c>
      <c r="F135" s="261" t="s">
        <v>2271</v>
      </c>
      <c r="G135" s="259"/>
      <c r="H135" s="262">
        <v>52.5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266</v>
      </c>
      <c r="AU135" s="268" t="s">
        <v>87</v>
      </c>
      <c r="AV135" s="14" t="s">
        <v>87</v>
      </c>
      <c r="AW135" s="14" t="s">
        <v>34</v>
      </c>
      <c r="AX135" s="14" t="s">
        <v>85</v>
      </c>
      <c r="AY135" s="268" t="s">
        <v>256</v>
      </c>
    </row>
    <row r="136" s="2" customFormat="1" ht="44.25" customHeight="1">
      <c r="A136" s="38"/>
      <c r="B136" s="39"/>
      <c r="C136" s="228" t="s">
        <v>109</v>
      </c>
      <c r="D136" s="228" t="s">
        <v>258</v>
      </c>
      <c r="E136" s="229" t="s">
        <v>1900</v>
      </c>
      <c r="F136" s="230" t="s">
        <v>1901</v>
      </c>
      <c r="G136" s="231" t="s">
        <v>358</v>
      </c>
      <c r="H136" s="232">
        <v>12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355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2492</v>
      </c>
    </row>
    <row r="137" s="2" customFormat="1" ht="21.75" customHeight="1">
      <c r="A137" s="38"/>
      <c r="B137" s="39"/>
      <c r="C137" s="280" t="s">
        <v>262</v>
      </c>
      <c r="D137" s="280" t="s">
        <v>303</v>
      </c>
      <c r="E137" s="281" t="s">
        <v>1903</v>
      </c>
      <c r="F137" s="282" t="s">
        <v>1904</v>
      </c>
      <c r="G137" s="283" t="s">
        <v>358</v>
      </c>
      <c r="H137" s="284">
        <v>12.6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0.00022000000000000001</v>
      </c>
      <c r="R137" s="238">
        <f>Q137*H137</f>
        <v>0.0027720000000000002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2493</v>
      </c>
    </row>
    <row r="138" s="14" customFormat="1">
      <c r="A138" s="14"/>
      <c r="B138" s="258"/>
      <c r="C138" s="259"/>
      <c r="D138" s="249" t="s">
        <v>266</v>
      </c>
      <c r="E138" s="260" t="s">
        <v>1</v>
      </c>
      <c r="F138" s="261" t="s">
        <v>2274</v>
      </c>
      <c r="G138" s="259"/>
      <c r="H138" s="262">
        <v>12.6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266</v>
      </c>
      <c r="AU138" s="268" t="s">
        <v>87</v>
      </c>
      <c r="AV138" s="14" t="s">
        <v>87</v>
      </c>
      <c r="AW138" s="14" t="s">
        <v>34</v>
      </c>
      <c r="AX138" s="14" t="s">
        <v>85</v>
      </c>
      <c r="AY138" s="268" t="s">
        <v>256</v>
      </c>
    </row>
    <row r="139" s="2" customFormat="1" ht="44.25" customHeight="1">
      <c r="A139" s="38"/>
      <c r="B139" s="39"/>
      <c r="C139" s="228" t="s">
        <v>284</v>
      </c>
      <c r="D139" s="228" t="s">
        <v>258</v>
      </c>
      <c r="E139" s="229" t="s">
        <v>1907</v>
      </c>
      <c r="F139" s="230" t="s">
        <v>1908</v>
      </c>
      <c r="G139" s="231" t="s">
        <v>358</v>
      </c>
      <c r="H139" s="232">
        <v>18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355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2494</v>
      </c>
    </row>
    <row r="140" s="2" customFormat="1" ht="16.5" customHeight="1">
      <c r="A140" s="38"/>
      <c r="B140" s="39"/>
      <c r="C140" s="280" t="s">
        <v>289</v>
      </c>
      <c r="D140" s="280" t="s">
        <v>303</v>
      </c>
      <c r="E140" s="281" t="s">
        <v>1910</v>
      </c>
      <c r="F140" s="282" t="s">
        <v>1911</v>
      </c>
      <c r="G140" s="283" t="s">
        <v>358</v>
      </c>
      <c r="H140" s="284">
        <v>18.899999999999999</v>
      </c>
      <c r="I140" s="285"/>
      <c r="J140" s="286">
        <f>ROUND(I140*H140,2)</f>
        <v>0</v>
      </c>
      <c r="K140" s="287"/>
      <c r="L140" s="288"/>
      <c r="M140" s="289" t="s">
        <v>1</v>
      </c>
      <c r="N140" s="290" t="s">
        <v>42</v>
      </c>
      <c r="O140" s="91"/>
      <c r="P140" s="238">
        <f>O140*H140</f>
        <v>0</v>
      </c>
      <c r="Q140" s="238">
        <v>1.0000000000000001E-05</v>
      </c>
      <c r="R140" s="238">
        <f>Q140*H140</f>
        <v>0.00018900000000000001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513</v>
      </c>
      <c r="AT140" s="240" t="s">
        <v>303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2495</v>
      </c>
    </row>
    <row r="141" s="14" customFormat="1">
      <c r="A141" s="14"/>
      <c r="B141" s="258"/>
      <c r="C141" s="259"/>
      <c r="D141" s="249" t="s">
        <v>266</v>
      </c>
      <c r="E141" s="260" t="s">
        <v>1</v>
      </c>
      <c r="F141" s="261" t="s">
        <v>2277</v>
      </c>
      <c r="G141" s="259"/>
      <c r="H141" s="262">
        <v>18.899999999999999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266</v>
      </c>
      <c r="AU141" s="268" t="s">
        <v>87</v>
      </c>
      <c r="AV141" s="14" t="s">
        <v>87</v>
      </c>
      <c r="AW141" s="14" t="s">
        <v>34</v>
      </c>
      <c r="AX141" s="14" t="s">
        <v>85</v>
      </c>
      <c r="AY141" s="268" t="s">
        <v>256</v>
      </c>
    </row>
    <row r="142" s="2" customFormat="1" ht="55.5" customHeight="1">
      <c r="A142" s="38"/>
      <c r="B142" s="39"/>
      <c r="C142" s="228" t="s">
        <v>296</v>
      </c>
      <c r="D142" s="228" t="s">
        <v>258</v>
      </c>
      <c r="E142" s="229" t="s">
        <v>1920</v>
      </c>
      <c r="F142" s="230" t="s">
        <v>1921</v>
      </c>
      <c r="G142" s="231" t="s">
        <v>319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2496</v>
      </c>
    </row>
    <row r="143" s="2" customFormat="1" ht="24.15" customHeight="1">
      <c r="A143" s="38"/>
      <c r="B143" s="39"/>
      <c r="C143" s="280" t="s">
        <v>302</v>
      </c>
      <c r="D143" s="280" t="s">
        <v>303</v>
      </c>
      <c r="E143" s="281" t="s">
        <v>1923</v>
      </c>
      <c r="F143" s="282" t="s">
        <v>1924</v>
      </c>
      <c r="G143" s="283" t="s">
        <v>319</v>
      </c>
      <c r="H143" s="284">
        <v>1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9.0000000000000006E-05</v>
      </c>
      <c r="R143" s="238">
        <f>Q143*H143</f>
        <v>9.0000000000000006E-05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2497</v>
      </c>
    </row>
    <row r="144" s="2" customFormat="1" ht="49.05" customHeight="1">
      <c r="A144" s="38"/>
      <c r="B144" s="39"/>
      <c r="C144" s="228" t="s">
        <v>334</v>
      </c>
      <c r="D144" s="228" t="s">
        <v>258</v>
      </c>
      <c r="E144" s="229" t="s">
        <v>1431</v>
      </c>
      <c r="F144" s="230" t="s">
        <v>1432</v>
      </c>
      <c r="G144" s="231" t="s">
        <v>319</v>
      </c>
      <c r="H144" s="232">
        <v>15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2498</v>
      </c>
    </row>
    <row r="145" s="2" customFormat="1" ht="24.15" customHeight="1">
      <c r="A145" s="38"/>
      <c r="B145" s="39"/>
      <c r="C145" s="280" t="s">
        <v>343</v>
      </c>
      <c r="D145" s="280" t="s">
        <v>303</v>
      </c>
      <c r="E145" s="281" t="s">
        <v>1434</v>
      </c>
      <c r="F145" s="282" t="s">
        <v>1435</v>
      </c>
      <c r="G145" s="283" t="s">
        <v>319</v>
      </c>
      <c r="H145" s="284">
        <v>15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5.0000000000000002E-05</v>
      </c>
      <c r="R145" s="238">
        <f>Q145*H145</f>
        <v>0.00075000000000000002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2499</v>
      </c>
    </row>
    <row r="146" s="2" customFormat="1" ht="44.25" customHeight="1">
      <c r="A146" s="38"/>
      <c r="B146" s="39"/>
      <c r="C146" s="228" t="s">
        <v>348</v>
      </c>
      <c r="D146" s="228" t="s">
        <v>258</v>
      </c>
      <c r="E146" s="229" t="s">
        <v>1928</v>
      </c>
      <c r="F146" s="230" t="s">
        <v>1929</v>
      </c>
      <c r="G146" s="231" t="s">
        <v>319</v>
      </c>
      <c r="H146" s="232">
        <v>32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2500</v>
      </c>
    </row>
    <row r="147" s="2" customFormat="1" ht="24.15" customHeight="1">
      <c r="A147" s="38"/>
      <c r="B147" s="39"/>
      <c r="C147" s="280" t="s">
        <v>355</v>
      </c>
      <c r="D147" s="280" t="s">
        <v>303</v>
      </c>
      <c r="E147" s="281" t="s">
        <v>1931</v>
      </c>
      <c r="F147" s="282" t="s">
        <v>1932</v>
      </c>
      <c r="G147" s="283" t="s">
        <v>319</v>
      </c>
      <c r="H147" s="284">
        <v>32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5.0000000000000002E-05</v>
      </c>
      <c r="R147" s="238">
        <f>Q147*H147</f>
        <v>0.0016000000000000001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2501</v>
      </c>
    </row>
    <row r="148" s="2" customFormat="1" ht="55.5" customHeight="1">
      <c r="A148" s="38"/>
      <c r="B148" s="39"/>
      <c r="C148" s="228" t="s">
        <v>368</v>
      </c>
      <c r="D148" s="228" t="s">
        <v>258</v>
      </c>
      <c r="E148" s="229" t="s">
        <v>1934</v>
      </c>
      <c r="F148" s="230" t="s">
        <v>1935</v>
      </c>
      <c r="G148" s="231" t="s">
        <v>358</v>
      </c>
      <c r="H148" s="232">
        <v>50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719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719</v>
      </c>
      <c r="BM148" s="240" t="s">
        <v>2502</v>
      </c>
    </row>
    <row r="149" s="2" customFormat="1" ht="24.15" customHeight="1">
      <c r="A149" s="38"/>
      <c r="B149" s="39"/>
      <c r="C149" s="280" t="s">
        <v>382</v>
      </c>
      <c r="D149" s="280" t="s">
        <v>303</v>
      </c>
      <c r="E149" s="281" t="s">
        <v>1937</v>
      </c>
      <c r="F149" s="282" t="s">
        <v>1938</v>
      </c>
      <c r="G149" s="283" t="s">
        <v>358</v>
      </c>
      <c r="H149" s="284">
        <v>17.25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6.9999999999999994E-05</v>
      </c>
      <c r="R149" s="238">
        <f>Q149*H149</f>
        <v>0.0012074999999999998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1071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1071</v>
      </c>
      <c r="BM149" s="240" t="s">
        <v>2503</v>
      </c>
    </row>
    <row r="150" s="14" customFormat="1">
      <c r="A150" s="14"/>
      <c r="B150" s="258"/>
      <c r="C150" s="259"/>
      <c r="D150" s="249" t="s">
        <v>266</v>
      </c>
      <c r="E150" s="260" t="s">
        <v>1</v>
      </c>
      <c r="F150" s="261" t="s">
        <v>1589</v>
      </c>
      <c r="G150" s="259"/>
      <c r="H150" s="262">
        <v>17.25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266</v>
      </c>
      <c r="AU150" s="268" t="s">
        <v>87</v>
      </c>
      <c r="AV150" s="14" t="s">
        <v>87</v>
      </c>
      <c r="AW150" s="14" t="s">
        <v>34</v>
      </c>
      <c r="AX150" s="14" t="s">
        <v>85</v>
      </c>
      <c r="AY150" s="268" t="s">
        <v>256</v>
      </c>
    </row>
    <row r="151" s="2" customFormat="1" ht="24.15" customHeight="1">
      <c r="A151" s="38"/>
      <c r="B151" s="39"/>
      <c r="C151" s="280" t="s">
        <v>406</v>
      </c>
      <c r="D151" s="280" t="s">
        <v>303</v>
      </c>
      <c r="E151" s="281" t="s">
        <v>1940</v>
      </c>
      <c r="F151" s="282" t="s">
        <v>1941</v>
      </c>
      <c r="G151" s="283" t="s">
        <v>358</v>
      </c>
      <c r="H151" s="284">
        <v>40.25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0.00011</v>
      </c>
      <c r="R151" s="238">
        <f>Q151*H151</f>
        <v>0.0044275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1071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1071</v>
      </c>
      <c r="BM151" s="240" t="s">
        <v>2504</v>
      </c>
    </row>
    <row r="152" s="14" customFormat="1">
      <c r="A152" s="14"/>
      <c r="B152" s="258"/>
      <c r="C152" s="259"/>
      <c r="D152" s="249" t="s">
        <v>266</v>
      </c>
      <c r="E152" s="260" t="s">
        <v>1</v>
      </c>
      <c r="F152" s="261" t="s">
        <v>2287</v>
      </c>
      <c r="G152" s="259"/>
      <c r="H152" s="262">
        <v>40.25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266</v>
      </c>
      <c r="AU152" s="268" t="s">
        <v>87</v>
      </c>
      <c r="AV152" s="14" t="s">
        <v>87</v>
      </c>
      <c r="AW152" s="14" t="s">
        <v>34</v>
      </c>
      <c r="AX152" s="14" t="s">
        <v>85</v>
      </c>
      <c r="AY152" s="268" t="s">
        <v>256</v>
      </c>
    </row>
    <row r="153" s="2" customFormat="1" ht="33" customHeight="1">
      <c r="A153" s="38"/>
      <c r="B153" s="39"/>
      <c r="C153" s="228" t="s">
        <v>309</v>
      </c>
      <c r="D153" s="228" t="s">
        <v>258</v>
      </c>
      <c r="E153" s="229" t="s">
        <v>1943</v>
      </c>
      <c r="F153" s="230" t="s">
        <v>1944</v>
      </c>
      <c r="G153" s="231" t="s">
        <v>319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355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2505</v>
      </c>
    </row>
    <row r="154" s="2" customFormat="1" ht="33" customHeight="1">
      <c r="A154" s="38"/>
      <c r="B154" s="39"/>
      <c r="C154" s="280" t="s">
        <v>316</v>
      </c>
      <c r="D154" s="280" t="s">
        <v>303</v>
      </c>
      <c r="E154" s="281" t="s">
        <v>1647</v>
      </c>
      <c r="F154" s="282" t="s">
        <v>1946</v>
      </c>
      <c r="G154" s="283" t="s">
        <v>319</v>
      </c>
      <c r="H154" s="284">
        <v>1</v>
      </c>
      <c r="I154" s="285"/>
      <c r="J154" s="286">
        <f>ROUND(I154*H154,2)</f>
        <v>0</v>
      </c>
      <c r="K154" s="287"/>
      <c r="L154" s="288"/>
      <c r="M154" s="289" t="s">
        <v>1</v>
      </c>
      <c r="N154" s="290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513</v>
      </c>
      <c r="AT154" s="240" t="s">
        <v>303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2506</v>
      </c>
    </row>
    <row r="155" s="2" customFormat="1" ht="37.8" customHeight="1">
      <c r="A155" s="38"/>
      <c r="B155" s="39"/>
      <c r="C155" s="228" t="s">
        <v>322</v>
      </c>
      <c r="D155" s="228" t="s">
        <v>258</v>
      </c>
      <c r="E155" s="229" t="s">
        <v>2290</v>
      </c>
      <c r="F155" s="230" t="s">
        <v>2291</v>
      </c>
      <c r="G155" s="231" t="s">
        <v>319</v>
      </c>
      <c r="H155" s="232">
        <v>2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2507</v>
      </c>
    </row>
    <row r="156" s="2" customFormat="1" ht="16.5" customHeight="1">
      <c r="A156" s="38"/>
      <c r="B156" s="39"/>
      <c r="C156" s="280" t="s">
        <v>8</v>
      </c>
      <c r="D156" s="280" t="s">
        <v>303</v>
      </c>
      <c r="E156" s="281" t="s">
        <v>2293</v>
      </c>
      <c r="F156" s="282" t="s">
        <v>2294</v>
      </c>
      <c r="G156" s="283" t="s">
        <v>319</v>
      </c>
      <c r="H156" s="284">
        <v>2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2508</v>
      </c>
    </row>
    <row r="157" s="2" customFormat="1" ht="49.05" customHeight="1">
      <c r="A157" s="38"/>
      <c r="B157" s="39"/>
      <c r="C157" s="228" t="s">
        <v>411</v>
      </c>
      <c r="D157" s="228" t="s">
        <v>258</v>
      </c>
      <c r="E157" s="229" t="s">
        <v>1948</v>
      </c>
      <c r="F157" s="230" t="s">
        <v>1949</v>
      </c>
      <c r="G157" s="231" t="s">
        <v>319</v>
      </c>
      <c r="H157" s="232">
        <v>2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2509</v>
      </c>
    </row>
    <row r="158" s="2" customFormat="1" ht="24.15" customHeight="1">
      <c r="A158" s="38"/>
      <c r="B158" s="39"/>
      <c r="C158" s="280" t="s">
        <v>7</v>
      </c>
      <c r="D158" s="280" t="s">
        <v>303</v>
      </c>
      <c r="E158" s="281" t="s">
        <v>1951</v>
      </c>
      <c r="F158" s="282" t="s">
        <v>1952</v>
      </c>
      <c r="G158" s="283" t="s">
        <v>319</v>
      </c>
      <c r="H158" s="284">
        <v>2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4.0000000000000003E-05</v>
      </c>
      <c r="R158" s="238">
        <f>Q158*H158</f>
        <v>8.0000000000000007E-05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2510</v>
      </c>
    </row>
    <row r="159" s="2" customFormat="1" ht="49.05" customHeight="1">
      <c r="A159" s="38"/>
      <c r="B159" s="39"/>
      <c r="C159" s="228" t="s">
        <v>435</v>
      </c>
      <c r="D159" s="228" t="s">
        <v>258</v>
      </c>
      <c r="E159" s="229" t="s">
        <v>2298</v>
      </c>
      <c r="F159" s="230" t="s">
        <v>2299</v>
      </c>
      <c r="G159" s="231" t="s">
        <v>319</v>
      </c>
      <c r="H159" s="232">
        <v>2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2511</v>
      </c>
    </row>
    <row r="160" s="2" customFormat="1" ht="24.15" customHeight="1">
      <c r="A160" s="38"/>
      <c r="B160" s="39"/>
      <c r="C160" s="280" t="s">
        <v>441</v>
      </c>
      <c r="D160" s="280" t="s">
        <v>303</v>
      </c>
      <c r="E160" s="281" t="s">
        <v>2301</v>
      </c>
      <c r="F160" s="282" t="s">
        <v>2302</v>
      </c>
      <c r="G160" s="283" t="s">
        <v>319</v>
      </c>
      <c r="H160" s="284">
        <v>2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4.0000000000000003E-05</v>
      </c>
      <c r="R160" s="238">
        <f>Q160*H160</f>
        <v>8.0000000000000007E-05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2512</v>
      </c>
    </row>
    <row r="161" s="2" customFormat="1" ht="49.05" customHeight="1">
      <c r="A161" s="38"/>
      <c r="B161" s="39"/>
      <c r="C161" s="228" t="s">
        <v>465</v>
      </c>
      <c r="D161" s="228" t="s">
        <v>258</v>
      </c>
      <c r="E161" s="229" t="s">
        <v>2304</v>
      </c>
      <c r="F161" s="230" t="s">
        <v>2305</v>
      </c>
      <c r="G161" s="231" t="s">
        <v>319</v>
      </c>
      <c r="H161" s="232">
        <v>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2513</v>
      </c>
    </row>
    <row r="162" s="2" customFormat="1" ht="24.15" customHeight="1">
      <c r="A162" s="38"/>
      <c r="B162" s="39"/>
      <c r="C162" s="280" t="s">
        <v>471</v>
      </c>
      <c r="D162" s="280" t="s">
        <v>303</v>
      </c>
      <c r="E162" s="281" t="s">
        <v>2307</v>
      </c>
      <c r="F162" s="282" t="s">
        <v>2308</v>
      </c>
      <c r="G162" s="283" t="s">
        <v>319</v>
      </c>
      <c r="H162" s="284">
        <v>2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5.0000000000000002E-05</v>
      </c>
      <c r="R162" s="238">
        <f>Q162*H162</f>
        <v>0.00010000000000000001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2514</v>
      </c>
    </row>
    <row r="163" s="2" customFormat="1" ht="49.05" customHeight="1">
      <c r="A163" s="38"/>
      <c r="B163" s="39"/>
      <c r="C163" s="228" t="s">
        <v>477</v>
      </c>
      <c r="D163" s="228" t="s">
        <v>258</v>
      </c>
      <c r="E163" s="229" t="s">
        <v>2310</v>
      </c>
      <c r="F163" s="230" t="s">
        <v>2311</v>
      </c>
      <c r="G163" s="231" t="s">
        <v>319</v>
      </c>
      <c r="H163" s="232">
        <v>2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355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2515</v>
      </c>
    </row>
    <row r="164" s="2" customFormat="1" ht="24.15" customHeight="1">
      <c r="A164" s="38"/>
      <c r="B164" s="39"/>
      <c r="C164" s="228" t="s">
        <v>558</v>
      </c>
      <c r="D164" s="228" t="s">
        <v>258</v>
      </c>
      <c r="E164" s="229" t="s">
        <v>1449</v>
      </c>
      <c r="F164" s="230" t="s">
        <v>1450</v>
      </c>
      <c r="G164" s="231" t="s">
        <v>319</v>
      </c>
      <c r="H164" s="232">
        <v>1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355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2516</v>
      </c>
    </row>
    <row r="165" s="2" customFormat="1" ht="24.15" customHeight="1">
      <c r="A165" s="38"/>
      <c r="B165" s="39"/>
      <c r="C165" s="280" t="s">
        <v>564</v>
      </c>
      <c r="D165" s="280" t="s">
        <v>303</v>
      </c>
      <c r="E165" s="281" t="s">
        <v>1452</v>
      </c>
      <c r="F165" s="282" t="s">
        <v>1453</v>
      </c>
      <c r="G165" s="283" t="s">
        <v>319</v>
      </c>
      <c r="H165" s="284">
        <v>1</v>
      </c>
      <c r="I165" s="285"/>
      <c r="J165" s="286">
        <f>ROUND(I165*H165,2)</f>
        <v>0</v>
      </c>
      <c r="K165" s="287"/>
      <c r="L165" s="288"/>
      <c r="M165" s="289" t="s">
        <v>1</v>
      </c>
      <c r="N165" s="290" t="s">
        <v>42</v>
      </c>
      <c r="O165" s="91"/>
      <c r="P165" s="238">
        <f>O165*H165</f>
        <v>0</v>
      </c>
      <c r="Q165" s="238">
        <v>0.00017000000000000001</v>
      </c>
      <c r="R165" s="238">
        <f>Q165*H165</f>
        <v>0.00017000000000000001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513</v>
      </c>
      <c r="AT165" s="240" t="s">
        <v>303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2517</v>
      </c>
    </row>
    <row r="166" s="2" customFormat="1" ht="49.05" customHeight="1">
      <c r="A166" s="38"/>
      <c r="B166" s="39"/>
      <c r="C166" s="228" t="s">
        <v>485</v>
      </c>
      <c r="D166" s="228" t="s">
        <v>258</v>
      </c>
      <c r="E166" s="229" t="s">
        <v>1962</v>
      </c>
      <c r="F166" s="230" t="s">
        <v>1963</v>
      </c>
      <c r="G166" s="231" t="s">
        <v>319</v>
      </c>
      <c r="H166" s="232">
        <v>5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355</v>
      </c>
      <c r="AT166" s="240" t="s">
        <v>258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2518</v>
      </c>
    </row>
    <row r="167" s="2" customFormat="1" ht="24.15" customHeight="1">
      <c r="A167" s="38"/>
      <c r="B167" s="39"/>
      <c r="C167" s="280" t="s">
        <v>489</v>
      </c>
      <c r="D167" s="280" t="s">
        <v>303</v>
      </c>
      <c r="E167" s="281" t="s">
        <v>1965</v>
      </c>
      <c r="F167" s="282" t="s">
        <v>1966</v>
      </c>
      <c r="G167" s="283" t="s">
        <v>319</v>
      </c>
      <c r="H167" s="284">
        <v>5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6.0000000000000002E-05</v>
      </c>
      <c r="R167" s="238">
        <f>Q167*H167</f>
        <v>0.00030000000000000003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2519</v>
      </c>
    </row>
    <row r="168" s="2" customFormat="1" ht="49.05" customHeight="1">
      <c r="A168" s="38"/>
      <c r="B168" s="39"/>
      <c r="C168" s="228" t="s">
        <v>498</v>
      </c>
      <c r="D168" s="228" t="s">
        <v>258</v>
      </c>
      <c r="E168" s="229" t="s">
        <v>1968</v>
      </c>
      <c r="F168" s="230" t="s">
        <v>1969</v>
      </c>
      <c r="G168" s="231" t="s">
        <v>319</v>
      </c>
      <c r="H168" s="232">
        <v>22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355</v>
      </c>
      <c r="AT168" s="240" t="s">
        <v>258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2520</v>
      </c>
    </row>
    <row r="169" s="2" customFormat="1" ht="24.15" customHeight="1">
      <c r="A169" s="38"/>
      <c r="B169" s="39"/>
      <c r="C169" s="280" t="s">
        <v>505</v>
      </c>
      <c r="D169" s="280" t="s">
        <v>303</v>
      </c>
      <c r="E169" s="281" t="s">
        <v>1971</v>
      </c>
      <c r="F169" s="282" t="s">
        <v>1972</v>
      </c>
      <c r="G169" s="283" t="s">
        <v>319</v>
      </c>
      <c r="H169" s="284">
        <v>6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42</v>
      </c>
      <c r="O169" s="91"/>
      <c r="P169" s="238">
        <f>O169*H169</f>
        <v>0</v>
      </c>
      <c r="Q169" s="238">
        <v>0.00010000000000000001</v>
      </c>
      <c r="R169" s="238">
        <f>Q169*H169</f>
        <v>0.00060000000000000006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513</v>
      </c>
      <c r="AT169" s="240" t="s">
        <v>303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2521</v>
      </c>
    </row>
    <row r="170" s="2" customFormat="1" ht="33" customHeight="1">
      <c r="A170" s="38"/>
      <c r="B170" s="39"/>
      <c r="C170" s="280" t="s">
        <v>509</v>
      </c>
      <c r="D170" s="280" t="s">
        <v>303</v>
      </c>
      <c r="E170" s="281" t="s">
        <v>1974</v>
      </c>
      <c r="F170" s="282" t="s">
        <v>1975</v>
      </c>
      <c r="G170" s="283" t="s">
        <v>319</v>
      </c>
      <c r="H170" s="284">
        <v>16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42</v>
      </c>
      <c r="O170" s="91"/>
      <c r="P170" s="238">
        <f>O170*H170</f>
        <v>0</v>
      </c>
      <c r="Q170" s="238">
        <v>0.00016000000000000001</v>
      </c>
      <c r="R170" s="238">
        <f>Q170*H170</f>
        <v>0.0025600000000000002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513</v>
      </c>
      <c r="AT170" s="240" t="s">
        <v>303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2522</v>
      </c>
    </row>
    <row r="171" s="2" customFormat="1" ht="24.15" customHeight="1">
      <c r="A171" s="38"/>
      <c r="B171" s="39"/>
      <c r="C171" s="228" t="s">
        <v>513</v>
      </c>
      <c r="D171" s="228" t="s">
        <v>258</v>
      </c>
      <c r="E171" s="229" t="s">
        <v>1476</v>
      </c>
      <c r="F171" s="230" t="s">
        <v>1477</v>
      </c>
      <c r="G171" s="231" t="s">
        <v>319</v>
      </c>
      <c r="H171" s="232">
        <v>2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355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2523</v>
      </c>
    </row>
    <row r="172" s="2" customFormat="1" ht="24.15" customHeight="1">
      <c r="A172" s="38"/>
      <c r="B172" s="39"/>
      <c r="C172" s="280" t="s">
        <v>518</v>
      </c>
      <c r="D172" s="280" t="s">
        <v>303</v>
      </c>
      <c r="E172" s="281" t="s">
        <v>1479</v>
      </c>
      <c r="F172" s="282" t="s">
        <v>1480</v>
      </c>
      <c r="G172" s="283" t="s">
        <v>319</v>
      </c>
      <c r="H172" s="284">
        <v>1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42</v>
      </c>
      <c r="O172" s="91"/>
      <c r="P172" s="238">
        <f>O172*H172</f>
        <v>0</v>
      </c>
      <c r="Q172" s="238">
        <v>0.0010499999999999999</v>
      </c>
      <c r="R172" s="238">
        <f>Q172*H172</f>
        <v>0.0010499999999999999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513</v>
      </c>
      <c r="AT172" s="240" t="s">
        <v>303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2524</v>
      </c>
    </row>
    <row r="173" s="2" customFormat="1" ht="24.15" customHeight="1">
      <c r="A173" s="38"/>
      <c r="B173" s="39"/>
      <c r="C173" s="280" t="s">
        <v>523</v>
      </c>
      <c r="D173" s="280" t="s">
        <v>303</v>
      </c>
      <c r="E173" s="281" t="s">
        <v>2322</v>
      </c>
      <c r="F173" s="282" t="s">
        <v>2323</v>
      </c>
      <c r="G173" s="283" t="s">
        <v>319</v>
      </c>
      <c r="H173" s="284">
        <v>1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0.0010499999999999999</v>
      </c>
      <c r="R173" s="238">
        <f>Q173*H173</f>
        <v>0.0010499999999999999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2525</v>
      </c>
    </row>
    <row r="174" s="2" customFormat="1" ht="24.15" customHeight="1">
      <c r="A174" s="38"/>
      <c r="B174" s="39"/>
      <c r="C174" s="228" t="s">
        <v>532</v>
      </c>
      <c r="D174" s="228" t="s">
        <v>258</v>
      </c>
      <c r="E174" s="229" t="s">
        <v>1979</v>
      </c>
      <c r="F174" s="230" t="s">
        <v>1980</v>
      </c>
      <c r="G174" s="231" t="s">
        <v>319</v>
      </c>
      <c r="H174" s="232">
        <v>1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2526</v>
      </c>
    </row>
    <row r="175" s="2" customFormat="1" ht="16.5" customHeight="1">
      <c r="A175" s="38"/>
      <c r="B175" s="39"/>
      <c r="C175" s="280" t="s">
        <v>544</v>
      </c>
      <c r="D175" s="280" t="s">
        <v>303</v>
      </c>
      <c r="E175" s="281" t="s">
        <v>1620</v>
      </c>
      <c r="F175" s="282" t="s">
        <v>1982</v>
      </c>
      <c r="G175" s="283" t="s">
        <v>319</v>
      </c>
      <c r="H175" s="284">
        <v>1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42</v>
      </c>
      <c r="O175" s="91"/>
      <c r="P175" s="238">
        <f>O175*H175</f>
        <v>0</v>
      </c>
      <c r="Q175" s="238">
        <v>0.00050000000000000001</v>
      </c>
      <c r="R175" s="238">
        <f>Q175*H175</f>
        <v>0.00050000000000000001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513</v>
      </c>
      <c r="AT175" s="240" t="s">
        <v>303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2527</v>
      </c>
    </row>
    <row r="176" s="2" customFormat="1" ht="16.5" customHeight="1">
      <c r="A176" s="38"/>
      <c r="B176" s="39"/>
      <c r="C176" s="280" t="s">
        <v>553</v>
      </c>
      <c r="D176" s="280" t="s">
        <v>303</v>
      </c>
      <c r="E176" s="281" t="s">
        <v>1515</v>
      </c>
      <c r="F176" s="282" t="s">
        <v>1516</v>
      </c>
      <c r="G176" s="283" t="s">
        <v>319</v>
      </c>
      <c r="H176" s="284">
        <v>1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42</v>
      </c>
      <c r="O176" s="91"/>
      <c r="P176" s="238">
        <f>O176*H176</f>
        <v>0</v>
      </c>
      <c r="Q176" s="238">
        <v>5.0000000000000002E-05</v>
      </c>
      <c r="R176" s="238">
        <f>Q176*H176</f>
        <v>5.0000000000000002E-05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513</v>
      </c>
      <c r="AT176" s="240" t="s">
        <v>303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2528</v>
      </c>
    </row>
    <row r="177" s="2" customFormat="1" ht="24.15" customHeight="1">
      <c r="A177" s="38"/>
      <c r="B177" s="39"/>
      <c r="C177" s="228" t="s">
        <v>583</v>
      </c>
      <c r="D177" s="228" t="s">
        <v>258</v>
      </c>
      <c r="E177" s="229" t="s">
        <v>1494</v>
      </c>
      <c r="F177" s="230" t="s">
        <v>1495</v>
      </c>
      <c r="G177" s="231" t="s">
        <v>319</v>
      </c>
      <c r="H177" s="232">
        <v>9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2529</v>
      </c>
    </row>
    <row r="178" s="2" customFormat="1" ht="16.5" customHeight="1">
      <c r="A178" s="38"/>
      <c r="B178" s="39"/>
      <c r="C178" s="280" t="s">
        <v>588</v>
      </c>
      <c r="D178" s="280" t="s">
        <v>303</v>
      </c>
      <c r="E178" s="281" t="s">
        <v>1986</v>
      </c>
      <c r="F178" s="282" t="s">
        <v>1987</v>
      </c>
      <c r="G178" s="283" t="s">
        <v>319</v>
      </c>
      <c r="H178" s="284">
        <v>7</v>
      </c>
      <c r="I178" s="285"/>
      <c r="J178" s="286">
        <f>ROUND(I178*H178,2)</f>
        <v>0</v>
      </c>
      <c r="K178" s="287"/>
      <c r="L178" s="288"/>
      <c r="M178" s="289" t="s">
        <v>1</v>
      </c>
      <c r="N178" s="290" t="s">
        <v>42</v>
      </c>
      <c r="O178" s="91"/>
      <c r="P178" s="238">
        <f>O178*H178</f>
        <v>0</v>
      </c>
      <c r="Q178" s="238">
        <v>0.00018000000000000001</v>
      </c>
      <c r="R178" s="238">
        <f>Q178*H178</f>
        <v>0.0012600000000000001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513</v>
      </c>
      <c r="AT178" s="240" t="s">
        <v>303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2530</v>
      </c>
    </row>
    <row r="179" s="2" customFormat="1" ht="16.5" customHeight="1">
      <c r="A179" s="38"/>
      <c r="B179" s="39"/>
      <c r="C179" s="280" t="s">
        <v>592</v>
      </c>
      <c r="D179" s="280" t="s">
        <v>303</v>
      </c>
      <c r="E179" s="281" t="s">
        <v>1497</v>
      </c>
      <c r="F179" s="282" t="s">
        <v>1498</v>
      </c>
      <c r="G179" s="283" t="s">
        <v>319</v>
      </c>
      <c r="H179" s="284">
        <v>2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0.00018000000000000001</v>
      </c>
      <c r="R179" s="238">
        <f>Q179*H179</f>
        <v>0.00036000000000000002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513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2531</v>
      </c>
    </row>
    <row r="180" s="2" customFormat="1" ht="33" customHeight="1">
      <c r="A180" s="38"/>
      <c r="B180" s="39"/>
      <c r="C180" s="228" t="s">
        <v>570</v>
      </c>
      <c r="D180" s="228" t="s">
        <v>258</v>
      </c>
      <c r="E180" s="229" t="s">
        <v>2331</v>
      </c>
      <c r="F180" s="230" t="s">
        <v>2332</v>
      </c>
      <c r="G180" s="231" t="s">
        <v>319</v>
      </c>
      <c r="H180" s="232">
        <v>1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2532</v>
      </c>
    </row>
    <row r="181" s="2" customFormat="1" ht="16.5" customHeight="1">
      <c r="A181" s="38"/>
      <c r="B181" s="39"/>
      <c r="C181" s="280" t="s">
        <v>574</v>
      </c>
      <c r="D181" s="280" t="s">
        <v>303</v>
      </c>
      <c r="E181" s="281" t="s">
        <v>2334</v>
      </c>
      <c r="F181" s="282" t="s">
        <v>2335</v>
      </c>
      <c r="G181" s="283" t="s">
        <v>319</v>
      </c>
      <c r="H181" s="284">
        <v>1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42</v>
      </c>
      <c r="O181" s="91"/>
      <c r="P181" s="238">
        <f>O181*H181</f>
        <v>0</v>
      </c>
      <c r="Q181" s="238">
        <v>0.00040000000000000002</v>
      </c>
      <c r="R181" s="238">
        <f>Q181*H181</f>
        <v>0.00040000000000000002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513</v>
      </c>
      <c r="AT181" s="240" t="s">
        <v>303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2533</v>
      </c>
    </row>
    <row r="182" s="2" customFormat="1" ht="49.05" customHeight="1">
      <c r="A182" s="38"/>
      <c r="B182" s="39"/>
      <c r="C182" s="228" t="s">
        <v>598</v>
      </c>
      <c r="D182" s="228" t="s">
        <v>258</v>
      </c>
      <c r="E182" s="229" t="s">
        <v>1524</v>
      </c>
      <c r="F182" s="230" t="s">
        <v>1525</v>
      </c>
      <c r="G182" s="231" t="s">
        <v>319</v>
      </c>
      <c r="H182" s="232">
        <v>8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2534</v>
      </c>
    </row>
    <row r="183" s="2" customFormat="1" ht="44.25" customHeight="1">
      <c r="A183" s="38"/>
      <c r="B183" s="39"/>
      <c r="C183" s="280" t="s">
        <v>602</v>
      </c>
      <c r="D183" s="280" t="s">
        <v>303</v>
      </c>
      <c r="E183" s="281" t="s">
        <v>1491</v>
      </c>
      <c r="F183" s="282" t="s">
        <v>1991</v>
      </c>
      <c r="G183" s="283" t="s">
        <v>319</v>
      </c>
      <c r="H183" s="284">
        <v>8</v>
      </c>
      <c r="I183" s="285"/>
      <c r="J183" s="286">
        <f>ROUND(I183*H183,2)</f>
        <v>0</v>
      </c>
      <c r="K183" s="287"/>
      <c r="L183" s="288"/>
      <c r="M183" s="289" t="s">
        <v>1</v>
      </c>
      <c r="N183" s="290" t="s">
        <v>42</v>
      </c>
      <c r="O183" s="91"/>
      <c r="P183" s="238">
        <f>O183*H183</f>
        <v>0</v>
      </c>
      <c r="Q183" s="238">
        <v>0.001</v>
      </c>
      <c r="R183" s="238">
        <f>Q183*H183</f>
        <v>0.0080000000000000002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513</v>
      </c>
      <c r="AT183" s="240" t="s">
        <v>303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2535</v>
      </c>
    </row>
    <row r="184" s="2" customFormat="1" ht="44.25" customHeight="1">
      <c r="A184" s="38"/>
      <c r="B184" s="39"/>
      <c r="C184" s="228" t="s">
        <v>608</v>
      </c>
      <c r="D184" s="228" t="s">
        <v>258</v>
      </c>
      <c r="E184" s="229" t="s">
        <v>1538</v>
      </c>
      <c r="F184" s="230" t="s">
        <v>1539</v>
      </c>
      <c r="G184" s="231" t="s">
        <v>319</v>
      </c>
      <c r="H184" s="232">
        <v>1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2536</v>
      </c>
    </row>
    <row r="185" s="2" customFormat="1" ht="49.05" customHeight="1">
      <c r="A185" s="38"/>
      <c r="B185" s="39"/>
      <c r="C185" s="228" t="s">
        <v>614</v>
      </c>
      <c r="D185" s="228" t="s">
        <v>258</v>
      </c>
      <c r="E185" s="229" t="s">
        <v>1994</v>
      </c>
      <c r="F185" s="230" t="s">
        <v>1995</v>
      </c>
      <c r="G185" s="231" t="s">
        <v>292</v>
      </c>
      <c r="H185" s="232">
        <v>0.10299999999999999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2537</v>
      </c>
    </row>
    <row r="186" s="2" customFormat="1" ht="16.5" customHeight="1">
      <c r="A186" s="38"/>
      <c r="B186" s="39"/>
      <c r="C186" s="228" t="s">
        <v>620</v>
      </c>
      <c r="D186" s="228" t="s">
        <v>258</v>
      </c>
      <c r="E186" s="229" t="s">
        <v>1527</v>
      </c>
      <c r="F186" s="230" t="s">
        <v>1545</v>
      </c>
      <c r="G186" s="231" t="s">
        <v>722</v>
      </c>
      <c r="H186" s="232">
        <v>10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2538</v>
      </c>
    </row>
    <row r="187" s="12" customFormat="1" ht="22.8" customHeight="1">
      <c r="A187" s="12"/>
      <c r="B187" s="212"/>
      <c r="C187" s="213"/>
      <c r="D187" s="214" t="s">
        <v>76</v>
      </c>
      <c r="E187" s="226" t="s">
        <v>1547</v>
      </c>
      <c r="F187" s="226" t="s">
        <v>1548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SUM(P188:P201)</f>
        <v>0</v>
      </c>
      <c r="Q187" s="220"/>
      <c r="R187" s="221">
        <f>SUM(R188:R201)</f>
        <v>0.022970000000000001</v>
      </c>
      <c r="S187" s="220"/>
      <c r="T187" s="222">
        <f>SUM(T188:T201)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87</v>
      </c>
      <c r="AT187" s="224" t="s">
        <v>76</v>
      </c>
      <c r="AU187" s="224" t="s">
        <v>85</v>
      </c>
      <c r="AY187" s="223" t="s">
        <v>256</v>
      </c>
      <c r="BK187" s="225">
        <f>SUM(BK188:BK201)</f>
        <v>0</v>
      </c>
    </row>
    <row r="188" s="2" customFormat="1" ht="21.75" customHeight="1">
      <c r="A188" s="38"/>
      <c r="B188" s="39"/>
      <c r="C188" s="228" t="s">
        <v>625</v>
      </c>
      <c r="D188" s="228" t="s">
        <v>258</v>
      </c>
      <c r="E188" s="229" t="s">
        <v>1998</v>
      </c>
      <c r="F188" s="230" t="s">
        <v>1999</v>
      </c>
      <c r="G188" s="231" t="s">
        <v>319</v>
      </c>
      <c r="H188" s="232">
        <v>1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2539</v>
      </c>
    </row>
    <row r="189" s="2" customFormat="1" ht="16.5" customHeight="1">
      <c r="A189" s="38"/>
      <c r="B189" s="39"/>
      <c r="C189" s="280" t="s">
        <v>630</v>
      </c>
      <c r="D189" s="280" t="s">
        <v>303</v>
      </c>
      <c r="E189" s="281" t="s">
        <v>2001</v>
      </c>
      <c r="F189" s="282" t="s">
        <v>2002</v>
      </c>
      <c r="G189" s="283" t="s">
        <v>319</v>
      </c>
      <c r="H189" s="284">
        <v>1</v>
      </c>
      <c r="I189" s="285"/>
      <c r="J189" s="286">
        <f>ROUND(I189*H189,2)</f>
        <v>0</v>
      </c>
      <c r="K189" s="287"/>
      <c r="L189" s="288"/>
      <c r="M189" s="289" t="s">
        <v>1</v>
      </c>
      <c r="N189" s="290" t="s">
        <v>42</v>
      </c>
      <c r="O189" s="91"/>
      <c r="P189" s="238">
        <f>O189*H189</f>
        <v>0</v>
      </c>
      <c r="Q189" s="238">
        <v>0.00132</v>
      </c>
      <c r="R189" s="238">
        <f>Q189*H189</f>
        <v>0.00132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513</v>
      </c>
      <c r="AT189" s="240" t="s">
        <v>303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2540</v>
      </c>
    </row>
    <row r="190" s="2" customFormat="1" ht="24.15" customHeight="1">
      <c r="A190" s="38"/>
      <c r="B190" s="39"/>
      <c r="C190" s="228" t="s">
        <v>643</v>
      </c>
      <c r="D190" s="228" t="s">
        <v>258</v>
      </c>
      <c r="E190" s="229" t="s">
        <v>2004</v>
      </c>
      <c r="F190" s="230" t="s">
        <v>2005</v>
      </c>
      <c r="G190" s="231" t="s">
        <v>358</v>
      </c>
      <c r="H190" s="232">
        <v>320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2541</v>
      </c>
    </row>
    <row r="191" s="2" customFormat="1" ht="37.8" customHeight="1">
      <c r="A191" s="38"/>
      <c r="B191" s="39"/>
      <c r="C191" s="280" t="s">
        <v>657</v>
      </c>
      <c r="D191" s="280" t="s">
        <v>303</v>
      </c>
      <c r="E191" s="281" t="s">
        <v>2007</v>
      </c>
      <c r="F191" s="282" t="s">
        <v>2008</v>
      </c>
      <c r="G191" s="283" t="s">
        <v>358</v>
      </c>
      <c r="H191" s="284">
        <v>384</v>
      </c>
      <c r="I191" s="285"/>
      <c r="J191" s="286">
        <f>ROUND(I191*H191,2)</f>
        <v>0</v>
      </c>
      <c r="K191" s="287"/>
      <c r="L191" s="288"/>
      <c r="M191" s="289" t="s">
        <v>1</v>
      </c>
      <c r="N191" s="290" t="s">
        <v>42</v>
      </c>
      <c r="O191" s="91"/>
      <c r="P191" s="238">
        <f>O191*H191</f>
        <v>0</v>
      </c>
      <c r="Q191" s="238">
        <v>5.0000000000000002E-05</v>
      </c>
      <c r="R191" s="238">
        <f>Q191*H191</f>
        <v>0.019200000000000002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513</v>
      </c>
      <c r="AT191" s="240" t="s">
        <v>303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2542</v>
      </c>
    </row>
    <row r="192" s="14" customFormat="1">
      <c r="A192" s="14"/>
      <c r="B192" s="258"/>
      <c r="C192" s="259"/>
      <c r="D192" s="249" t="s">
        <v>266</v>
      </c>
      <c r="E192" s="260" t="s">
        <v>1</v>
      </c>
      <c r="F192" s="261" t="s">
        <v>2010</v>
      </c>
      <c r="G192" s="259"/>
      <c r="H192" s="262">
        <v>384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266</v>
      </c>
      <c r="AU192" s="268" t="s">
        <v>87</v>
      </c>
      <c r="AV192" s="14" t="s">
        <v>87</v>
      </c>
      <c r="AW192" s="14" t="s">
        <v>34</v>
      </c>
      <c r="AX192" s="14" t="s">
        <v>85</v>
      </c>
      <c r="AY192" s="268" t="s">
        <v>256</v>
      </c>
    </row>
    <row r="193" s="2" customFormat="1" ht="24.15" customHeight="1">
      <c r="A193" s="38"/>
      <c r="B193" s="39"/>
      <c r="C193" s="228" t="s">
        <v>661</v>
      </c>
      <c r="D193" s="228" t="s">
        <v>258</v>
      </c>
      <c r="E193" s="229" t="s">
        <v>2011</v>
      </c>
      <c r="F193" s="230" t="s">
        <v>2012</v>
      </c>
      <c r="G193" s="231" t="s">
        <v>319</v>
      </c>
      <c r="H193" s="232">
        <v>15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2543</v>
      </c>
    </row>
    <row r="194" s="2" customFormat="1" ht="24.15" customHeight="1">
      <c r="A194" s="38"/>
      <c r="B194" s="39"/>
      <c r="C194" s="280" t="s">
        <v>665</v>
      </c>
      <c r="D194" s="280" t="s">
        <v>303</v>
      </c>
      <c r="E194" s="281" t="s">
        <v>2014</v>
      </c>
      <c r="F194" s="282" t="s">
        <v>2015</v>
      </c>
      <c r="G194" s="283" t="s">
        <v>319</v>
      </c>
      <c r="H194" s="284">
        <v>15</v>
      </c>
      <c r="I194" s="285"/>
      <c r="J194" s="286">
        <f>ROUND(I194*H194,2)</f>
        <v>0</v>
      </c>
      <c r="K194" s="287"/>
      <c r="L194" s="288"/>
      <c r="M194" s="289" t="s">
        <v>1</v>
      </c>
      <c r="N194" s="290" t="s">
        <v>42</v>
      </c>
      <c r="O194" s="91"/>
      <c r="P194" s="238">
        <f>O194*H194</f>
        <v>0</v>
      </c>
      <c r="Q194" s="238">
        <v>5.0000000000000002E-05</v>
      </c>
      <c r="R194" s="238">
        <f>Q194*H194</f>
        <v>0.00075000000000000002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513</v>
      </c>
      <c r="AT194" s="240" t="s">
        <v>303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2544</v>
      </c>
    </row>
    <row r="195" s="2" customFormat="1" ht="37.8" customHeight="1">
      <c r="A195" s="38"/>
      <c r="B195" s="39"/>
      <c r="C195" s="228" t="s">
        <v>670</v>
      </c>
      <c r="D195" s="228" t="s">
        <v>258</v>
      </c>
      <c r="E195" s="229" t="s">
        <v>2017</v>
      </c>
      <c r="F195" s="230" t="s">
        <v>2018</v>
      </c>
      <c r="G195" s="231" t="s">
        <v>319</v>
      </c>
      <c r="H195" s="232">
        <v>17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2545</v>
      </c>
    </row>
    <row r="196" s="2" customFormat="1" ht="24.15" customHeight="1">
      <c r="A196" s="38"/>
      <c r="B196" s="39"/>
      <c r="C196" s="280" t="s">
        <v>676</v>
      </c>
      <c r="D196" s="280" t="s">
        <v>303</v>
      </c>
      <c r="E196" s="281" t="s">
        <v>2020</v>
      </c>
      <c r="F196" s="282" t="s">
        <v>2021</v>
      </c>
      <c r="G196" s="283" t="s">
        <v>319</v>
      </c>
      <c r="H196" s="284">
        <v>15</v>
      </c>
      <c r="I196" s="285"/>
      <c r="J196" s="286">
        <f>ROUND(I196*H196,2)</f>
        <v>0</v>
      </c>
      <c r="K196" s="287"/>
      <c r="L196" s="288"/>
      <c r="M196" s="289" t="s">
        <v>1</v>
      </c>
      <c r="N196" s="290" t="s">
        <v>42</v>
      </c>
      <c r="O196" s="91"/>
      <c r="P196" s="238">
        <f>O196*H196</f>
        <v>0</v>
      </c>
      <c r="Q196" s="238">
        <v>0.00010000000000000001</v>
      </c>
      <c r="R196" s="238">
        <f>Q196*H196</f>
        <v>0.0015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513</v>
      </c>
      <c r="AT196" s="240" t="s">
        <v>303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2546</v>
      </c>
    </row>
    <row r="197" s="2" customFormat="1" ht="24.15" customHeight="1">
      <c r="A197" s="38"/>
      <c r="B197" s="39"/>
      <c r="C197" s="280" t="s">
        <v>682</v>
      </c>
      <c r="D197" s="280" t="s">
        <v>303</v>
      </c>
      <c r="E197" s="281" t="s">
        <v>2023</v>
      </c>
      <c r="F197" s="282" t="s">
        <v>2024</v>
      </c>
      <c r="G197" s="283" t="s">
        <v>319</v>
      </c>
      <c r="H197" s="284">
        <v>2</v>
      </c>
      <c r="I197" s="285"/>
      <c r="J197" s="286">
        <f>ROUND(I197*H197,2)</f>
        <v>0</v>
      </c>
      <c r="K197" s="287"/>
      <c r="L197" s="288"/>
      <c r="M197" s="289" t="s">
        <v>1</v>
      </c>
      <c r="N197" s="290" t="s">
        <v>42</v>
      </c>
      <c r="O197" s="91"/>
      <c r="P197" s="238">
        <f>O197*H197</f>
        <v>0</v>
      </c>
      <c r="Q197" s="238">
        <v>0.00010000000000000001</v>
      </c>
      <c r="R197" s="238">
        <f>Q197*H197</f>
        <v>0.00020000000000000001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513</v>
      </c>
      <c r="AT197" s="240" t="s">
        <v>303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2547</v>
      </c>
    </row>
    <row r="198" s="2" customFormat="1" ht="24.15" customHeight="1">
      <c r="A198" s="38"/>
      <c r="B198" s="39"/>
      <c r="C198" s="228" t="s">
        <v>688</v>
      </c>
      <c r="D198" s="228" t="s">
        <v>258</v>
      </c>
      <c r="E198" s="229" t="s">
        <v>2026</v>
      </c>
      <c r="F198" s="230" t="s">
        <v>2027</v>
      </c>
      <c r="G198" s="231" t="s">
        <v>319</v>
      </c>
      <c r="H198" s="232">
        <v>17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2548</v>
      </c>
    </row>
    <row r="199" s="2" customFormat="1" ht="24.15" customHeight="1">
      <c r="A199" s="38"/>
      <c r="B199" s="39"/>
      <c r="C199" s="228" t="s">
        <v>693</v>
      </c>
      <c r="D199" s="228" t="s">
        <v>258</v>
      </c>
      <c r="E199" s="229" t="s">
        <v>2029</v>
      </c>
      <c r="F199" s="230" t="s">
        <v>2030</v>
      </c>
      <c r="G199" s="231" t="s">
        <v>319</v>
      </c>
      <c r="H199" s="232">
        <v>17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2549</v>
      </c>
    </row>
    <row r="200" s="2" customFormat="1" ht="24.15" customHeight="1">
      <c r="A200" s="38"/>
      <c r="B200" s="39"/>
      <c r="C200" s="228" t="s">
        <v>698</v>
      </c>
      <c r="D200" s="228" t="s">
        <v>258</v>
      </c>
      <c r="E200" s="229" t="s">
        <v>2032</v>
      </c>
      <c r="F200" s="230" t="s">
        <v>2033</v>
      </c>
      <c r="G200" s="231" t="s">
        <v>319</v>
      </c>
      <c r="H200" s="232">
        <v>18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2550</v>
      </c>
    </row>
    <row r="201" s="2" customFormat="1" ht="49.05" customHeight="1">
      <c r="A201" s="38"/>
      <c r="B201" s="39"/>
      <c r="C201" s="228" t="s">
        <v>703</v>
      </c>
      <c r="D201" s="228" t="s">
        <v>258</v>
      </c>
      <c r="E201" s="229" t="s">
        <v>2035</v>
      </c>
      <c r="F201" s="230" t="s">
        <v>2036</v>
      </c>
      <c r="G201" s="231" t="s">
        <v>292</v>
      </c>
      <c r="H201" s="232">
        <v>0.023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2551</v>
      </c>
    </row>
    <row r="202" s="12" customFormat="1" ht="25.92" customHeight="1">
      <c r="A202" s="12"/>
      <c r="B202" s="212"/>
      <c r="C202" s="213"/>
      <c r="D202" s="214" t="s">
        <v>76</v>
      </c>
      <c r="E202" s="215" t="s">
        <v>303</v>
      </c>
      <c r="F202" s="215" t="s">
        <v>1373</v>
      </c>
      <c r="G202" s="213"/>
      <c r="H202" s="213"/>
      <c r="I202" s="216"/>
      <c r="J202" s="217">
        <f>BK202</f>
        <v>0</v>
      </c>
      <c r="K202" s="213"/>
      <c r="L202" s="218"/>
      <c r="M202" s="219"/>
      <c r="N202" s="220"/>
      <c r="O202" s="220"/>
      <c r="P202" s="221">
        <f>P203+P220</f>
        <v>0</v>
      </c>
      <c r="Q202" s="220"/>
      <c r="R202" s="221">
        <f>R203+R220</f>
        <v>0.2228675</v>
      </c>
      <c r="S202" s="220"/>
      <c r="T202" s="222">
        <f>T203+T220</f>
        <v>0.59718000000000004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109</v>
      </c>
      <c r="AT202" s="224" t="s">
        <v>76</v>
      </c>
      <c r="AU202" s="224" t="s">
        <v>77</v>
      </c>
      <c r="AY202" s="223" t="s">
        <v>256</v>
      </c>
      <c r="BK202" s="225">
        <f>BK203+BK220</f>
        <v>0</v>
      </c>
    </row>
    <row r="203" s="12" customFormat="1" ht="22.8" customHeight="1">
      <c r="A203" s="12"/>
      <c r="B203" s="212"/>
      <c r="C203" s="213"/>
      <c r="D203" s="214" t="s">
        <v>76</v>
      </c>
      <c r="E203" s="226" t="s">
        <v>1374</v>
      </c>
      <c r="F203" s="226" t="s">
        <v>1375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SUM(P204:P219)</f>
        <v>0</v>
      </c>
      <c r="Q203" s="220"/>
      <c r="R203" s="221">
        <f>SUM(R204:R219)</f>
        <v>0.089067500000000008</v>
      </c>
      <c r="S203" s="220"/>
      <c r="T203" s="222">
        <f>SUM(T204:T219)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109</v>
      </c>
      <c r="AT203" s="224" t="s">
        <v>76</v>
      </c>
      <c r="AU203" s="224" t="s">
        <v>85</v>
      </c>
      <c r="AY203" s="223" t="s">
        <v>256</v>
      </c>
      <c r="BK203" s="225">
        <f>SUM(BK204:BK219)</f>
        <v>0</v>
      </c>
    </row>
    <row r="204" s="2" customFormat="1" ht="49.05" customHeight="1">
      <c r="A204" s="38"/>
      <c r="B204" s="39"/>
      <c r="C204" s="228" t="s">
        <v>711</v>
      </c>
      <c r="D204" s="228" t="s">
        <v>258</v>
      </c>
      <c r="E204" s="229" t="s">
        <v>1568</v>
      </c>
      <c r="F204" s="230" t="s">
        <v>1569</v>
      </c>
      <c r="G204" s="231" t="s">
        <v>358</v>
      </c>
      <c r="H204" s="232">
        <v>20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719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719</v>
      </c>
      <c r="BM204" s="240" t="s">
        <v>2552</v>
      </c>
    </row>
    <row r="205" s="2" customFormat="1" ht="44.25" customHeight="1">
      <c r="A205" s="38"/>
      <c r="B205" s="39"/>
      <c r="C205" s="280" t="s">
        <v>719</v>
      </c>
      <c r="D205" s="280" t="s">
        <v>303</v>
      </c>
      <c r="E205" s="281" t="s">
        <v>2039</v>
      </c>
      <c r="F205" s="282" t="s">
        <v>2040</v>
      </c>
      <c r="G205" s="283" t="s">
        <v>358</v>
      </c>
      <c r="H205" s="284">
        <v>23</v>
      </c>
      <c r="I205" s="285"/>
      <c r="J205" s="286">
        <f>ROUND(I205*H205,2)</f>
        <v>0</v>
      </c>
      <c r="K205" s="287"/>
      <c r="L205" s="288"/>
      <c r="M205" s="289" t="s">
        <v>1</v>
      </c>
      <c r="N205" s="290" t="s">
        <v>42</v>
      </c>
      <c r="O205" s="91"/>
      <c r="P205" s="238">
        <f>O205*H205</f>
        <v>0</v>
      </c>
      <c r="Q205" s="238">
        <v>0.00016000000000000001</v>
      </c>
      <c r="R205" s="238">
        <f>Q205*H205</f>
        <v>0.0036800000000000001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1071</v>
      </c>
      <c r="AT205" s="240" t="s">
        <v>303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1071</v>
      </c>
      <c r="BM205" s="240" t="s">
        <v>2553</v>
      </c>
    </row>
    <row r="206" s="14" customFormat="1">
      <c r="A206" s="14"/>
      <c r="B206" s="258"/>
      <c r="C206" s="259"/>
      <c r="D206" s="249" t="s">
        <v>266</v>
      </c>
      <c r="E206" s="260" t="s">
        <v>1</v>
      </c>
      <c r="F206" s="261" t="s">
        <v>2042</v>
      </c>
      <c r="G206" s="259"/>
      <c r="H206" s="262">
        <v>23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8" t="s">
        <v>266</v>
      </c>
      <c r="AU206" s="268" t="s">
        <v>87</v>
      </c>
      <c r="AV206" s="14" t="s">
        <v>87</v>
      </c>
      <c r="AW206" s="14" t="s">
        <v>34</v>
      </c>
      <c r="AX206" s="14" t="s">
        <v>85</v>
      </c>
      <c r="AY206" s="268" t="s">
        <v>256</v>
      </c>
    </row>
    <row r="207" s="2" customFormat="1" ht="49.05" customHeight="1">
      <c r="A207" s="38"/>
      <c r="B207" s="39"/>
      <c r="C207" s="228" t="s">
        <v>726</v>
      </c>
      <c r="D207" s="228" t="s">
        <v>258</v>
      </c>
      <c r="E207" s="229" t="s">
        <v>1575</v>
      </c>
      <c r="F207" s="230" t="s">
        <v>1576</v>
      </c>
      <c r="G207" s="231" t="s">
        <v>358</v>
      </c>
      <c r="H207" s="232">
        <v>340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719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719</v>
      </c>
      <c r="BM207" s="240" t="s">
        <v>2554</v>
      </c>
    </row>
    <row r="208" s="2" customFormat="1" ht="37.8" customHeight="1">
      <c r="A208" s="38"/>
      <c r="B208" s="39"/>
      <c r="C208" s="280" t="s">
        <v>741</v>
      </c>
      <c r="D208" s="280" t="s">
        <v>303</v>
      </c>
      <c r="E208" s="281" t="s">
        <v>2044</v>
      </c>
      <c r="F208" s="282" t="s">
        <v>2045</v>
      </c>
      <c r="G208" s="283" t="s">
        <v>358</v>
      </c>
      <c r="H208" s="284">
        <v>253</v>
      </c>
      <c r="I208" s="285"/>
      <c r="J208" s="286">
        <f>ROUND(I208*H208,2)</f>
        <v>0</v>
      </c>
      <c r="K208" s="287"/>
      <c r="L208" s="288"/>
      <c r="M208" s="289" t="s">
        <v>1</v>
      </c>
      <c r="N208" s="290" t="s">
        <v>42</v>
      </c>
      <c r="O208" s="91"/>
      <c r="P208" s="238">
        <f>O208*H208</f>
        <v>0</v>
      </c>
      <c r="Q208" s="238">
        <v>0.00016000000000000001</v>
      </c>
      <c r="R208" s="238">
        <f>Q208*H208</f>
        <v>0.040480000000000002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1071</v>
      </c>
      <c r="AT208" s="240" t="s">
        <v>303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1071</v>
      </c>
      <c r="BM208" s="240" t="s">
        <v>2555</v>
      </c>
    </row>
    <row r="209" s="14" customFormat="1">
      <c r="A209" s="14"/>
      <c r="B209" s="258"/>
      <c r="C209" s="259"/>
      <c r="D209" s="249" t="s">
        <v>266</v>
      </c>
      <c r="E209" s="260" t="s">
        <v>1</v>
      </c>
      <c r="F209" s="261" t="s">
        <v>2359</v>
      </c>
      <c r="G209" s="259"/>
      <c r="H209" s="262">
        <v>253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8" t="s">
        <v>266</v>
      </c>
      <c r="AU209" s="268" t="s">
        <v>87</v>
      </c>
      <c r="AV209" s="14" t="s">
        <v>87</v>
      </c>
      <c r="AW209" s="14" t="s">
        <v>34</v>
      </c>
      <c r="AX209" s="14" t="s">
        <v>85</v>
      </c>
      <c r="AY209" s="268" t="s">
        <v>256</v>
      </c>
    </row>
    <row r="210" s="2" customFormat="1" ht="37.8" customHeight="1">
      <c r="A210" s="38"/>
      <c r="B210" s="39"/>
      <c r="C210" s="280" t="s">
        <v>746</v>
      </c>
      <c r="D210" s="280" t="s">
        <v>303</v>
      </c>
      <c r="E210" s="281" t="s">
        <v>1578</v>
      </c>
      <c r="F210" s="282" t="s">
        <v>1579</v>
      </c>
      <c r="G210" s="283" t="s">
        <v>358</v>
      </c>
      <c r="H210" s="284">
        <v>138</v>
      </c>
      <c r="I210" s="285"/>
      <c r="J210" s="286">
        <f>ROUND(I210*H210,2)</f>
        <v>0</v>
      </c>
      <c r="K210" s="287"/>
      <c r="L210" s="288"/>
      <c r="M210" s="289" t="s">
        <v>1</v>
      </c>
      <c r="N210" s="290" t="s">
        <v>42</v>
      </c>
      <c r="O210" s="91"/>
      <c r="P210" s="238">
        <f>O210*H210</f>
        <v>0</v>
      </c>
      <c r="Q210" s="238">
        <v>0.00012</v>
      </c>
      <c r="R210" s="238">
        <f>Q210*H210</f>
        <v>0.016560000000000002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1071</v>
      </c>
      <c r="AT210" s="240" t="s">
        <v>303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1071</v>
      </c>
      <c r="BM210" s="240" t="s">
        <v>2556</v>
      </c>
    </row>
    <row r="211" s="14" customFormat="1">
      <c r="A211" s="14"/>
      <c r="B211" s="258"/>
      <c r="C211" s="259"/>
      <c r="D211" s="249" t="s">
        <v>266</v>
      </c>
      <c r="E211" s="260" t="s">
        <v>1</v>
      </c>
      <c r="F211" s="261" t="s">
        <v>2361</v>
      </c>
      <c r="G211" s="259"/>
      <c r="H211" s="262">
        <v>138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266</v>
      </c>
      <c r="AU211" s="268" t="s">
        <v>87</v>
      </c>
      <c r="AV211" s="14" t="s">
        <v>87</v>
      </c>
      <c r="AW211" s="14" t="s">
        <v>34</v>
      </c>
      <c r="AX211" s="14" t="s">
        <v>85</v>
      </c>
      <c r="AY211" s="268" t="s">
        <v>256</v>
      </c>
    </row>
    <row r="212" s="2" customFormat="1" ht="49.05" customHeight="1">
      <c r="A212" s="38"/>
      <c r="B212" s="39"/>
      <c r="C212" s="228" t="s">
        <v>752</v>
      </c>
      <c r="D212" s="228" t="s">
        <v>258</v>
      </c>
      <c r="E212" s="229" t="s">
        <v>2050</v>
      </c>
      <c r="F212" s="230" t="s">
        <v>2051</v>
      </c>
      <c r="G212" s="231" t="s">
        <v>358</v>
      </c>
      <c r="H212" s="232">
        <v>50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42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719</v>
      </c>
      <c r="AT212" s="240" t="s">
        <v>258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719</v>
      </c>
      <c r="BM212" s="240" t="s">
        <v>2557</v>
      </c>
    </row>
    <row r="213" s="2" customFormat="1" ht="37.8" customHeight="1">
      <c r="A213" s="38"/>
      <c r="B213" s="39"/>
      <c r="C213" s="280" t="s">
        <v>756</v>
      </c>
      <c r="D213" s="280" t="s">
        <v>303</v>
      </c>
      <c r="E213" s="281" t="s">
        <v>2053</v>
      </c>
      <c r="F213" s="282" t="s">
        <v>2054</v>
      </c>
      <c r="G213" s="283" t="s">
        <v>358</v>
      </c>
      <c r="H213" s="284">
        <v>40.25</v>
      </c>
      <c r="I213" s="285"/>
      <c r="J213" s="286">
        <f>ROUND(I213*H213,2)</f>
        <v>0</v>
      </c>
      <c r="K213" s="287"/>
      <c r="L213" s="288"/>
      <c r="M213" s="289" t="s">
        <v>1</v>
      </c>
      <c r="N213" s="290" t="s">
        <v>42</v>
      </c>
      <c r="O213" s="91"/>
      <c r="P213" s="238">
        <f>O213*H213</f>
        <v>0</v>
      </c>
      <c r="Q213" s="238">
        <v>0.00017000000000000001</v>
      </c>
      <c r="R213" s="238">
        <f>Q213*H213</f>
        <v>0.0068425000000000005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1071</v>
      </c>
      <c r="AT213" s="240" t="s">
        <v>303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1071</v>
      </c>
      <c r="BM213" s="240" t="s">
        <v>2558</v>
      </c>
    </row>
    <row r="214" s="14" customFormat="1">
      <c r="A214" s="14"/>
      <c r="B214" s="258"/>
      <c r="C214" s="259"/>
      <c r="D214" s="249" t="s">
        <v>266</v>
      </c>
      <c r="E214" s="260" t="s">
        <v>1</v>
      </c>
      <c r="F214" s="261" t="s">
        <v>2287</v>
      </c>
      <c r="G214" s="259"/>
      <c r="H214" s="262">
        <v>40.25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266</v>
      </c>
      <c r="AU214" s="268" t="s">
        <v>87</v>
      </c>
      <c r="AV214" s="14" t="s">
        <v>87</v>
      </c>
      <c r="AW214" s="14" t="s">
        <v>34</v>
      </c>
      <c r="AX214" s="14" t="s">
        <v>85</v>
      </c>
      <c r="AY214" s="268" t="s">
        <v>256</v>
      </c>
    </row>
    <row r="215" s="2" customFormat="1" ht="37.8" customHeight="1">
      <c r="A215" s="38"/>
      <c r="B215" s="39"/>
      <c r="C215" s="280" t="s">
        <v>761</v>
      </c>
      <c r="D215" s="280" t="s">
        <v>303</v>
      </c>
      <c r="E215" s="281" t="s">
        <v>2364</v>
      </c>
      <c r="F215" s="282" t="s">
        <v>2365</v>
      </c>
      <c r="G215" s="283" t="s">
        <v>358</v>
      </c>
      <c r="H215" s="284">
        <v>17.25</v>
      </c>
      <c r="I215" s="285"/>
      <c r="J215" s="286">
        <f>ROUND(I215*H215,2)</f>
        <v>0</v>
      </c>
      <c r="K215" s="287"/>
      <c r="L215" s="288"/>
      <c r="M215" s="289" t="s">
        <v>1</v>
      </c>
      <c r="N215" s="290" t="s">
        <v>42</v>
      </c>
      <c r="O215" s="91"/>
      <c r="P215" s="238">
        <f>O215*H215</f>
        <v>0</v>
      </c>
      <c r="Q215" s="238">
        <v>0.00022000000000000001</v>
      </c>
      <c r="R215" s="238">
        <f>Q215*H215</f>
        <v>0.0037950000000000002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1071</v>
      </c>
      <c r="AT215" s="240" t="s">
        <v>303</v>
      </c>
      <c r="AU215" s="240" t="s">
        <v>87</v>
      </c>
      <c r="AY215" s="17" t="s">
        <v>256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85</v>
      </c>
      <c r="BK215" s="241">
        <f>ROUND(I215*H215,2)</f>
        <v>0</v>
      </c>
      <c r="BL215" s="17" t="s">
        <v>1071</v>
      </c>
      <c r="BM215" s="240" t="s">
        <v>2559</v>
      </c>
    </row>
    <row r="216" s="14" customFormat="1">
      <c r="A216" s="14"/>
      <c r="B216" s="258"/>
      <c r="C216" s="259"/>
      <c r="D216" s="249" t="s">
        <v>266</v>
      </c>
      <c r="E216" s="260" t="s">
        <v>1</v>
      </c>
      <c r="F216" s="261" t="s">
        <v>1589</v>
      </c>
      <c r="G216" s="259"/>
      <c r="H216" s="262">
        <v>17.25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266</v>
      </c>
      <c r="AU216" s="268" t="s">
        <v>87</v>
      </c>
      <c r="AV216" s="14" t="s">
        <v>87</v>
      </c>
      <c r="AW216" s="14" t="s">
        <v>34</v>
      </c>
      <c r="AX216" s="14" t="s">
        <v>85</v>
      </c>
      <c r="AY216" s="268" t="s">
        <v>256</v>
      </c>
    </row>
    <row r="217" s="2" customFormat="1" ht="49.05" customHeight="1">
      <c r="A217" s="38"/>
      <c r="B217" s="39"/>
      <c r="C217" s="228" t="s">
        <v>767</v>
      </c>
      <c r="D217" s="228" t="s">
        <v>258</v>
      </c>
      <c r="E217" s="229" t="s">
        <v>2057</v>
      </c>
      <c r="F217" s="230" t="s">
        <v>2058</v>
      </c>
      <c r="G217" s="231" t="s">
        <v>358</v>
      </c>
      <c r="H217" s="232">
        <v>35</v>
      </c>
      <c r="I217" s="233"/>
      <c r="J217" s="234">
        <f>ROUND(I217*H217,2)</f>
        <v>0</v>
      </c>
      <c r="K217" s="235"/>
      <c r="L217" s="44"/>
      <c r="M217" s="236" t="s">
        <v>1</v>
      </c>
      <c r="N217" s="237" t="s">
        <v>42</v>
      </c>
      <c r="O217" s="91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719</v>
      </c>
      <c r="AT217" s="240" t="s">
        <v>258</v>
      </c>
      <c r="AU217" s="240" t="s">
        <v>87</v>
      </c>
      <c r="AY217" s="17" t="s">
        <v>256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85</v>
      </c>
      <c r="BK217" s="241">
        <f>ROUND(I217*H217,2)</f>
        <v>0</v>
      </c>
      <c r="BL217" s="17" t="s">
        <v>719</v>
      </c>
      <c r="BM217" s="240" t="s">
        <v>2560</v>
      </c>
    </row>
    <row r="218" s="2" customFormat="1" ht="37.8" customHeight="1">
      <c r="A218" s="38"/>
      <c r="B218" s="39"/>
      <c r="C218" s="280" t="s">
        <v>771</v>
      </c>
      <c r="D218" s="280" t="s">
        <v>303</v>
      </c>
      <c r="E218" s="281" t="s">
        <v>2060</v>
      </c>
      <c r="F218" s="282" t="s">
        <v>2061</v>
      </c>
      <c r="G218" s="283" t="s">
        <v>358</v>
      </c>
      <c r="H218" s="284">
        <v>40.25</v>
      </c>
      <c r="I218" s="285"/>
      <c r="J218" s="286">
        <f>ROUND(I218*H218,2)</f>
        <v>0</v>
      </c>
      <c r="K218" s="287"/>
      <c r="L218" s="288"/>
      <c r="M218" s="289" t="s">
        <v>1</v>
      </c>
      <c r="N218" s="290" t="s">
        <v>42</v>
      </c>
      <c r="O218" s="91"/>
      <c r="P218" s="238">
        <f>O218*H218</f>
        <v>0</v>
      </c>
      <c r="Q218" s="238">
        <v>0.00044000000000000002</v>
      </c>
      <c r="R218" s="238">
        <f>Q218*H218</f>
        <v>0.01771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1071</v>
      </c>
      <c r="AT218" s="240" t="s">
        <v>303</v>
      </c>
      <c r="AU218" s="240" t="s">
        <v>87</v>
      </c>
      <c r="AY218" s="17" t="s">
        <v>256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85</v>
      </c>
      <c r="BK218" s="241">
        <f>ROUND(I218*H218,2)</f>
        <v>0</v>
      </c>
      <c r="BL218" s="17" t="s">
        <v>1071</v>
      </c>
      <c r="BM218" s="240" t="s">
        <v>2561</v>
      </c>
    </row>
    <row r="219" s="14" customFormat="1">
      <c r="A219" s="14"/>
      <c r="B219" s="258"/>
      <c r="C219" s="259"/>
      <c r="D219" s="249" t="s">
        <v>266</v>
      </c>
      <c r="E219" s="260" t="s">
        <v>1</v>
      </c>
      <c r="F219" s="261" t="s">
        <v>2287</v>
      </c>
      <c r="G219" s="259"/>
      <c r="H219" s="262">
        <v>40.25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8" t="s">
        <v>266</v>
      </c>
      <c r="AU219" s="268" t="s">
        <v>87</v>
      </c>
      <c r="AV219" s="14" t="s">
        <v>87</v>
      </c>
      <c r="AW219" s="14" t="s">
        <v>34</v>
      </c>
      <c r="AX219" s="14" t="s">
        <v>85</v>
      </c>
      <c r="AY219" s="268" t="s">
        <v>256</v>
      </c>
    </row>
    <row r="220" s="12" customFormat="1" ht="22.8" customHeight="1">
      <c r="A220" s="12"/>
      <c r="B220" s="212"/>
      <c r="C220" s="213"/>
      <c r="D220" s="214" t="s">
        <v>76</v>
      </c>
      <c r="E220" s="226" t="s">
        <v>1590</v>
      </c>
      <c r="F220" s="226" t="s">
        <v>1591</v>
      </c>
      <c r="G220" s="213"/>
      <c r="H220" s="213"/>
      <c r="I220" s="216"/>
      <c r="J220" s="227">
        <f>BK220</f>
        <v>0</v>
      </c>
      <c r="K220" s="213"/>
      <c r="L220" s="218"/>
      <c r="M220" s="219"/>
      <c r="N220" s="220"/>
      <c r="O220" s="220"/>
      <c r="P220" s="221">
        <f>SUM(P221:P230)</f>
        <v>0</v>
      </c>
      <c r="Q220" s="220"/>
      <c r="R220" s="221">
        <f>SUM(R221:R230)</f>
        <v>0.1338</v>
      </c>
      <c r="S220" s="220"/>
      <c r="T220" s="222">
        <f>SUM(T221:T230)</f>
        <v>0.59718000000000004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109</v>
      </c>
      <c r="AT220" s="224" t="s">
        <v>76</v>
      </c>
      <c r="AU220" s="224" t="s">
        <v>85</v>
      </c>
      <c r="AY220" s="223" t="s">
        <v>256</v>
      </c>
      <c r="BK220" s="225">
        <f>SUM(BK221:BK230)</f>
        <v>0</v>
      </c>
    </row>
    <row r="221" s="2" customFormat="1" ht="33" customHeight="1">
      <c r="A221" s="38"/>
      <c r="B221" s="39"/>
      <c r="C221" s="228" t="s">
        <v>775</v>
      </c>
      <c r="D221" s="228" t="s">
        <v>258</v>
      </c>
      <c r="E221" s="229" t="s">
        <v>2063</v>
      </c>
      <c r="F221" s="230" t="s">
        <v>2064</v>
      </c>
      <c r="G221" s="231" t="s">
        <v>358</v>
      </c>
      <c r="H221" s="232">
        <v>35</v>
      </c>
      <c r="I221" s="233"/>
      <c r="J221" s="234">
        <f>ROUND(I221*H221,2)</f>
        <v>0</v>
      </c>
      <c r="K221" s="235"/>
      <c r="L221" s="44"/>
      <c r="M221" s="236" t="s">
        <v>1</v>
      </c>
      <c r="N221" s="237" t="s">
        <v>42</v>
      </c>
      <c r="O221" s="91"/>
      <c r="P221" s="238">
        <f>O221*H221</f>
        <v>0</v>
      </c>
      <c r="Q221" s="238">
        <v>0.00059999999999999995</v>
      </c>
      <c r="R221" s="238">
        <f>Q221*H221</f>
        <v>0.020999999999999998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719</v>
      </c>
      <c r="AT221" s="240" t="s">
        <v>258</v>
      </c>
      <c r="AU221" s="240" t="s">
        <v>87</v>
      </c>
      <c r="AY221" s="17" t="s">
        <v>256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85</v>
      </c>
      <c r="BK221" s="241">
        <f>ROUND(I221*H221,2)</f>
        <v>0</v>
      </c>
      <c r="BL221" s="17" t="s">
        <v>719</v>
      </c>
      <c r="BM221" s="240" t="s">
        <v>2562</v>
      </c>
    </row>
    <row r="222" s="2" customFormat="1" ht="37.8" customHeight="1">
      <c r="A222" s="38"/>
      <c r="B222" s="39"/>
      <c r="C222" s="228" t="s">
        <v>780</v>
      </c>
      <c r="D222" s="228" t="s">
        <v>258</v>
      </c>
      <c r="E222" s="229" t="s">
        <v>2370</v>
      </c>
      <c r="F222" s="230" t="s">
        <v>2371</v>
      </c>
      <c r="G222" s="231" t="s">
        <v>358</v>
      </c>
      <c r="H222" s="232">
        <v>20</v>
      </c>
      <c r="I222" s="233"/>
      <c r="J222" s="234">
        <f>ROUND(I222*H222,2)</f>
        <v>0</v>
      </c>
      <c r="K222" s="235"/>
      <c r="L222" s="44"/>
      <c r="M222" s="236" t="s">
        <v>1</v>
      </c>
      <c r="N222" s="237" t="s">
        <v>42</v>
      </c>
      <c r="O222" s="91"/>
      <c r="P222" s="238">
        <f>O222*H222</f>
        <v>0</v>
      </c>
      <c r="Q222" s="238">
        <v>0.0055900000000000004</v>
      </c>
      <c r="R222" s="238">
        <f>Q222*H222</f>
        <v>0.11180000000000001</v>
      </c>
      <c r="S222" s="238">
        <v>0</v>
      </c>
      <c r="T222" s="23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719</v>
      </c>
      <c r="AT222" s="240" t="s">
        <v>258</v>
      </c>
      <c r="AU222" s="240" t="s">
        <v>87</v>
      </c>
      <c r="AY222" s="17" t="s">
        <v>256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85</v>
      </c>
      <c r="BK222" s="241">
        <f>ROUND(I222*H222,2)</f>
        <v>0</v>
      </c>
      <c r="BL222" s="17" t="s">
        <v>719</v>
      </c>
      <c r="BM222" s="240" t="s">
        <v>2563</v>
      </c>
    </row>
    <row r="223" s="2" customFormat="1" ht="33" customHeight="1">
      <c r="A223" s="38"/>
      <c r="B223" s="39"/>
      <c r="C223" s="228" t="s">
        <v>787</v>
      </c>
      <c r="D223" s="228" t="s">
        <v>258</v>
      </c>
      <c r="E223" s="229" t="s">
        <v>1661</v>
      </c>
      <c r="F223" s="230" t="s">
        <v>1662</v>
      </c>
      <c r="G223" s="231" t="s">
        <v>319</v>
      </c>
      <c r="H223" s="232">
        <v>2</v>
      </c>
      <c r="I223" s="233"/>
      <c r="J223" s="234">
        <f>ROUND(I223*H223,2)</f>
        <v>0</v>
      </c>
      <c r="K223" s="235"/>
      <c r="L223" s="44"/>
      <c r="M223" s="236" t="s">
        <v>1</v>
      </c>
      <c r="N223" s="237" t="s">
        <v>42</v>
      </c>
      <c r="O223" s="91"/>
      <c r="P223" s="238">
        <f>O223*H223</f>
        <v>0</v>
      </c>
      <c r="Q223" s="238">
        <v>0</v>
      </c>
      <c r="R223" s="238">
        <f>Q223*H223</f>
        <v>0</v>
      </c>
      <c r="S223" s="238">
        <v>0.13800000000000001</v>
      </c>
      <c r="T223" s="239">
        <f>S223*H223</f>
        <v>0.27600000000000002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0" t="s">
        <v>719</v>
      </c>
      <c r="AT223" s="240" t="s">
        <v>258</v>
      </c>
      <c r="AU223" s="240" t="s">
        <v>87</v>
      </c>
      <c r="AY223" s="17" t="s">
        <v>256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7" t="s">
        <v>85</v>
      </c>
      <c r="BK223" s="241">
        <f>ROUND(I223*H223,2)</f>
        <v>0</v>
      </c>
      <c r="BL223" s="17" t="s">
        <v>719</v>
      </c>
      <c r="BM223" s="240" t="s">
        <v>2564</v>
      </c>
    </row>
    <row r="224" s="2" customFormat="1" ht="24.15" customHeight="1">
      <c r="A224" s="38"/>
      <c r="B224" s="39"/>
      <c r="C224" s="228" t="s">
        <v>795</v>
      </c>
      <c r="D224" s="228" t="s">
        <v>258</v>
      </c>
      <c r="E224" s="229" t="s">
        <v>1595</v>
      </c>
      <c r="F224" s="230" t="s">
        <v>1596</v>
      </c>
      <c r="G224" s="231" t="s">
        <v>319</v>
      </c>
      <c r="H224" s="232">
        <v>13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42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0.00085999999999999998</v>
      </c>
      <c r="T224" s="239">
        <f>S224*H224</f>
        <v>0.011179999999999999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719</v>
      </c>
      <c r="AT224" s="240" t="s">
        <v>258</v>
      </c>
      <c r="AU224" s="240" t="s">
        <v>87</v>
      </c>
      <c r="AY224" s="17" t="s">
        <v>256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85</v>
      </c>
      <c r="BK224" s="241">
        <f>ROUND(I224*H224,2)</f>
        <v>0</v>
      </c>
      <c r="BL224" s="17" t="s">
        <v>719</v>
      </c>
      <c r="BM224" s="240" t="s">
        <v>2565</v>
      </c>
    </row>
    <row r="225" s="2" customFormat="1" ht="33" customHeight="1">
      <c r="A225" s="38"/>
      <c r="B225" s="39"/>
      <c r="C225" s="228" t="s">
        <v>799</v>
      </c>
      <c r="D225" s="228" t="s">
        <v>258</v>
      </c>
      <c r="E225" s="229" t="s">
        <v>2068</v>
      </c>
      <c r="F225" s="230" t="s">
        <v>2069</v>
      </c>
      <c r="G225" s="231" t="s">
        <v>358</v>
      </c>
      <c r="H225" s="232">
        <v>35</v>
      </c>
      <c r="I225" s="233"/>
      <c r="J225" s="234">
        <f>ROUND(I225*H225,2)</f>
        <v>0</v>
      </c>
      <c r="K225" s="235"/>
      <c r="L225" s="44"/>
      <c r="M225" s="236" t="s">
        <v>1</v>
      </c>
      <c r="N225" s="237" t="s">
        <v>42</v>
      </c>
      <c r="O225" s="91"/>
      <c r="P225" s="238">
        <f>O225*H225</f>
        <v>0</v>
      </c>
      <c r="Q225" s="238">
        <v>0</v>
      </c>
      <c r="R225" s="238">
        <f>Q225*H225</f>
        <v>0</v>
      </c>
      <c r="S225" s="238">
        <v>0.0060000000000000001</v>
      </c>
      <c r="T225" s="239">
        <f>S225*H225</f>
        <v>0.20999999999999999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719</v>
      </c>
      <c r="AT225" s="240" t="s">
        <v>258</v>
      </c>
      <c r="AU225" s="240" t="s">
        <v>87</v>
      </c>
      <c r="AY225" s="17" t="s">
        <v>256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85</v>
      </c>
      <c r="BK225" s="241">
        <f>ROUND(I225*H225,2)</f>
        <v>0</v>
      </c>
      <c r="BL225" s="17" t="s">
        <v>719</v>
      </c>
      <c r="BM225" s="240" t="s">
        <v>2566</v>
      </c>
    </row>
    <row r="226" s="2" customFormat="1" ht="24.15" customHeight="1">
      <c r="A226" s="38"/>
      <c r="B226" s="39"/>
      <c r="C226" s="228" t="s">
        <v>805</v>
      </c>
      <c r="D226" s="228" t="s">
        <v>258</v>
      </c>
      <c r="E226" s="229" t="s">
        <v>2376</v>
      </c>
      <c r="F226" s="230" t="s">
        <v>2377</v>
      </c>
      <c r="G226" s="231" t="s">
        <v>358</v>
      </c>
      <c r="H226" s="232">
        <v>20</v>
      </c>
      <c r="I226" s="233"/>
      <c r="J226" s="234">
        <f>ROUND(I226*H226,2)</f>
        <v>0</v>
      </c>
      <c r="K226" s="235"/>
      <c r="L226" s="44"/>
      <c r="M226" s="236" t="s">
        <v>1</v>
      </c>
      <c r="N226" s="237" t="s">
        <v>42</v>
      </c>
      <c r="O226" s="91"/>
      <c r="P226" s="238">
        <f>O226*H226</f>
        <v>0</v>
      </c>
      <c r="Q226" s="238">
        <v>5.0000000000000002E-05</v>
      </c>
      <c r="R226" s="238">
        <f>Q226*H226</f>
        <v>0.001</v>
      </c>
      <c r="S226" s="238">
        <v>0.0050000000000000001</v>
      </c>
      <c r="T226" s="239">
        <f>S226*H226</f>
        <v>0.10000000000000001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719</v>
      </c>
      <c r="AT226" s="240" t="s">
        <v>258</v>
      </c>
      <c r="AU226" s="240" t="s">
        <v>87</v>
      </c>
      <c r="AY226" s="17" t="s">
        <v>256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85</v>
      </c>
      <c r="BK226" s="241">
        <f>ROUND(I226*H226,2)</f>
        <v>0</v>
      </c>
      <c r="BL226" s="17" t="s">
        <v>719</v>
      </c>
      <c r="BM226" s="240" t="s">
        <v>2567</v>
      </c>
    </row>
    <row r="227" s="2" customFormat="1" ht="24.15" customHeight="1">
      <c r="A227" s="38"/>
      <c r="B227" s="39"/>
      <c r="C227" s="228" t="s">
        <v>810</v>
      </c>
      <c r="D227" s="228" t="s">
        <v>258</v>
      </c>
      <c r="E227" s="229" t="s">
        <v>1601</v>
      </c>
      <c r="F227" s="230" t="s">
        <v>1602</v>
      </c>
      <c r="G227" s="231" t="s">
        <v>292</v>
      </c>
      <c r="H227" s="232">
        <v>0.59699999999999998</v>
      </c>
      <c r="I227" s="233"/>
      <c r="J227" s="234">
        <f>ROUND(I227*H227,2)</f>
        <v>0</v>
      </c>
      <c r="K227" s="235"/>
      <c r="L227" s="44"/>
      <c r="M227" s="236" t="s">
        <v>1</v>
      </c>
      <c r="N227" s="237" t="s">
        <v>42</v>
      </c>
      <c r="O227" s="91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719</v>
      </c>
      <c r="AT227" s="240" t="s">
        <v>258</v>
      </c>
      <c r="AU227" s="240" t="s">
        <v>87</v>
      </c>
      <c r="AY227" s="17" t="s">
        <v>256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85</v>
      </c>
      <c r="BK227" s="241">
        <f>ROUND(I227*H227,2)</f>
        <v>0</v>
      </c>
      <c r="BL227" s="17" t="s">
        <v>719</v>
      </c>
      <c r="BM227" s="240" t="s">
        <v>2568</v>
      </c>
    </row>
    <row r="228" s="2" customFormat="1" ht="37.8" customHeight="1">
      <c r="A228" s="38"/>
      <c r="B228" s="39"/>
      <c r="C228" s="228" t="s">
        <v>818</v>
      </c>
      <c r="D228" s="228" t="s">
        <v>258</v>
      </c>
      <c r="E228" s="229" t="s">
        <v>1604</v>
      </c>
      <c r="F228" s="230" t="s">
        <v>1605</v>
      </c>
      <c r="G228" s="231" t="s">
        <v>292</v>
      </c>
      <c r="H228" s="232">
        <v>11.343</v>
      </c>
      <c r="I228" s="233"/>
      <c r="J228" s="234">
        <f>ROUND(I228*H228,2)</f>
        <v>0</v>
      </c>
      <c r="K228" s="235"/>
      <c r="L228" s="44"/>
      <c r="M228" s="236" t="s">
        <v>1</v>
      </c>
      <c r="N228" s="237" t="s">
        <v>42</v>
      </c>
      <c r="O228" s="91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0" t="s">
        <v>719</v>
      </c>
      <c r="AT228" s="240" t="s">
        <v>258</v>
      </c>
      <c r="AU228" s="240" t="s">
        <v>87</v>
      </c>
      <c r="AY228" s="17" t="s">
        <v>256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7" t="s">
        <v>85</v>
      </c>
      <c r="BK228" s="241">
        <f>ROUND(I228*H228,2)</f>
        <v>0</v>
      </c>
      <c r="BL228" s="17" t="s">
        <v>719</v>
      </c>
      <c r="BM228" s="240" t="s">
        <v>2569</v>
      </c>
    </row>
    <row r="229" s="14" customFormat="1">
      <c r="A229" s="14"/>
      <c r="B229" s="258"/>
      <c r="C229" s="259"/>
      <c r="D229" s="249" t="s">
        <v>266</v>
      </c>
      <c r="E229" s="260" t="s">
        <v>1</v>
      </c>
      <c r="F229" s="261" t="s">
        <v>2381</v>
      </c>
      <c r="G229" s="259"/>
      <c r="H229" s="262">
        <v>11.343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266</v>
      </c>
      <c r="AU229" s="268" t="s">
        <v>87</v>
      </c>
      <c r="AV229" s="14" t="s">
        <v>87</v>
      </c>
      <c r="AW229" s="14" t="s">
        <v>34</v>
      </c>
      <c r="AX229" s="14" t="s">
        <v>85</v>
      </c>
      <c r="AY229" s="268" t="s">
        <v>256</v>
      </c>
    </row>
    <row r="230" s="2" customFormat="1" ht="37.8" customHeight="1">
      <c r="A230" s="38"/>
      <c r="B230" s="39"/>
      <c r="C230" s="228" t="s">
        <v>823</v>
      </c>
      <c r="D230" s="228" t="s">
        <v>258</v>
      </c>
      <c r="E230" s="229" t="s">
        <v>1608</v>
      </c>
      <c r="F230" s="230" t="s">
        <v>1609</v>
      </c>
      <c r="G230" s="231" t="s">
        <v>292</v>
      </c>
      <c r="H230" s="232">
        <v>0.497</v>
      </c>
      <c r="I230" s="233"/>
      <c r="J230" s="234">
        <f>ROUND(I230*H230,2)</f>
        <v>0</v>
      </c>
      <c r="K230" s="235"/>
      <c r="L230" s="44"/>
      <c r="M230" s="295" t="s">
        <v>1</v>
      </c>
      <c r="N230" s="296" t="s">
        <v>42</v>
      </c>
      <c r="O230" s="297"/>
      <c r="P230" s="298">
        <f>O230*H230</f>
        <v>0</v>
      </c>
      <c r="Q230" s="298">
        <v>0</v>
      </c>
      <c r="R230" s="298">
        <f>Q230*H230</f>
        <v>0</v>
      </c>
      <c r="S230" s="298">
        <v>0</v>
      </c>
      <c r="T230" s="29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719</v>
      </c>
      <c r="AT230" s="240" t="s">
        <v>258</v>
      </c>
      <c r="AU230" s="240" t="s">
        <v>87</v>
      </c>
      <c r="AY230" s="17" t="s">
        <v>256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85</v>
      </c>
      <c r="BK230" s="241">
        <f>ROUND(I230*H230,2)</f>
        <v>0</v>
      </c>
      <c r="BL230" s="17" t="s">
        <v>719</v>
      </c>
      <c r="BM230" s="240" t="s">
        <v>2570</v>
      </c>
    </row>
    <row r="231" s="2" customFormat="1" ht="6.96" customHeight="1">
      <c r="A231" s="38"/>
      <c r="B231" s="66"/>
      <c r="C231" s="67"/>
      <c r="D231" s="67"/>
      <c r="E231" s="67"/>
      <c r="F231" s="67"/>
      <c r="G231" s="67"/>
      <c r="H231" s="67"/>
      <c r="I231" s="67"/>
      <c r="J231" s="67"/>
      <c r="K231" s="67"/>
      <c r="L231" s="44"/>
      <c r="M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</sheetData>
  <sheetProtection sheet="1" autoFilter="0" formatColumns="0" formatRows="0" objects="1" scenarios="1" spinCount="100000" saltValue="NzK6O4OjtkQxL+QmrymwFeKiuI9yhDTKJCveAsLFO67nwx8uNeF6crosMWrsJO3ByFC4sZHSm/4bzQSmFgx9NQ==" hashValue="V5D1Rnl41HG/u1MyIKwoycgEY30+X4SjBdaxDxIn9LU1PJI8HOJRjE2a90Zs9hh9EgO3r/wl30EokxdrTSEmeQ==" algorithmName="SHA-512" password="CC35"/>
  <autoFilter ref="C129:K2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2383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2571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ROUND((SUM(BE130:BE185)),  2)</f>
        <v>0</v>
      </c>
      <c r="G37" s="38"/>
      <c r="H37" s="38"/>
      <c r="I37" s="165">
        <v>0.20999999999999999</v>
      </c>
      <c r="J37" s="164">
        <f>ROUND(((SUM(BE130:BE185))*I37),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ROUND((SUM(BF130:BF185)),  2)</f>
        <v>0</v>
      </c>
      <c r="G38" s="38"/>
      <c r="H38" s="38"/>
      <c r="I38" s="165">
        <v>0.12</v>
      </c>
      <c r="J38" s="164">
        <f>ROUND(((SUM(BF130:BF185))*I38),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ROUND((SUM(BG130:BG185)),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ROUND((SUM(BH130:BH185)),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ROUND((SUM(BI130:BI185)),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2383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2300103-034 - Elektro - kabinet jazyků m.č.0.42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224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J158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J167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J168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J177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1716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2383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1718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2300103-034 - Elektro - kabinet jazyků m.č.0.42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P131+P167</f>
        <v>0</v>
      </c>
      <c r="Q130" s="104"/>
      <c r="R130" s="209">
        <f>R131+R167</f>
        <v>0.059562500000000004</v>
      </c>
      <c r="S130" s="104"/>
      <c r="T130" s="210">
        <f>T131+T167</f>
        <v>0.23316000000000001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BK131+BK167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715</v>
      </c>
      <c r="F131" s="215" t="s">
        <v>716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P132+P158</f>
        <v>0</v>
      </c>
      <c r="Q131" s="220"/>
      <c r="R131" s="221">
        <f>R132+R158</f>
        <v>0.018592500000000001</v>
      </c>
      <c r="S131" s="220"/>
      <c r="T131" s="222">
        <f>T132+T158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BK132+BK158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SUM(P133:P157)</f>
        <v>0</v>
      </c>
      <c r="Q132" s="220"/>
      <c r="R132" s="221">
        <f>SUM(R133:R157)</f>
        <v>0.011792500000000001</v>
      </c>
      <c r="S132" s="220"/>
      <c r="T132" s="222">
        <f>SUM(T133:T157)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SUM(BK133:BK157)</f>
        <v>0</v>
      </c>
    </row>
    <row r="133" s="2" customFormat="1" ht="49.05" customHeight="1">
      <c r="A133" s="38"/>
      <c r="B133" s="39"/>
      <c r="C133" s="228" t="s">
        <v>109</v>
      </c>
      <c r="D133" s="228" t="s">
        <v>258</v>
      </c>
      <c r="E133" s="229" t="s">
        <v>1431</v>
      </c>
      <c r="F133" s="230" t="s">
        <v>1432</v>
      </c>
      <c r="G133" s="231" t="s">
        <v>319</v>
      </c>
      <c r="H133" s="232">
        <v>8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2572</v>
      </c>
    </row>
    <row r="134" s="2" customFormat="1" ht="24.15" customHeight="1">
      <c r="A134" s="38"/>
      <c r="B134" s="39"/>
      <c r="C134" s="280" t="s">
        <v>262</v>
      </c>
      <c r="D134" s="280" t="s">
        <v>303</v>
      </c>
      <c r="E134" s="281" t="s">
        <v>1434</v>
      </c>
      <c r="F134" s="282" t="s">
        <v>1435</v>
      </c>
      <c r="G134" s="283" t="s">
        <v>319</v>
      </c>
      <c r="H134" s="284">
        <v>8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5.0000000000000002E-05</v>
      </c>
      <c r="R134" s="238">
        <f>Q134*H134</f>
        <v>0.00040000000000000002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2573</v>
      </c>
    </row>
    <row r="135" s="2" customFormat="1" ht="55.5" customHeight="1">
      <c r="A135" s="38"/>
      <c r="B135" s="39"/>
      <c r="C135" s="228" t="s">
        <v>284</v>
      </c>
      <c r="D135" s="228" t="s">
        <v>258</v>
      </c>
      <c r="E135" s="229" t="s">
        <v>1934</v>
      </c>
      <c r="F135" s="230" t="s">
        <v>1935</v>
      </c>
      <c r="G135" s="231" t="s">
        <v>358</v>
      </c>
      <c r="H135" s="232">
        <v>45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42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719</v>
      </c>
      <c r="AT135" s="240" t="s">
        <v>258</v>
      </c>
      <c r="AU135" s="240" t="s">
        <v>87</v>
      </c>
      <c r="AY135" s="17" t="s">
        <v>256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85</v>
      </c>
      <c r="BK135" s="241">
        <f>ROUND(I135*H135,2)</f>
        <v>0</v>
      </c>
      <c r="BL135" s="17" t="s">
        <v>719</v>
      </c>
      <c r="BM135" s="240" t="s">
        <v>2574</v>
      </c>
    </row>
    <row r="136" s="2" customFormat="1" ht="24.15" customHeight="1">
      <c r="A136" s="38"/>
      <c r="B136" s="39"/>
      <c r="C136" s="280" t="s">
        <v>289</v>
      </c>
      <c r="D136" s="280" t="s">
        <v>303</v>
      </c>
      <c r="E136" s="281" t="s">
        <v>1940</v>
      </c>
      <c r="F136" s="282" t="s">
        <v>1941</v>
      </c>
      <c r="G136" s="283" t="s">
        <v>358</v>
      </c>
      <c r="H136" s="284">
        <v>51.75</v>
      </c>
      <c r="I136" s="285"/>
      <c r="J136" s="286">
        <f>ROUND(I136*H136,2)</f>
        <v>0</v>
      </c>
      <c r="K136" s="287"/>
      <c r="L136" s="288"/>
      <c r="M136" s="289" t="s">
        <v>1</v>
      </c>
      <c r="N136" s="290" t="s">
        <v>42</v>
      </c>
      <c r="O136" s="91"/>
      <c r="P136" s="238">
        <f>O136*H136</f>
        <v>0</v>
      </c>
      <c r="Q136" s="238">
        <v>0.00011</v>
      </c>
      <c r="R136" s="238">
        <f>Q136*H136</f>
        <v>0.0056925000000000005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1071</v>
      </c>
      <c r="AT136" s="240" t="s">
        <v>303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1071</v>
      </c>
      <c r="BM136" s="240" t="s">
        <v>2575</v>
      </c>
    </row>
    <row r="137" s="14" customFormat="1">
      <c r="A137" s="14"/>
      <c r="B137" s="258"/>
      <c r="C137" s="259"/>
      <c r="D137" s="249" t="s">
        <v>266</v>
      </c>
      <c r="E137" s="260" t="s">
        <v>1</v>
      </c>
      <c r="F137" s="261" t="s">
        <v>2576</v>
      </c>
      <c r="G137" s="259"/>
      <c r="H137" s="262">
        <v>51.75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8" t="s">
        <v>266</v>
      </c>
      <c r="AU137" s="268" t="s">
        <v>87</v>
      </c>
      <c r="AV137" s="14" t="s">
        <v>87</v>
      </c>
      <c r="AW137" s="14" t="s">
        <v>34</v>
      </c>
      <c r="AX137" s="14" t="s">
        <v>85</v>
      </c>
      <c r="AY137" s="268" t="s">
        <v>256</v>
      </c>
    </row>
    <row r="138" s="2" customFormat="1" ht="33" customHeight="1">
      <c r="A138" s="38"/>
      <c r="B138" s="39"/>
      <c r="C138" s="228" t="s">
        <v>85</v>
      </c>
      <c r="D138" s="228" t="s">
        <v>258</v>
      </c>
      <c r="E138" s="229" t="s">
        <v>1943</v>
      </c>
      <c r="F138" s="230" t="s">
        <v>1944</v>
      </c>
      <c r="G138" s="231" t="s">
        <v>319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42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355</v>
      </c>
      <c r="AT138" s="240" t="s">
        <v>258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355</v>
      </c>
      <c r="BM138" s="240" t="s">
        <v>2577</v>
      </c>
    </row>
    <row r="139" s="2" customFormat="1" ht="24.15" customHeight="1">
      <c r="A139" s="38"/>
      <c r="B139" s="39"/>
      <c r="C139" s="280" t="s">
        <v>87</v>
      </c>
      <c r="D139" s="280" t="s">
        <v>303</v>
      </c>
      <c r="E139" s="281" t="s">
        <v>2578</v>
      </c>
      <c r="F139" s="282" t="s">
        <v>2579</v>
      </c>
      <c r="G139" s="283" t="s">
        <v>319</v>
      </c>
      <c r="H139" s="284">
        <v>1</v>
      </c>
      <c r="I139" s="285"/>
      <c r="J139" s="286">
        <f>ROUND(I139*H139,2)</f>
        <v>0</v>
      </c>
      <c r="K139" s="287"/>
      <c r="L139" s="288"/>
      <c r="M139" s="289" t="s">
        <v>1</v>
      </c>
      <c r="N139" s="290" t="s">
        <v>42</v>
      </c>
      <c r="O139" s="91"/>
      <c r="P139" s="238">
        <f>O139*H139</f>
        <v>0</v>
      </c>
      <c r="Q139" s="238">
        <v>0.0010100000000000001</v>
      </c>
      <c r="R139" s="238">
        <f>Q139*H139</f>
        <v>0.0010100000000000001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513</v>
      </c>
      <c r="AT139" s="240" t="s">
        <v>303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2580</v>
      </c>
    </row>
    <row r="140" s="2" customFormat="1" ht="49.05" customHeight="1">
      <c r="A140" s="38"/>
      <c r="B140" s="39"/>
      <c r="C140" s="228" t="s">
        <v>296</v>
      </c>
      <c r="D140" s="228" t="s">
        <v>258</v>
      </c>
      <c r="E140" s="229" t="s">
        <v>2298</v>
      </c>
      <c r="F140" s="230" t="s">
        <v>2299</v>
      </c>
      <c r="G140" s="231" t="s">
        <v>319</v>
      </c>
      <c r="H140" s="232">
        <v>2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355</v>
      </c>
      <c r="AT140" s="240" t="s">
        <v>258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2581</v>
      </c>
    </row>
    <row r="141" s="2" customFormat="1" ht="24.15" customHeight="1">
      <c r="A141" s="38"/>
      <c r="B141" s="39"/>
      <c r="C141" s="280" t="s">
        <v>302</v>
      </c>
      <c r="D141" s="280" t="s">
        <v>303</v>
      </c>
      <c r="E141" s="281" t="s">
        <v>2301</v>
      </c>
      <c r="F141" s="282" t="s">
        <v>2302</v>
      </c>
      <c r="G141" s="283" t="s">
        <v>319</v>
      </c>
      <c r="H141" s="284">
        <v>2</v>
      </c>
      <c r="I141" s="285"/>
      <c r="J141" s="286">
        <f>ROUND(I141*H141,2)</f>
        <v>0</v>
      </c>
      <c r="K141" s="287"/>
      <c r="L141" s="288"/>
      <c r="M141" s="289" t="s">
        <v>1</v>
      </c>
      <c r="N141" s="290" t="s">
        <v>42</v>
      </c>
      <c r="O141" s="91"/>
      <c r="P141" s="238">
        <f>O141*H141</f>
        <v>0</v>
      </c>
      <c r="Q141" s="238">
        <v>4.0000000000000003E-05</v>
      </c>
      <c r="R141" s="238">
        <f>Q141*H141</f>
        <v>8.0000000000000007E-05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513</v>
      </c>
      <c r="AT141" s="240" t="s">
        <v>303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355</v>
      </c>
      <c r="BM141" s="240" t="s">
        <v>2582</v>
      </c>
    </row>
    <row r="142" s="2" customFormat="1" ht="49.05" customHeight="1">
      <c r="A142" s="38"/>
      <c r="B142" s="39"/>
      <c r="C142" s="228" t="s">
        <v>309</v>
      </c>
      <c r="D142" s="228" t="s">
        <v>258</v>
      </c>
      <c r="E142" s="229" t="s">
        <v>1962</v>
      </c>
      <c r="F142" s="230" t="s">
        <v>1963</v>
      </c>
      <c r="G142" s="231" t="s">
        <v>319</v>
      </c>
      <c r="H142" s="232">
        <v>2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2583</v>
      </c>
    </row>
    <row r="143" s="2" customFormat="1" ht="24.15" customHeight="1">
      <c r="A143" s="38"/>
      <c r="B143" s="39"/>
      <c r="C143" s="280" t="s">
        <v>316</v>
      </c>
      <c r="D143" s="280" t="s">
        <v>303</v>
      </c>
      <c r="E143" s="281" t="s">
        <v>1965</v>
      </c>
      <c r="F143" s="282" t="s">
        <v>1966</v>
      </c>
      <c r="G143" s="283" t="s">
        <v>319</v>
      </c>
      <c r="H143" s="284">
        <v>2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6.0000000000000002E-05</v>
      </c>
      <c r="R143" s="238">
        <f>Q143*H143</f>
        <v>0.00012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2584</v>
      </c>
    </row>
    <row r="144" s="2" customFormat="1" ht="49.05" customHeight="1">
      <c r="A144" s="38"/>
      <c r="B144" s="39"/>
      <c r="C144" s="228" t="s">
        <v>322</v>
      </c>
      <c r="D144" s="228" t="s">
        <v>258</v>
      </c>
      <c r="E144" s="229" t="s">
        <v>1968</v>
      </c>
      <c r="F144" s="230" t="s">
        <v>1969</v>
      </c>
      <c r="G144" s="231" t="s">
        <v>319</v>
      </c>
      <c r="H144" s="232">
        <v>4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2585</v>
      </c>
    </row>
    <row r="145" s="2" customFormat="1" ht="24.15" customHeight="1">
      <c r="A145" s="38"/>
      <c r="B145" s="39"/>
      <c r="C145" s="280" t="s">
        <v>8</v>
      </c>
      <c r="D145" s="280" t="s">
        <v>303</v>
      </c>
      <c r="E145" s="281" t="s">
        <v>1971</v>
      </c>
      <c r="F145" s="282" t="s">
        <v>1972</v>
      </c>
      <c r="G145" s="283" t="s">
        <v>319</v>
      </c>
      <c r="H145" s="284">
        <v>4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0.00010000000000000001</v>
      </c>
      <c r="R145" s="238">
        <f>Q145*H145</f>
        <v>0.00040000000000000002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2586</v>
      </c>
    </row>
    <row r="146" s="2" customFormat="1" ht="24.15" customHeight="1">
      <c r="A146" s="38"/>
      <c r="B146" s="39"/>
      <c r="C146" s="228" t="s">
        <v>334</v>
      </c>
      <c r="D146" s="228" t="s">
        <v>258</v>
      </c>
      <c r="E146" s="229" t="s">
        <v>1476</v>
      </c>
      <c r="F146" s="230" t="s">
        <v>1477</v>
      </c>
      <c r="G146" s="231" t="s">
        <v>319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2587</v>
      </c>
    </row>
    <row r="147" s="2" customFormat="1" ht="24.15" customHeight="1">
      <c r="A147" s="38"/>
      <c r="B147" s="39"/>
      <c r="C147" s="280" t="s">
        <v>343</v>
      </c>
      <c r="D147" s="280" t="s">
        <v>303</v>
      </c>
      <c r="E147" s="281" t="s">
        <v>2588</v>
      </c>
      <c r="F147" s="282" t="s">
        <v>2589</v>
      </c>
      <c r="G147" s="283" t="s">
        <v>319</v>
      </c>
      <c r="H147" s="284">
        <v>1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0.0010499999999999999</v>
      </c>
      <c r="R147" s="238">
        <f>Q147*H147</f>
        <v>0.0010499999999999999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2590</v>
      </c>
    </row>
    <row r="148" s="2" customFormat="1" ht="24.15" customHeight="1">
      <c r="A148" s="38"/>
      <c r="B148" s="39"/>
      <c r="C148" s="228" t="s">
        <v>348</v>
      </c>
      <c r="D148" s="228" t="s">
        <v>258</v>
      </c>
      <c r="E148" s="229" t="s">
        <v>1979</v>
      </c>
      <c r="F148" s="230" t="s">
        <v>1980</v>
      </c>
      <c r="G148" s="231" t="s">
        <v>319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355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355</v>
      </c>
      <c r="BM148" s="240" t="s">
        <v>2591</v>
      </c>
    </row>
    <row r="149" s="2" customFormat="1" ht="16.5" customHeight="1">
      <c r="A149" s="38"/>
      <c r="B149" s="39"/>
      <c r="C149" s="280" t="s">
        <v>355</v>
      </c>
      <c r="D149" s="280" t="s">
        <v>303</v>
      </c>
      <c r="E149" s="281" t="s">
        <v>1620</v>
      </c>
      <c r="F149" s="282" t="s">
        <v>1982</v>
      </c>
      <c r="G149" s="283" t="s">
        <v>319</v>
      </c>
      <c r="H149" s="284">
        <v>1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0.00050000000000000001</v>
      </c>
      <c r="R149" s="238">
        <f>Q149*H149</f>
        <v>0.00050000000000000001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513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355</v>
      </c>
      <c r="BM149" s="240" t="s">
        <v>2592</v>
      </c>
    </row>
    <row r="150" s="2" customFormat="1" ht="24.15" customHeight="1">
      <c r="A150" s="38"/>
      <c r="B150" s="39"/>
      <c r="C150" s="228" t="s">
        <v>368</v>
      </c>
      <c r="D150" s="228" t="s">
        <v>258</v>
      </c>
      <c r="E150" s="229" t="s">
        <v>1494</v>
      </c>
      <c r="F150" s="230" t="s">
        <v>1495</v>
      </c>
      <c r="G150" s="231" t="s">
        <v>319</v>
      </c>
      <c r="H150" s="232">
        <v>3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355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355</v>
      </c>
      <c r="BM150" s="240" t="s">
        <v>2593</v>
      </c>
    </row>
    <row r="151" s="2" customFormat="1" ht="16.5" customHeight="1">
      <c r="A151" s="38"/>
      <c r="B151" s="39"/>
      <c r="C151" s="280" t="s">
        <v>382</v>
      </c>
      <c r="D151" s="280" t="s">
        <v>303</v>
      </c>
      <c r="E151" s="281" t="s">
        <v>1986</v>
      </c>
      <c r="F151" s="282" t="s">
        <v>1987</v>
      </c>
      <c r="G151" s="283" t="s">
        <v>319</v>
      </c>
      <c r="H151" s="284">
        <v>2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0.00018000000000000001</v>
      </c>
      <c r="R151" s="238">
        <f>Q151*H151</f>
        <v>0.00036000000000000002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513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2594</v>
      </c>
    </row>
    <row r="152" s="2" customFormat="1" ht="16.5" customHeight="1">
      <c r="A152" s="38"/>
      <c r="B152" s="39"/>
      <c r="C152" s="280" t="s">
        <v>406</v>
      </c>
      <c r="D152" s="280" t="s">
        <v>303</v>
      </c>
      <c r="E152" s="281" t="s">
        <v>1497</v>
      </c>
      <c r="F152" s="282" t="s">
        <v>1498</v>
      </c>
      <c r="G152" s="283" t="s">
        <v>319</v>
      </c>
      <c r="H152" s="284">
        <v>1</v>
      </c>
      <c r="I152" s="285"/>
      <c r="J152" s="286">
        <f>ROUND(I152*H152,2)</f>
        <v>0</v>
      </c>
      <c r="K152" s="287"/>
      <c r="L152" s="288"/>
      <c r="M152" s="289" t="s">
        <v>1</v>
      </c>
      <c r="N152" s="290" t="s">
        <v>42</v>
      </c>
      <c r="O152" s="91"/>
      <c r="P152" s="238">
        <f>O152*H152</f>
        <v>0</v>
      </c>
      <c r="Q152" s="238">
        <v>0.00018000000000000001</v>
      </c>
      <c r="R152" s="238">
        <f>Q152*H152</f>
        <v>0.00018000000000000001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513</v>
      </c>
      <c r="AT152" s="240" t="s">
        <v>303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2595</v>
      </c>
    </row>
    <row r="153" s="2" customFormat="1" ht="49.05" customHeight="1">
      <c r="A153" s="38"/>
      <c r="B153" s="39"/>
      <c r="C153" s="228" t="s">
        <v>411</v>
      </c>
      <c r="D153" s="228" t="s">
        <v>258</v>
      </c>
      <c r="E153" s="229" t="s">
        <v>1524</v>
      </c>
      <c r="F153" s="230" t="s">
        <v>1525</v>
      </c>
      <c r="G153" s="231" t="s">
        <v>319</v>
      </c>
      <c r="H153" s="232">
        <v>2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355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2596</v>
      </c>
    </row>
    <row r="154" s="2" customFormat="1" ht="44.25" customHeight="1">
      <c r="A154" s="38"/>
      <c r="B154" s="39"/>
      <c r="C154" s="280" t="s">
        <v>7</v>
      </c>
      <c r="D154" s="280" t="s">
        <v>303</v>
      </c>
      <c r="E154" s="281" t="s">
        <v>1491</v>
      </c>
      <c r="F154" s="282" t="s">
        <v>1991</v>
      </c>
      <c r="G154" s="283" t="s">
        <v>319</v>
      </c>
      <c r="H154" s="284">
        <v>2</v>
      </c>
      <c r="I154" s="285"/>
      <c r="J154" s="286">
        <f>ROUND(I154*H154,2)</f>
        <v>0</v>
      </c>
      <c r="K154" s="287"/>
      <c r="L154" s="288"/>
      <c r="M154" s="289" t="s">
        <v>1</v>
      </c>
      <c r="N154" s="290" t="s">
        <v>42</v>
      </c>
      <c r="O154" s="91"/>
      <c r="P154" s="238">
        <f>O154*H154</f>
        <v>0</v>
      </c>
      <c r="Q154" s="238">
        <v>0.001</v>
      </c>
      <c r="R154" s="238">
        <f>Q154*H154</f>
        <v>0.002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513</v>
      </c>
      <c r="AT154" s="240" t="s">
        <v>303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2597</v>
      </c>
    </row>
    <row r="155" s="2" customFormat="1" ht="44.25" customHeight="1">
      <c r="A155" s="38"/>
      <c r="B155" s="39"/>
      <c r="C155" s="228" t="s">
        <v>435</v>
      </c>
      <c r="D155" s="228" t="s">
        <v>258</v>
      </c>
      <c r="E155" s="229" t="s">
        <v>1538</v>
      </c>
      <c r="F155" s="230" t="s">
        <v>1539</v>
      </c>
      <c r="G155" s="231" t="s">
        <v>319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2598</v>
      </c>
    </row>
    <row r="156" s="2" customFormat="1" ht="49.05" customHeight="1">
      <c r="A156" s="38"/>
      <c r="B156" s="39"/>
      <c r="C156" s="228" t="s">
        <v>441</v>
      </c>
      <c r="D156" s="228" t="s">
        <v>258</v>
      </c>
      <c r="E156" s="229" t="s">
        <v>1994</v>
      </c>
      <c r="F156" s="230" t="s">
        <v>1995</v>
      </c>
      <c r="G156" s="231" t="s">
        <v>292</v>
      </c>
      <c r="H156" s="232">
        <v>0.10299999999999999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2599</v>
      </c>
    </row>
    <row r="157" s="2" customFormat="1" ht="16.5" customHeight="1">
      <c r="A157" s="38"/>
      <c r="B157" s="39"/>
      <c r="C157" s="228" t="s">
        <v>465</v>
      </c>
      <c r="D157" s="228" t="s">
        <v>258</v>
      </c>
      <c r="E157" s="229" t="s">
        <v>1527</v>
      </c>
      <c r="F157" s="230" t="s">
        <v>1545</v>
      </c>
      <c r="G157" s="231" t="s">
        <v>722</v>
      </c>
      <c r="H157" s="232">
        <v>2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2600</v>
      </c>
    </row>
    <row r="158" s="12" customFormat="1" ht="22.8" customHeight="1">
      <c r="A158" s="12"/>
      <c r="B158" s="212"/>
      <c r="C158" s="213"/>
      <c r="D158" s="214" t="s">
        <v>76</v>
      </c>
      <c r="E158" s="226" t="s">
        <v>1547</v>
      </c>
      <c r="F158" s="226" t="s">
        <v>1548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SUM(P159:P166)</f>
        <v>0</v>
      </c>
      <c r="Q158" s="220"/>
      <c r="R158" s="221">
        <f>SUM(R159:R166)</f>
        <v>0.0067999999999999996</v>
      </c>
      <c r="S158" s="220"/>
      <c r="T158" s="222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87</v>
      </c>
      <c r="AT158" s="224" t="s">
        <v>76</v>
      </c>
      <c r="AU158" s="224" t="s">
        <v>85</v>
      </c>
      <c r="AY158" s="223" t="s">
        <v>256</v>
      </c>
      <c r="BK158" s="225">
        <f>SUM(BK159:BK166)</f>
        <v>0</v>
      </c>
    </row>
    <row r="159" s="2" customFormat="1" ht="24.15" customHeight="1">
      <c r="A159" s="38"/>
      <c r="B159" s="39"/>
      <c r="C159" s="228" t="s">
        <v>471</v>
      </c>
      <c r="D159" s="228" t="s">
        <v>258</v>
      </c>
      <c r="E159" s="229" t="s">
        <v>2004</v>
      </c>
      <c r="F159" s="230" t="s">
        <v>2005</v>
      </c>
      <c r="G159" s="231" t="s">
        <v>358</v>
      </c>
      <c r="H159" s="232">
        <v>110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2601</v>
      </c>
    </row>
    <row r="160" s="2" customFormat="1" ht="37.8" customHeight="1">
      <c r="A160" s="38"/>
      <c r="B160" s="39"/>
      <c r="C160" s="280" t="s">
        <v>477</v>
      </c>
      <c r="D160" s="280" t="s">
        <v>303</v>
      </c>
      <c r="E160" s="281" t="s">
        <v>2007</v>
      </c>
      <c r="F160" s="282" t="s">
        <v>2008</v>
      </c>
      <c r="G160" s="283" t="s">
        <v>358</v>
      </c>
      <c r="H160" s="284">
        <v>132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5.0000000000000002E-05</v>
      </c>
      <c r="R160" s="238">
        <f>Q160*H160</f>
        <v>0.0066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2602</v>
      </c>
    </row>
    <row r="161" s="14" customFormat="1">
      <c r="A161" s="14"/>
      <c r="B161" s="258"/>
      <c r="C161" s="259"/>
      <c r="D161" s="249" t="s">
        <v>266</v>
      </c>
      <c r="E161" s="260" t="s">
        <v>1</v>
      </c>
      <c r="F161" s="261" t="s">
        <v>2603</v>
      </c>
      <c r="G161" s="259"/>
      <c r="H161" s="262">
        <v>132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266</v>
      </c>
      <c r="AU161" s="268" t="s">
        <v>87</v>
      </c>
      <c r="AV161" s="14" t="s">
        <v>87</v>
      </c>
      <c r="AW161" s="14" t="s">
        <v>34</v>
      </c>
      <c r="AX161" s="14" t="s">
        <v>85</v>
      </c>
      <c r="AY161" s="268" t="s">
        <v>256</v>
      </c>
    </row>
    <row r="162" s="2" customFormat="1" ht="37.8" customHeight="1">
      <c r="A162" s="38"/>
      <c r="B162" s="39"/>
      <c r="C162" s="228" t="s">
        <v>485</v>
      </c>
      <c r="D162" s="228" t="s">
        <v>258</v>
      </c>
      <c r="E162" s="229" t="s">
        <v>2017</v>
      </c>
      <c r="F162" s="230" t="s">
        <v>2018</v>
      </c>
      <c r="G162" s="231" t="s">
        <v>319</v>
      </c>
      <c r="H162" s="232">
        <v>2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355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2604</v>
      </c>
    </row>
    <row r="163" s="2" customFormat="1" ht="24.15" customHeight="1">
      <c r="A163" s="38"/>
      <c r="B163" s="39"/>
      <c r="C163" s="280" t="s">
        <v>489</v>
      </c>
      <c r="D163" s="280" t="s">
        <v>303</v>
      </c>
      <c r="E163" s="281" t="s">
        <v>2023</v>
      </c>
      <c r="F163" s="282" t="s">
        <v>2024</v>
      </c>
      <c r="G163" s="283" t="s">
        <v>319</v>
      </c>
      <c r="H163" s="284">
        <v>2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0.00010000000000000001</v>
      </c>
      <c r="R163" s="238">
        <f>Q163*H163</f>
        <v>0.00020000000000000001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513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2605</v>
      </c>
    </row>
    <row r="164" s="2" customFormat="1" ht="24.15" customHeight="1">
      <c r="A164" s="38"/>
      <c r="B164" s="39"/>
      <c r="C164" s="228" t="s">
        <v>498</v>
      </c>
      <c r="D164" s="228" t="s">
        <v>258</v>
      </c>
      <c r="E164" s="229" t="s">
        <v>2026</v>
      </c>
      <c r="F164" s="230" t="s">
        <v>2027</v>
      </c>
      <c r="G164" s="231" t="s">
        <v>319</v>
      </c>
      <c r="H164" s="232">
        <v>2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355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2606</v>
      </c>
    </row>
    <row r="165" s="2" customFormat="1" ht="24.15" customHeight="1">
      <c r="A165" s="38"/>
      <c r="B165" s="39"/>
      <c r="C165" s="228" t="s">
        <v>505</v>
      </c>
      <c r="D165" s="228" t="s">
        <v>258</v>
      </c>
      <c r="E165" s="229" t="s">
        <v>2032</v>
      </c>
      <c r="F165" s="230" t="s">
        <v>2033</v>
      </c>
      <c r="G165" s="231" t="s">
        <v>319</v>
      </c>
      <c r="H165" s="232">
        <v>2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2607</v>
      </c>
    </row>
    <row r="166" s="2" customFormat="1" ht="49.05" customHeight="1">
      <c r="A166" s="38"/>
      <c r="B166" s="39"/>
      <c r="C166" s="228" t="s">
        <v>509</v>
      </c>
      <c r="D166" s="228" t="s">
        <v>258</v>
      </c>
      <c r="E166" s="229" t="s">
        <v>2035</v>
      </c>
      <c r="F166" s="230" t="s">
        <v>2036</v>
      </c>
      <c r="G166" s="231" t="s">
        <v>292</v>
      </c>
      <c r="H166" s="232">
        <v>0.0070000000000000001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355</v>
      </c>
      <c r="AT166" s="240" t="s">
        <v>258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2608</v>
      </c>
    </row>
    <row r="167" s="12" customFormat="1" ht="25.92" customHeight="1">
      <c r="A167" s="12"/>
      <c r="B167" s="212"/>
      <c r="C167" s="213"/>
      <c r="D167" s="214" t="s">
        <v>76</v>
      </c>
      <c r="E167" s="215" t="s">
        <v>303</v>
      </c>
      <c r="F167" s="215" t="s">
        <v>1373</v>
      </c>
      <c r="G167" s="213"/>
      <c r="H167" s="213"/>
      <c r="I167" s="216"/>
      <c r="J167" s="217">
        <f>BK167</f>
        <v>0</v>
      </c>
      <c r="K167" s="213"/>
      <c r="L167" s="218"/>
      <c r="M167" s="219"/>
      <c r="N167" s="220"/>
      <c r="O167" s="220"/>
      <c r="P167" s="221">
        <f>P168+P177</f>
        <v>0</v>
      </c>
      <c r="Q167" s="220"/>
      <c r="R167" s="221">
        <f>R168+R177</f>
        <v>0.040969999999999999</v>
      </c>
      <c r="S167" s="220"/>
      <c r="T167" s="222">
        <f>T168+T177</f>
        <v>0.23316000000000001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109</v>
      </c>
      <c r="AT167" s="224" t="s">
        <v>76</v>
      </c>
      <c r="AU167" s="224" t="s">
        <v>77</v>
      </c>
      <c r="AY167" s="223" t="s">
        <v>256</v>
      </c>
      <c r="BK167" s="225">
        <f>BK168+BK177</f>
        <v>0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1374</v>
      </c>
      <c r="F168" s="226" t="s">
        <v>1375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SUM(P169:P176)</f>
        <v>0</v>
      </c>
      <c r="Q168" s="220"/>
      <c r="R168" s="221">
        <f>SUM(R169:R176)</f>
        <v>0.031969999999999998</v>
      </c>
      <c r="S168" s="220"/>
      <c r="T168" s="222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109</v>
      </c>
      <c r="AT168" s="224" t="s">
        <v>76</v>
      </c>
      <c r="AU168" s="224" t="s">
        <v>85</v>
      </c>
      <c r="AY168" s="223" t="s">
        <v>256</v>
      </c>
      <c r="BK168" s="225">
        <f>SUM(BK169:BK176)</f>
        <v>0</v>
      </c>
    </row>
    <row r="169" s="2" customFormat="1" ht="49.05" customHeight="1">
      <c r="A169" s="38"/>
      <c r="B169" s="39"/>
      <c r="C169" s="228" t="s">
        <v>513</v>
      </c>
      <c r="D169" s="228" t="s">
        <v>258</v>
      </c>
      <c r="E169" s="229" t="s">
        <v>1575</v>
      </c>
      <c r="F169" s="230" t="s">
        <v>1576</v>
      </c>
      <c r="G169" s="231" t="s">
        <v>358</v>
      </c>
      <c r="H169" s="232">
        <v>55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719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719</v>
      </c>
      <c r="BM169" s="240" t="s">
        <v>2609</v>
      </c>
    </row>
    <row r="170" s="2" customFormat="1" ht="37.8" customHeight="1">
      <c r="A170" s="38"/>
      <c r="B170" s="39"/>
      <c r="C170" s="280" t="s">
        <v>518</v>
      </c>
      <c r="D170" s="280" t="s">
        <v>303</v>
      </c>
      <c r="E170" s="281" t="s">
        <v>2044</v>
      </c>
      <c r="F170" s="282" t="s">
        <v>2045</v>
      </c>
      <c r="G170" s="283" t="s">
        <v>358</v>
      </c>
      <c r="H170" s="284">
        <v>40.25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42</v>
      </c>
      <c r="O170" s="91"/>
      <c r="P170" s="238">
        <f>O170*H170</f>
        <v>0</v>
      </c>
      <c r="Q170" s="238">
        <v>0.00016000000000000001</v>
      </c>
      <c r="R170" s="238">
        <f>Q170*H170</f>
        <v>0.0064400000000000004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1071</v>
      </c>
      <c r="AT170" s="240" t="s">
        <v>303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1071</v>
      </c>
      <c r="BM170" s="240" t="s">
        <v>2610</v>
      </c>
    </row>
    <row r="171" s="14" customFormat="1">
      <c r="A171" s="14"/>
      <c r="B171" s="258"/>
      <c r="C171" s="259"/>
      <c r="D171" s="249" t="s">
        <v>266</v>
      </c>
      <c r="E171" s="260" t="s">
        <v>1</v>
      </c>
      <c r="F171" s="261" t="s">
        <v>2287</v>
      </c>
      <c r="G171" s="259"/>
      <c r="H171" s="262">
        <v>40.25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266</v>
      </c>
      <c r="AU171" s="268" t="s">
        <v>87</v>
      </c>
      <c r="AV171" s="14" t="s">
        <v>87</v>
      </c>
      <c r="AW171" s="14" t="s">
        <v>34</v>
      </c>
      <c r="AX171" s="14" t="s">
        <v>85</v>
      </c>
      <c r="AY171" s="268" t="s">
        <v>256</v>
      </c>
    </row>
    <row r="172" s="2" customFormat="1" ht="37.8" customHeight="1">
      <c r="A172" s="38"/>
      <c r="B172" s="39"/>
      <c r="C172" s="280" t="s">
        <v>523</v>
      </c>
      <c r="D172" s="280" t="s">
        <v>303</v>
      </c>
      <c r="E172" s="281" t="s">
        <v>1578</v>
      </c>
      <c r="F172" s="282" t="s">
        <v>1579</v>
      </c>
      <c r="G172" s="283" t="s">
        <v>358</v>
      </c>
      <c r="H172" s="284">
        <v>23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42</v>
      </c>
      <c r="O172" s="91"/>
      <c r="P172" s="238">
        <f>O172*H172</f>
        <v>0</v>
      </c>
      <c r="Q172" s="238">
        <v>0.00012</v>
      </c>
      <c r="R172" s="238">
        <f>Q172*H172</f>
        <v>0.0027599999999999999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1071</v>
      </c>
      <c r="AT172" s="240" t="s">
        <v>303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1071</v>
      </c>
      <c r="BM172" s="240" t="s">
        <v>2611</v>
      </c>
    </row>
    <row r="173" s="14" customFormat="1">
      <c r="A173" s="14"/>
      <c r="B173" s="258"/>
      <c r="C173" s="259"/>
      <c r="D173" s="249" t="s">
        <v>266</v>
      </c>
      <c r="E173" s="260" t="s">
        <v>1</v>
      </c>
      <c r="F173" s="261" t="s">
        <v>2042</v>
      </c>
      <c r="G173" s="259"/>
      <c r="H173" s="262">
        <v>23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266</v>
      </c>
      <c r="AU173" s="268" t="s">
        <v>87</v>
      </c>
      <c r="AV173" s="14" t="s">
        <v>87</v>
      </c>
      <c r="AW173" s="14" t="s">
        <v>34</v>
      </c>
      <c r="AX173" s="14" t="s">
        <v>85</v>
      </c>
      <c r="AY173" s="268" t="s">
        <v>256</v>
      </c>
    </row>
    <row r="174" s="2" customFormat="1" ht="49.05" customHeight="1">
      <c r="A174" s="38"/>
      <c r="B174" s="39"/>
      <c r="C174" s="228" t="s">
        <v>532</v>
      </c>
      <c r="D174" s="228" t="s">
        <v>258</v>
      </c>
      <c r="E174" s="229" t="s">
        <v>2057</v>
      </c>
      <c r="F174" s="230" t="s">
        <v>2058</v>
      </c>
      <c r="G174" s="231" t="s">
        <v>358</v>
      </c>
      <c r="H174" s="232">
        <v>45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719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719</v>
      </c>
      <c r="BM174" s="240" t="s">
        <v>2612</v>
      </c>
    </row>
    <row r="175" s="2" customFormat="1" ht="37.8" customHeight="1">
      <c r="A175" s="38"/>
      <c r="B175" s="39"/>
      <c r="C175" s="280" t="s">
        <v>544</v>
      </c>
      <c r="D175" s="280" t="s">
        <v>303</v>
      </c>
      <c r="E175" s="281" t="s">
        <v>2060</v>
      </c>
      <c r="F175" s="282" t="s">
        <v>2061</v>
      </c>
      <c r="G175" s="283" t="s">
        <v>358</v>
      </c>
      <c r="H175" s="284">
        <v>51.75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42</v>
      </c>
      <c r="O175" s="91"/>
      <c r="P175" s="238">
        <f>O175*H175</f>
        <v>0</v>
      </c>
      <c r="Q175" s="238">
        <v>0.00044000000000000002</v>
      </c>
      <c r="R175" s="238">
        <f>Q175*H175</f>
        <v>0.022770000000000002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1071</v>
      </c>
      <c r="AT175" s="240" t="s">
        <v>303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1071</v>
      </c>
      <c r="BM175" s="240" t="s">
        <v>2613</v>
      </c>
    </row>
    <row r="176" s="14" customFormat="1">
      <c r="A176" s="14"/>
      <c r="B176" s="258"/>
      <c r="C176" s="259"/>
      <c r="D176" s="249" t="s">
        <v>266</v>
      </c>
      <c r="E176" s="260" t="s">
        <v>1</v>
      </c>
      <c r="F176" s="261" t="s">
        <v>2576</v>
      </c>
      <c r="G176" s="259"/>
      <c r="H176" s="262">
        <v>51.75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266</v>
      </c>
      <c r="AU176" s="268" t="s">
        <v>87</v>
      </c>
      <c r="AV176" s="14" t="s">
        <v>87</v>
      </c>
      <c r="AW176" s="14" t="s">
        <v>34</v>
      </c>
      <c r="AX176" s="14" t="s">
        <v>85</v>
      </c>
      <c r="AY176" s="268" t="s">
        <v>256</v>
      </c>
    </row>
    <row r="177" s="12" customFormat="1" ht="22.8" customHeight="1">
      <c r="A177" s="12"/>
      <c r="B177" s="212"/>
      <c r="C177" s="213"/>
      <c r="D177" s="214" t="s">
        <v>76</v>
      </c>
      <c r="E177" s="226" t="s">
        <v>1590</v>
      </c>
      <c r="F177" s="226" t="s">
        <v>1591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SUM(P178:P185)</f>
        <v>0</v>
      </c>
      <c r="Q177" s="220"/>
      <c r="R177" s="221">
        <f>SUM(R178:R185)</f>
        <v>0.0089999999999999993</v>
      </c>
      <c r="S177" s="220"/>
      <c r="T177" s="222">
        <f>SUM(T178:T185)</f>
        <v>0.23316000000000001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109</v>
      </c>
      <c r="AT177" s="224" t="s">
        <v>76</v>
      </c>
      <c r="AU177" s="224" t="s">
        <v>85</v>
      </c>
      <c r="AY177" s="223" t="s">
        <v>256</v>
      </c>
      <c r="BK177" s="225">
        <f>SUM(BK178:BK185)</f>
        <v>0</v>
      </c>
    </row>
    <row r="178" s="2" customFormat="1" ht="33" customHeight="1">
      <c r="A178" s="38"/>
      <c r="B178" s="39"/>
      <c r="C178" s="228" t="s">
        <v>553</v>
      </c>
      <c r="D178" s="228" t="s">
        <v>258</v>
      </c>
      <c r="E178" s="229" t="s">
        <v>2063</v>
      </c>
      <c r="F178" s="230" t="s">
        <v>2064</v>
      </c>
      <c r="G178" s="231" t="s">
        <v>358</v>
      </c>
      <c r="H178" s="232">
        <v>15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0.00059999999999999995</v>
      </c>
      <c r="R178" s="238">
        <f>Q178*H178</f>
        <v>0.0089999999999999993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719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719</v>
      </c>
      <c r="BM178" s="240" t="s">
        <v>2614</v>
      </c>
    </row>
    <row r="179" s="2" customFormat="1" ht="33" customHeight="1">
      <c r="A179" s="38"/>
      <c r="B179" s="39"/>
      <c r="C179" s="228" t="s">
        <v>558</v>
      </c>
      <c r="D179" s="228" t="s">
        <v>258</v>
      </c>
      <c r="E179" s="229" t="s">
        <v>1661</v>
      </c>
      <c r="F179" s="230" t="s">
        <v>1662</v>
      </c>
      <c r="G179" s="231" t="s">
        <v>319</v>
      </c>
      <c r="H179" s="232">
        <v>1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0.13800000000000001</v>
      </c>
      <c r="T179" s="239">
        <f>S179*H179</f>
        <v>0.13800000000000001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719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719</v>
      </c>
      <c r="BM179" s="240" t="s">
        <v>2615</v>
      </c>
    </row>
    <row r="180" s="2" customFormat="1" ht="24.15" customHeight="1">
      <c r="A180" s="38"/>
      <c r="B180" s="39"/>
      <c r="C180" s="228" t="s">
        <v>564</v>
      </c>
      <c r="D180" s="228" t="s">
        <v>258</v>
      </c>
      <c r="E180" s="229" t="s">
        <v>1595</v>
      </c>
      <c r="F180" s="230" t="s">
        <v>1596</v>
      </c>
      <c r="G180" s="231" t="s">
        <v>319</v>
      </c>
      <c r="H180" s="232">
        <v>6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0.00085999999999999998</v>
      </c>
      <c r="T180" s="239">
        <f>S180*H180</f>
        <v>0.0051599999999999997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719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719</v>
      </c>
      <c r="BM180" s="240" t="s">
        <v>2616</v>
      </c>
    </row>
    <row r="181" s="2" customFormat="1" ht="33" customHeight="1">
      <c r="A181" s="38"/>
      <c r="B181" s="39"/>
      <c r="C181" s="228" t="s">
        <v>570</v>
      </c>
      <c r="D181" s="228" t="s">
        <v>258</v>
      </c>
      <c r="E181" s="229" t="s">
        <v>2068</v>
      </c>
      <c r="F181" s="230" t="s">
        <v>2069</v>
      </c>
      <c r="G181" s="231" t="s">
        <v>358</v>
      </c>
      <c r="H181" s="232">
        <v>15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0.0060000000000000001</v>
      </c>
      <c r="T181" s="239">
        <f>S181*H181</f>
        <v>0.089999999999999997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719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719</v>
      </c>
      <c r="BM181" s="240" t="s">
        <v>2617</v>
      </c>
    </row>
    <row r="182" s="2" customFormat="1" ht="24.15" customHeight="1">
      <c r="A182" s="38"/>
      <c r="B182" s="39"/>
      <c r="C182" s="228" t="s">
        <v>574</v>
      </c>
      <c r="D182" s="228" t="s">
        <v>258</v>
      </c>
      <c r="E182" s="229" t="s">
        <v>1601</v>
      </c>
      <c r="F182" s="230" t="s">
        <v>1602</v>
      </c>
      <c r="G182" s="231" t="s">
        <v>292</v>
      </c>
      <c r="H182" s="232">
        <v>0.23300000000000001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719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719</v>
      </c>
      <c r="BM182" s="240" t="s">
        <v>2618</v>
      </c>
    </row>
    <row r="183" s="2" customFormat="1" ht="37.8" customHeight="1">
      <c r="A183" s="38"/>
      <c r="B183" s="39"/>
      <c r="C183" s="228" t="s">
        <v>583</v>
      </c>
      <c r="D183" s="228" t="s">
        <v>258</v>
      </c>
      <c r="E183" s="229" t="s">
        <v>1604</v>
      </c>
      <c r="F183" s="230" t="s">
        <v>1605</v>
      </c>
      <c r="G183" s="231" t="s">
        <v>292</v>
      </c>
      <c r="H183" s="232">
        <v>4.4269999999999996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719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719</v>
      </c>
      <c r="BM183" s="240" t="s">
        <v>2619</v>
      </c>
    </row>
    <row r="184" s="14" customFormat="1">
      <c r="A184" s="14"/>
      <c r="B184" s="258"/>
      <c r="C184" s="259"/>
      <c r="D184" s="249" t="s">
        <v>266</v>
      </c>
      <c r="E184" s="260" t="s">
        <v>1</v>
      </c>
      <c r="F184" s="261" t="s">
        <v>2620</v>
      </c>
      <c r="G184" s="259"/>
      <c r="H184" s="262">
        <v>4.4269999999999996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266</v>
      </c>
      <c r="AU184" s="268" t="s">
        <v>87</v>
      </c>
      <c r="AV184" s="14" t="s">
        <v>87</v>
      </c>
      <c r="AW184" s="14" t="s">
        <v>34</v>
      </c>
      <c r="AX184" s="14" t="s">
        <v>85</v>
      </c>
      <c r="AY184" s="268" t="s">
        <v>256</v>
      </c>
    </row>
    <row r="185" s="2" customFormat="1" ht="37.8" customHeight="1">
      <c r="A185" s="38"/>
      <c r="B185" s="39"/>
      <c r="C185" s="228" t="s">
        <v>588</v>
      </c>
      <c r="D185" s="228" t="s">
        <v>258</v>
      </c>
      <c r="E185" s="229" t="s">
        <v>1608</v>
      </c>
      <c r="F185" s="230" t="s">
        <v>1609</v>
      </c>
      <c r="G185" s="231" t="s">
        <v>292</v>
      </c>
      <c r="H185" s="232">
        <v>0.223</v>
      </c>
      <c r="I185" s="233"/>
      <c r="J185" s="234">
        <f>ROUND(I185*H185,2)</f>
        <v>0</v>
      </c>
      <c r="K185" s="235"/>
      <c r="L185" s="44"/>
      <c r="M185" s="295" t="s">
        <v>1</v>
      </c>
      <c r="N185" s="296" t="s">
        <v>42</v>
      </c>
      <c r="O185" s="297"/>
      <c r="P185" s="298">
        <f>O185*H185</f>
        <v>0</v>
      </c>
      <c r="Q185" s="298">
        <v>0</v>
      </c>
      <c r="R185" s="298">
        <f>Q185*H185</f>
        <v>0</v>
      </c>
      <c r="S185" s="298">
        <v>0</v>
      </c>
      <c r="T185" s="29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719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719</v>
      </c>
      <c r="BM185" s="240" t="s">
        <v>2621</v>
      </c>
    </row>
    <row r="186" s="2" customFormat="1" ht="6.96" customHeight="1">
      <c r="A186" s="38"/>
      <c r="B186" s="66"/>
      <c r="C186" s="67"/>
      <c r="D186" s="67"/>
      <c r="E186" s="67"/>
      <c r="F186" s="67"/>
      <c r="G186" s="67"/>
      <c r="H186" s="67"/>
      <c r="I186" s="67"/>
      <c r="J186" s="67"/>
      <c r="K186" s="67"/>
      <c r="L186" s="44"/>
      <c r="M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</sheetData>
  <sheetProtection sheet="1" autoFilter="0" formatColumns="0" formatRows="0" objects="1" scenarios="1" spinCount="100000" saltValue="htw8fJ00yd8fEvaQ1JWWpZmqRv17DGOlcWye1aQVuj3nsrNRzTMVvKeds+WsPnhnKSTBrEbAqU+qSttUNFgGog==" hashValue="1e6ZTBEk9c5S5F7DwtenyNXVP7E43qdgnL9VAXelZxQlxIw0Pt2PFSaCeGdWjc7h+NuDzz2YcUEFHReGxfM71Q==" algorithmName="SHA-512" password="CC35"/>
  <autoFilter ref="C129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2383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2622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ROUND((SUM(BE135:BE269)),  2)</f>
        <v>0</v>
      </c>
      <c r="G37" s="38"/>
      <c r="H37" s="38"/>
      <c r="I37" s="165">
        <v>0.20999999999999999</v>
      </c>
      <c r="J37" s="164">
        <f>ROUND(((SUM(BE135:BE269))*I37),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ROUND((SUM(BF135:BF269)),  2)</f>
        <v>0</v>
      </c>
      <c r="G38" s="38"/>
      <c r="H38" s="38"/>
      <c r="I38" s="165">
        <v>0.12</v>
      </c>
      <c r="J38" s="164">
        <f>ROUND(((SUM(BF135:BF269))*I38),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ROUND((SUM(BG135:BG269)),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ROUND((SUM(BH135:BH269)),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ROUND((SUM(BI135:BI269)),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2383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2300103-035 - Klima - učebna jazyků m.č.0.39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J136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219</v>
      </c>
      <c r="E102" s="197"/>
      <c r="F102" s="197"/>
      <c r="G102" s="197"/>
      <c r="H102" s="197"/>
      <c r="I102" s="197"/>
      <c r="J102" s="198">
        <f>J137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220</v>
      </c>
      <c r="E103" s="197"/>
      <c r="F103" s="197"/>
      <c r="G103" s="197"/>
      <c r="H103" s="197"/>
      <c r="I103" s="197"/>
      <c r="J103" s="198">
        <f>J145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221</v>
      </c>
      <c r="E104" s="197"/>
      <c r="F104" s="197"/>
      <c r="G104" s="197"/>
      <c r="H104" s="197"/>
      <c r="I104" s="197"/>
      <c r="J104" s="198">
        <f>J151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222</v>
      </c>
      <c r="E105" s="197"/>
      <c r="F105" s="197"/>
      <c r="G105" s="197"/>
      <c r="H105" s="197"/>
      <c r="I105" s="197"/>
      <c r="J105" s="198">
        <f>J168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223</v>
      </c>
      <c r="E106" s="197"/>
      <c r="F106" s="197"/>
      <c r="G106" s="197"/>
      <c r="H106" s="197"/>
      <c r="I106" s="197"/>
      <c r="J106" s="198">
        <f>J185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224</v>
      </c>
      <c r="E107" s="192"/>
      <c r="F107" s="192"/>
      <c r="G107" s="192"/>
      <c r="H107" s="192"/>
      <c r="I107" s="192"/>
      <c r="J107" s="193">
        <f>J188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3"/>
      <c r="D108" s="196" t="s">
        <v>228</v>
      </c>
      <c r="E108" s="197"/>
      <c r="F108" s="197"/>
      <c r="G108" s="197"/>
      <c r="H108" s="197"/>
      <c r="I108" s="197"/>
      <c r="J108" s="198">
        <f>J189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230</v>
      </c>
      <c r="E109" s="197"/>
      <c r="F109" s="197"/>
      <c r="G109" s="197"/>
      <c r="H109" s="197"/>
      <c r="I109" s="197"/>
      <c r="J109" s="198">
        <f>J202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2077</v>
      </c>
      <c r="E110" s="197"/>
      <c r="F110" s="197"/>
      <c r="G110" s="197"/>
      <c r="H110" s="197"/>
      <c r="I110" s="197"/>
      <c r="J110" s="198">
        <f>J214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J252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241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6.25" customHeight="1">
      <c r="A121" s="38"/>
      <c r="B121" s="39"/>
      <c r="C121" s="40"/>
      <c r="D121" s="40"/>
      <c r="E121" s="184" t="str">
        <f>E7</f>
        <v>Rekonstrukce silno a slaboproudé instalace, WC pro imobilní - ZŠ Ivanovice na Hané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209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1" customFormat="1" ht="16.5" customHeight="1">
      <c r="B123" s="21"/>
      <c r="C123" s="22"/>
      <c r="D123" s="22"/>
      <c r="E123" s="184" t="s">
        <v>1716</v>
      </c>
      <c r="F123" s="22"/>
      <c r="G123" s="22"/>
      <c r="H123" s="22"/>
      <c r="I123" s="22"/>
      <c r="J123" s="22"/>
      <c r="K123" s="22"/>
      <c r="L123" s="20"/>
    </row>
    <row r="124" s="1" customFormat="1" ht="12" customHeight="1">
      <c r="B124" s="21"/>
      <c r="C124" s="32" t="s">
        <v>1424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300" t="s">
        <v>2383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1718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E13</f>
        <v>2300103-035 - Klima - učebna jazyků m.č.0.39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F16</f>
        <v xml:space="preserve">Ivanovice na Hané, ul. Tyršova  218/4</v>
      </c>
      <c r="G129" s="40"/>
      <c r="H129" s="40"/>
      <c r="I129" s="32" t="s">
        <v>22</v>
      </c>
      <c r="J129" s="79" t="str">
        <f>IF(J16="","",J16)</f>
        <v>6. 12. 2023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E19</f>
        <v xml:space="preserve"> </v>
      </c>
      <c r="G131" s="40"/>
      <c r="H131" s="40"/>
      <c r="I131" s="32" t="s">
        <v>30</v>
      </c>
      <c r="J131" s="36" t="str">
        <f>E25</f>
        <v>SPZ Design, s.r.o.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IF(E22="","",E22)</f>
        <v>Vyplň údaj</v>
      </c>
      <c r="G132" s="40"/>
      <c r="H132" s="40"/>
      <c r="I132" s="32" t="s">
        <v>35</v>
      </c>
      <c r="J132" s="36" t="str">
        <f>E28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00"/>
      <c r="B134" s="201"/>
      <c r="C134" s="202" t="s">
        <v>242</v>
      </c>
      <c r="D134" s="203" t="s">
        <v>62</v>
      </c>
      <c r="E134" s="203" t="s">
        <v>58</v>
      </c>
      <c r="F134" s="203" t="s">
        <v>59</v>
      </c>
      <c r="G134" s="203" t="s">
        <v>243</v>
      </c>
      <c r="H134" s="203" t="s">
        <v>244</v>
      </c>
      <c r="I134" s="203" t="s">
        <v>245</v>
      </c>
      <c r="J134" s="204" t="s">
        <v>213</v>
      </c>
      <c r="K134" s="205" t="s">
        <v>246</v>
      </c>
      <c r="L134" s="206"/>
      <c r="M134" s="100" t="s">
        <v>1</v>
      </c>
      <c r="N134" s="101" t="s">
        <v>41</v>
      </c>
      <c r="O134" s="101" t="s">
        <v>247</v>
      </c>
      <c r="P134" s="101" t="s">
        <v>248</v>
      </c>
      <c r="Q134" s="101" t="s">
        <v>249</v>
      </c>
      <c r="R134" s="101" t="s">
        <v>250</v>
      </c>
      <c r="S134" s="101" t="s">
        <v>251</v>
      </c>
      <c r="T134" s="102" t="s">
        <v>252</v>
      </c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</row>
    <row r="135" s="2" customFormat="1" ht="22.8" customHeight="1">
      <c r="A135" s="38"/>
      <c r="B135" s="39"/>
      <c r="C135" s="107" t="s">
        <v>253</v>
      </c>
      <c r="D135" s="40"/>
      <c r="E135" s="40"/>
      <c r="F135" s="40"/>
      <c r="G135" s="40"/>
      <c r="H135" s="40"/>
      <c r="I135" s="40"/>
      <c r="J135" s="207">
        <f>BK135</f>
        <v>0</v>
      </c>
      <c r="K135" s="40"/>
      <c r="L135" s="44"/>
      <c r="M135" s="103"/>
      <c r="N135" s="208"/>
      <c r="O135" s="104"/>
      <c r="P135" s="209">
        <f>P136+P188</f>
        <v>0</v>
      </c>
      <c r="Q135" s="104"/>
      <c r="R135" s="209">
        <f>R136+R188</f>
        <v>0.17632200000000003</v>
      </c>
      <c r="S135" s="104"/>
      <c r="T135" s="210">
        <f>T136+T188</f>
        <v>0.050029999999999998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76</v>
      </c>
      <c r="AU135" s="17" t="s">
        <v>215</v>
      </c>
      <c r="BK135" s="211">
        <f>BK136+BK188</f>
        <v>0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254</v>
      </c>
      <c r="F136" s="215" t="s">
        <v>255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P137+P145+P151+P168+P185</f>
        <v>0</v>
      </c>
      <c r="Q136" s="220"/>
      <c r="R136" s="221">
        <f>R137+R145+R151+R168+R185</f>
        <v>0.085594000000000017</v>
      </c>
      <c r="S136" s="220"/>
      <c r="T136" s="222">
        <f>T137+T145+T151+T168+T185</f>
        <v>0.049180000000000001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85</v>
      </c>
      <c r="AT136" s="224" t="s">
        <v>76</v>
      </c>
      <c r="AU136" s="224" t="s">
        <v>77</v>
      </c>
      <c r="AY136" s="223" t="s">
        <v>256</v>
      </c>
      <c r="BK136" s="225">
        <f>BK137+BK145+BK151+BK168+BK185</f>
        <v>0</v>
      </c>
    </row>
    <row r="137" s="12" customFormat="1" ht="22.8" customHeight="1">
      <c r="A137" s="12"/>
      <c r="B137" s="212"/>
      <c r="C137" s="213"/>
      <c r="D137" s="214" t="s">
        <v>76</v>
      </c>
      <c r="E137" s="226" t="s">
        <v>109</v>
      </c>
      <c r="F137" s="226" t="s">
        <v>315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SUM(P138:P144)</f>
        <v>0</v>
      </c>
      <c r="Q137" s="220"/>
      <c r="R137" s="221">
        <f>SUM(R138:R144)</f>
        <v>0.025239999999999999</v>
      </c>
      <c r="S137" s="220"/>
      <c r="T137" s="222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85</v>
      </c>
      <c r="AT137" s="224" t="s">
        <v>76</v>
      </c>
      <c r="AU137" s="224" t="s">
        <v>85</v>
      </c>
      <c r="AY137" s="223" t="s">
        <v>256</v>
      </c>
      <c r="BK137" s="225">
        <f>SUM(BK138:BK144)</f>
        <v>0</v>
      </c>
    </row>
    <row r="138" s="2" customFormat="1" ht="24.15" customHeight="1">
      <c r="A138" s="38"/>
      <c r="B138" s="39"/>
      <c r="C138" s="228" t="s">
        <v>85</v>
      </c>
      <c r="D138" s="228" t="s">
        <v>258</v>
      </c>
      <c r="E138" s="229" t="s">
        <v>2623</v>
      </c>
      <c r="F138" s="230" t="s">
        <v>2624</v>
      </c>
      <c r="G138" s="231" t="s">
        <v>319</v>
      </c>
      <c r="H138" s="232">
        <v>2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42</v>
      </c>
      <c r="O138" s="91"/>
      <c r="P138" s="238">
        <f>O138*H138</f>
        <v>0</v>
      </c>
      <c r="Q138" s="238">
        <v>0.012619999999999999</v>
      </c>
      <c r="R138" s="238">
        <f>Q138*H138</f>
        <v>0.025239999999999999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262</v>
      </c>
      <c r="AT138" s="240" t="s">
        <v>258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262</v>
      </c>
      <c r="BM138" s="240" t="s">
        <v>2625</v>
      </c>
    </row>
    <row r="139" s="2" customFormat="1">
      <c r="A139" s="38"/>
      <c r="B139" s="39"/>
      <c r="C139" s="40"/>
      <c r="D139" s="242" t="s">
        <v>264</v>
      </c>
      <c r="E139" s="40"/>
      <c r="F139" s="243" t="s">
        <v>2626</v>
      </c>
      <c r="G139" s="40"/>
      <c r="H139" s="40"/>
      <c r="I139" s="244"/>
      <c r="J139" s="40"/>
      <c r="K139" s="40"/>
      <c r="L139" s="44"/>
      <c r="M139" s="245"/>
      <c r="N139" s="24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264</v>
      </c>
      <c r="AU139" s="17" t="s">
        <v>87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2627</v>
      </c>
      <c r="G140" s="248"/>
      <c r="H140" s="250" t="s">
        <v>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266</v>
      </c>
      <c r="AU140" s="257" t="s">
        <v>87</v>
      </c>
      <c r="AV140" s="13" t="s">
        <v>85</v>
      </c>
      <c r="AW140" s="13" t="s">
        <v>34</v>
      </c>
      <c r="AX140" s="13" t="s">
        <v>77</v>
      </c>
      <c r="AY140" s="257" t="s">
        <v>256</v>
      </c>
    </row>
    <row r="141" s="14" customFormat="1">
      <c r="A141" s="14"/>
      <c r="B141" s="258"/>
      <c r="C141" s="259"/>
      <c r="D141" s="249" t="s">
        <v>266</v>
      </c>
      <c r="E141" s="260" t="s">
        <v>1</v>
      </c>
      <c r="F141" s="261" t="s">
        <v>85</v>
      </c>
      <c r="G141" s="259"/>
      <c r="H141" s="262">
        <v>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266</v>
      </c>
      <c r="AU141" s="268" t="s">
        <v>87</v>
      </c>
      <c r="AV141" s="14" t="s">
        <v>87</v>
      </c>
      <c r="AW141" s="14" t="s">
        <v>34</v>
      </c>
      <c r="AX141" s="14" t="s">
        <v>77</v>
      </c>
      <c r="AY141" s="268" t="s">
        <v>256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2628</v>
      </c>
      <c r="G142" s="248"/>
      <c r="H142" s="250" t="s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266</v>
      </c>
      <c r="AU142" s="257" t="s">
        <v>87</v>
      </c>
      <c r="AV142" s="13" t="s">
        <v>85</v>
      </c>
      <c r="AW142" s="13" t="s">
        <v>34</v>
      </c>
      <c r="AX142" s="13" t="s">
        <v>77</v>
      </c>
      <c r="AY142" s="257" t="s">
        <v>256</v>
      </c>
    </row>
    <row r="143" s="14" customFormat="1">
      <c r="A143" s="14"/>
      <c r="B143" s="258"/>
      <c r="C143" s="259"/>
      <c r="D143" s="249" t="s">
        <v>266</v>
      </c>
      <c r="E143" s="260" t="s">
        <v>1</v>
      </c>
      <c r="F143" s="261" t="s">
        <v>85</v>
      </c>
      <c r="G143" s="259"/>
      <c r="H143" s="262">
        <v>1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8" t="s">
        <v>266</v>
      </c>
      <c r="AU143" s="268" t="s">
        <v>87</v>
      </c>
      <c r="AV143" s="14" t="s">
        <v>87</v>
      </c>
      <c r="AW143" s="14" t="s">
        <v>34</v>
      </c>
      <c r="AX143" s="14" t="s">
        <v>77</v>
      </c>
      <c r="AY143" s="268" t="s">
        <v>256</v>
      </c>
    </row>
    <row r="144" s="15" customFormat="1">
      <c r="A144" s="15"/>
      <c r="B144" s="269"/>
      <c r="C144" s="270"/>
      <c r="D144" s="249" t="s">
        <v>266</v>
      </c>
      <c r="E144" s="271" t="s">
        <v>1</v>
      </c>
      <c r="F144" s="272" t="s">
        <v>270</v>
      </c>
      <c r="G144" s="270"/>
      <c r="H144" s="273">
        <v>2</v>
      </c>
      <c r="I144" s="274"/>
      <c r="J144" s="270"/>
      <c r="K144" s="270"/>
      <c r="L144" s="275"/>
      <c r="M144" s="276"/>
      <c r="N144" s="277"/>
      <c r="O144" s="277"/>
      <c r="P144" s="277"/>
      <c r="Q144" s="277"/>
      <c r="R144" s="277"/>
      <c r="S144" s="277"/>
      <c r="T144" s="27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9" t="s">
        <v>266</v>
      </c>
      <c r="AU144" s="279" t="s">
        <v>87</v>
      </c>
      <c r="AV144" s="15" t="s">
        <v>262</v>
      </c>
      <c r="AW144" s="15" t="s">
        <v>34</v>
      </c>
      <c r="AX144" s="15" t="s">
        <v>85</v>
      </c>
      <c r="AY144" s="279" t="s">
        <v>256</v>
      </c>
    </row>
    <row r="145" s="12" customFormat="1" ht="22.8" customHeight="1">
      <c r="A145" s="12"/>
      <c r="B145" s="212"/>
      <c r="C145" s="213"/>
      <c r="D145" s="214" t="s">
        <v>76</v>
      </c>
      <c r="E145" s="226" t="s">
        <v>289</v>
      </c>
      <c r="F145" s="226" t="s">
        <v>381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SUM(P146:P150)</f>
        <v>0</v>
      </c>
      <c r="Q145" s="220"/>
      <c r="R145" s="221">
        <f>SUM(R146:R150)</f>
        <v>0.059808000000000007</v>
      </c>
      <c r="S145" s="220"/>
      <c r="T145" s="222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85</v>
      </c>
      <c r="AT145" s="224" t="s">
        <v>76</v>
      </c>
      <c r="AU145" s="224" t="s">
        <v>85</v>
      </c>
      <c r="AY145" s="223" t="s">
        <v>256</v>
      </c>
      <c r="BK145" s="225">
        <f>SUM(BK146:BK150)</f>
        <v>0</v>
      </c>
    </row>
    <row r="146" s="2" customFormat="1" ht="21.75" customHeight="1">
      <c r="A146" s="38"/>
      <c r="B146" s="39"/>
      <c r="C146" s="228" t="s">
        <v>87</v>
      </c>
      <c r="D146" s="228" t="s">
        <v>258</v>
      </c>
      <c r="E146" s="229" t="s">
        <v>2629</v>
      </c>
      <c r="F146" s="230" t="s">
        <v>2630</v>
      </c>
      <c r="G146" s="231" t="s">
        <v>337</v>
      </c>
      <c r="H146" s="232">
        <v>1.0680000000000001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0.056000000000000001</v>
      </c>
      <c r="R146" s="238">
        <f>Q146*H146</f>
        <v>0.059808000000000007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262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262</v>
      </c>
      <c r="BM146" s="240" t="s">
        <v>2631</v>
      </c>
    </row>
    <row r="147" s="2" customFormat="1">
      <c r="A147" s="38"/>
      <c r="B147" s="39"/>
      <c r="C147" s="40"/>
      <c r="D147" s="242" t="s">
        <v>264</v>
      </c>
      <c r="E147" s="40"/>
      <c r="F147" s="243" t="s">
        <v>2632</v>
      </c>
      <c r="G147" s="40"/>
      <c r="H147" s="40"/>
      <c r="I147" s="244"/>
      <c r="J147" s="40"/>
      <c r="K147" s="40"/>
      <c r="L147" s="44"/>
      <c r="M147" s="245"/>
      <c r="N147" s="246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264</v>
      </c>
      <c r="AU147" s="17" t="s">
        <v>87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2627</v>
      </c>
      <c r="G148" s="248"/>
      <c r="H148" s="250" t="s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266</v>
      </c>
      <c r="AU148" s="257" t="s">
        <v>87</v>
      </c>
      <c r="AV148" s="13" t="s">
        <v>85</v>
      </c>
      <c r="AW148" s="13" t="s">
        <v>34</v>
      </c>
      <c r="AX148" s="13" t="s">
        <v>77</v>
      </c>
      <c r="AY148" s="257" t="s">
        <v>256</v>
      </c>
    </row>
    <row r="149" s="14" customFormat="1">
      <c r="A149" s="14"/>
      <c r="B149" s="258"/>
      <c r="C149" s="259"/>
      <c r="D149" s="249" t="s">
        <v>266</v>
      </c>
      <c r="E149" s="260" t="s">
        <v>1</v>
      </c>
      <c r="F149" s="261" t="s">
        <v>2633</v>
      </c>
      <c r="G149" s="259"/>
      <c r="H149" s="262">
        <v>1.0680000000000001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266</v>
      </c>
      <c r="AU149" s="268" t="s">
        <v>87</v>
      </c>
      <c r="AV149" s="14" t="s">
        <v>87</v>
      </c>
      <c r="AW149" s="14" t="s">
        <v>34</v>
      </c>
      <c r="AX149" s="14" t="s">
        <v>77</v>
      </c>
      <c r="AY149" s="268" t="s">
        <v>256</v>
      </c>
    </row>
    <row r="150" s="15" customFormat="1">
      <c r="A150" s="15"/>
      <c r="B150" s="269"/>
      <c r="C150" s="270"/>
      <c r="D150" s="249" t="s">
        <v>266</v>
      </c>
      <c r="E150" s="271" t="s">
        <v>1</v>
      </c>
      <c r="F150" s="272" t="s">
        <v>270</v>
      </c>
      <c r="G150" s="270"/>
      <c r="H150" s="273">
        <v>1.0680000000000001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9" t="s">
        <v>266</v>
      </c>
      <c r="AU150" s="279" t="s">
        <v>87</v>
      </c>
      <c r="AV150" s="15" t="s">
        <v>262</v>
      </c>
      <c r="AW150" s="15" t="s">
        <v>34</v>
      </c>
      <c r="AX150" s="15" t="s">
        <v>85</v>
      </c>
      <c r="AY150" s="279" t="s">
        <v>256</v>
      </c>
    </row>
    <row r="151" s="12" customFormat="1" ht="22.8" customHeight="1">
      <c r="A151" s="12"/>
      <c r="B151" s="212"/>
      <c r="C151" s="213"/>
      <c r="D151" s="214" t="s">
        <v>76</v>
      </c>
      <c r="E151" s="226" t="s">
        <v>309</v>
      </c>
      <c r="F151" s="226" t="s">
        <v>517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SUM(P152:P167)</f>
        <v>0</v>
      </c>
      <c r="Q151" s="220"/>
      <c r="R151" s="221">
        <f>SUM(R152:R167)</f>
        <v>0.00054599999999999994</v>
      </c>
      <c r="S151" s="220"/>
      <c r="T151" s="222">
        <f>SUM(T152:T167)</f>
        <v>0.049180000000000001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85</v>
      </c>
      <c r="AT151" s="224" t="s">
        <v>76</v>
      </c>
      <c r="AU151" s="224" t="s">
        <v>85</v>
      </c>
      <c r="AY151" s="223" t="s">
        <v>256</v>
      </c>
      <c r="BK151" s="225">
        <f>SUM(BK152:BK167)</f>
        <v>0</v>
      </c>
    </row>
    <row r="152" s="2" customFormat="1" ht="24.15" customHeight="1">
      <c r="A152" s="38"/>
      <c r="B152" s="39"/>
      <c r="C152" s="228" t="s">
        <v>109</v>
      </c>
      <c r="D152" s="228" t="s">
        <v>258</v>
      </c>
      <c r="E152" s="229" t="s">
        <v>2634</v>
      </c>
      <c r="F152" s="230" t="s">
        <v>2635</v>
      </c>
      <c r="G152" s="231" t="s">
        <v>358</v>
      </c>
      <c r="H152" s="232">
        <v>6.0999999999999996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0.0050000000000000001</v>
      </c>
      <c r="T152" s="239">
        <f>S152*H152</f>
        <v>0.030499999999999999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262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262</v>
      </c>
      <c r="BM152" s="240" t="s">
        <v>2636</v>
      </c>
    </row>
    <row r="153" s="2" customFormat="1">
      <c r="A153" s="38"/>
      <c r="B153" s="39"/>
      <c r="C153" s="40"/>
      <c r="D153" s="242" t="s">
        <v>264</v>
      </c>
      <c r="E153" s="40"/>
      <c r="F153" s="243" t="s">
        <v>2637</v>
      </c>
      <c r="G153" s="40"/>
      <c r="H153" s="40"/>
      <c r="I153" s="244"/>
      <c r="J153" s="40"/>
      <c r="K153" s="40"/>
      <c r="L153" s="44"/>
      <c r="M153" s="245"/>
      <c r="N153" s="24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264</v>
      </c>
      <c r="AU153" s="17" t="s">
        <v>87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2627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266</v>
      </c>
      <c r="AU154" s="257" t="s">
        <v>87</v>
      </c>
      <c r="AV154" s="13" t="s">
        <v>85</v>
      </c>
      <c r="AW154" s="13" t="s">
        <v>34</v>
      </c>
      <c r="AX154" s="13" t="s">
        <v>77</v>
      </c>
      <c r="AY154" s="257" t="s">
        <v>256</v>
      </c>
    </row>
    <row r="155" s="14" customFormat="1">
      <c r="A155" s="14"/>
      <c r="B155" s="258"/>
      <c r="C155" s="259"/>
      <c r="D155" s="249" t="s">
        <v>266</v>
      </c>
      <c r="E155" s="260" t="s">
        <v>1</v>
      </c>
      <c r="F155" s="261" t="s">
        <v>2638</v>
      </c>
      <c r="G155" s="259"/>
      <c r="H155" s="262">
        <v>6.0999999999999996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266</v>
      </c>
      <c r="AU155" s="268" t="s">
        <v>87</v>
      </c>
      <c r="AV155" s="14" t="s">
        <v>87</v>
      </c>
      <c r="AW155" s="14" t="s">
        <v>34</v>
      </c>
      <c r="AX155" s="14" t="s">
        <v>77</v>
      </c>
      <c r="AY155" s="268" t="s">
        <v>256</v>
      </c>
    </row>
    <row r="156" s="15" customFormat="1">
      <c r="A156" s="15"/>
      <c r="B156" s="269"/>
      <c r="C156" s="270"/>
      <c r="D156" s="249" t="s">
        <v>266</v>
      </c>
      <c r="E156" s="271" t="s">
        <v>1</v>
      </c>
      <c r="F156" s="272" t="s">
        <v>270</v>
      </c>
      <c r="G156" s="270"/>
      <c r="H156" s="273">
        <v>6.0999999999999996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266</v>
      </c>
      <c r="AU156" s="279" t="s">
        <v>87</v>
      </c>
      <c r="AV156" s="15" t="s">
        <v>262</v>
      </c>
      <c r="AW156" s="15" t="s">
        <v>34</v>
      </c>
      <c r="AX156" s="15" t="s">
        <v>85</v>
      </c>
      <c r="AY156" s="279" t="s">
        <v>256</v>
      </c>
    </row>
    <row r="157" s="2" customFormat="1" ht="24.15" customHeight="1">
      <c r="A157" s="38"/>
      <c r="B157" s="39"/>
      <c r="C157" s="228" t="s">
        <v>262</v>
      </c>
      <c r="D157" s="228" t="s">
        <v>258</v>
      </c>
      <c r="E157" s="229" t="s">
        <v>2639</v>
      </c>
      <c r="F157" s="230" t="s">
        <v>2640</v>
      </c>
      <c r="G157" s="231" t="s">
        <v>358</v>
      </c>
      <c r="H157" s="232">
        <v>0.59999999999999998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0.00091</v>
      </c>
      <c r="R157" s="238">
        <f>Q157*H157</f>
        <v>0.00054599999999999994</v>
      </c>
      <c r="S157" s="238">
        <v>0.0028</v>
      </c>
      <c r="T157" s="239">
        <f>S157*H157</f>
        <v>0.0016799999999999999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262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262</v>
      </c>
      <c r="BM157" s="240" t="s">
        <v>2641</v>
      </c>
    </row>
    <row r="158" s="2" customFormat="1">
      <c r="A158" s="38"/>
      <c r="B158" s="39"/>
      <c r="C158" s="40"/>
      <c r="D158" s="242" t="s">
        <v>264</v>
      </c>
      <c r="E158" s="40"/>
      <c r="F158" s="243" t="s">
        <v>2642</v>
      </c>
      <c r="G158" s="40"/>
      <c r="H158" s="40"/>
      <c r="I158" s="244"/>
      <c r="J158" s="40"/>
      <c r="K158" s="40"/>
      <c r="L158" s="44"/>
      <c r="M158" s="245"/>
      <c r="N158" s="24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264</v>
      </c>
      <c r="AU158" s="17" t="s">
        <v>87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2627</v>
      </c>
      <c r="G159" s="248"/>
      <c r="H159" s="250" t="s">
        <v>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266</v>
      </c>
      <c r="AU159" s="257" t="s">
        <v>87</v>
      </c>
      <c r="AV159" s="13" t="s">
        <v>85</v>
      </c>
      <c r="AW159" s="13" t="s">
        <v>34</v>
      </c>
      <c r="AX159" s="13" t="s">
        <v>77</v>
      </c>
      <c r="AY159" s="257" t="s">
        <v>256</v>
      </c>
    </row>
    <row r="160" s="14" customFormat="1">
      <c r="A160" s="14"/>
      <c r="B160" s="258"/>
      <c r="C160" s="259"/>
      <c r="D160" s="249" t="s">
        <v>266</v>
      </c>
      <c r="E160" s="260" t="s">
        <v>1</v>
      </c>
      <c r="F160" s="261" t="s">
        <v>2643</v>
      </c>
      <c r="G160" s="259"/>
      <c r="H160" s="262">
        <v>0.29999999999999999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8" t="s">
        <v>266</v>
      </c>
      <c r="AU160" s="268" t="s">
        <v>87</v>
      </c>
      <c r="AV160" s="14" t="s">
        <v>87</v>
      </c>
      <c r="AW160" s="14" t="s">
        <v>34</v>
      </c>
      <c r="AX160" s="14" t="s">
        <v>77</v>
      </c>
      <c r="AY160" s="268" t="s">
        <v>256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2628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266</v>
      </c>
      <c r="AU161" s="257" t="s">
        <v>87</v>
      </c>
      <c r="AV161" s="13" t="s">
        <v>85</v>
      </c>
      <c r="AW161" s="13" t="s">
        <v>34</v>
      </c>
      <c r="AX161" s="13" t="s">
        <v>77</v>
      </c>
      <c r="AY161" s="257" t="s">
        <v>256</v>
      </c>
    </row>
    <row r="162" s="14" customFormat="1">
      <c r="A162" s="14"/>
      <c r="B162" s="258"/>
      <c r="C162" s="259"/>
      <c r="D162" s="249" t="s">
        <v>266</v>
      </c>
      <c r="E162" s="260" t="s">
        <v>1</v>
      </c>
      <c r="F162" s="261" t="s">
        <v>2643</v>
      </c>
      <c r="G162" s="259"/>
      <c r="H162" s="262">
        <v>0.29999999999999999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266</v>
      </c>
      <c r="AU162" s="268" t="s">
        <v>87</v>
      </c>
      <c r="AV162" s="14" t="s">
        <v>87</v>
      </c>
      <c r="AW162" s="14" t="s">
        <v>34</v>
      </c>
      <c r="AX162" s="14" t="s">
        <v>77</v>
      </c>
      <c r="AY162" s="268" t="s">
        <v>256</v>
      </c>
    </row>
    <row r="163" s="15" customFormat="1">
      <c r="A163" s="15"/>
      <c r="B163" s="269"/>
      <c r="C163" s="270"/>
      <c r="D163" s="249" t="s">
        <v>266</v>
      </c>
      <c r="E163" s="271" t="s">
        <v>1</v>
      </c>
      <c r="F163" s="272" t="s">
        <v>270</v>
      </c>
      <c r="G163" s="270"/>
      <c r="H163" s="273">
        <v>0.59999999999999998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266</v>
      </c>
      <c r="AU163" s="279" t="s">
        <v>87</v>
      </c>
      <c r="AV163" s="15" t="s">
        <v>262</v>
      </c>
      <c r="AW163" s="15" t="s">
        <v>34</v>
      </c>
      <c r="AX163" s="15" t="s">
        <v>85</v>
      </c>
      <c r="AY163" s="279" t="s">
        <v>256</v>
      </c>
    </row>
    <row r="164" s="2" customFormat="1" ht="24.15" customHeight="1">
      <c r="A164" s="38"/>
      <c r="B164" s="39"/>
      <c r="C164" s="228" t="s">
        <v>284</v>
      </c>
      <c r="D164" s="228" t="s">
        <v>258</v>
      </c>
      <c r="E164" s="229" t="s">
        <v>2644</v>
      </c>
      <c r="F164" s="230" t="s">
        <v>2645</v>
      </c>
      <c r="G164" s="231" t="s">
        <v>337</v>
      </c>
      <c r="H164" s="232">
        <v>0.25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0.068000000000000005</v>
      </c>
      <c r="T164" s="239">
        <f>S164*H164</f>
        <v>0.017000000000000001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262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262</v>
      </c>
      <c r="BM164" s="240" t="s">
        <v>2646</v>
      </c>
    </row>
    <row r="165" s="2" customFormat="1">
      <c r="A165" s="38"/>
      <c r="B165" s="39"/>
      <c r="C165" s="40"/>
      <c r="D165" s="242" t="s">
        <v>264</v>
      </c>
      <c r="E165" s="40"/>
      <c r="F165" s="243" t="s">
        <v>2647</v>
      </c>
      <c r="G165" s="40"/>
      <c r="H165" s="40"/>
      <c r="I165" s="244"/>
      <c r="J165" s="40"/>
      <c r="K165" s="40"/>
      <c r="L165" s="44"/>
      <c r="M165" s="245"/>
      <c r="N165" s="246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264</v>
      </c>
      <c r="AU165" s="17" t="s">
        <v>87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2648</v>
      </c>
      <c r="G166" s="259"/>
      <c r="H166" s="262">
        <v>0.25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77</v>
      </c>
      <c r="AY166" s="268" t="s">
        <v>256</v>
      </c>
    </row>
    <row r="167" s="15" customFormat="1">
      <c r="A167" s="15"/>
      <c r="B167" s="269"/>
      <c r="C167" s="270"/>
      <c r="D167" s="249" t="s">
        <v>266</v>
      </c>
      <c r="E167" s="271" t="s">
        <v>1</v>
      </c>
      <c r="F167" s="272" t="s">
        <v>270</v>
      </c>
      <c r="G167" s="270"/>
      <c r="H167" s="273">
        <v>0.25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266</v>
      </c>
      <c r="AU167" s="279" t="s">
        <v>87</v>
      </c>
      <c r="AV167" s="15" t="s">
        <v>262</v>
      </c>
      <c r="AW167" s="15" t="s">
        <v>34</v>
      </c>
      <c r="AX167" s="15" t="s">
        <v>85</v>
      </c>
      <c r="AY167" s="279" t="s">
        <v>256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655</v>
      </c>
      <c r="F168" s="226" t="s">
        <v>656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SUM(P169:P184)</f>
        <v>0</v>
      </c>
      <c r="Q168" s="220"/>
      <c r="R168" s="221">
        <f>SUM(R169:R184)</f>
        <v>0</v>
      </c>
      <c r="S168" s="220"/>
      <c r="T168" s="222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85</v>
      </c>
      <c r="AT168" s="224" t="s">
        <v>76</v>
      </c>
      <c r="AU168" s="224" t="s">
        <v>85</v>
      </c>
      <c r="AY168" s="223" t="s">
        <v>256</v>
      </c>
      <c r="BK168" s="225">
        <f>SUM(BK169:BK184)</f>
        <v>0</v>
      </c>
    </row>
    <row r="169" s="2" customFormat="1" ht="24.15" customHeight="1">
      <c r="A169" s="38"/>
      <c r="B169" s="39"/>
      <c r="C169" s="228" t="s">
        <v>289</v>
      </c>
      <c r="D169" s="228" t="s">
        <v>258</v>
      </c>
      <c r="E169" s="229" t="s">
        <v>2649</v>
      </c>
      <c r="F169" s="230" t="s">
        <v>2650</v>
      </c>
      <c r="G169" s="231" t="s">
        <v>292</v>
      </c>
      <c r="H169" s="232">
        <v>0.050000000000000003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262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262</v>
      </c>
      <c r="BM169" s="240" t="s">
        <v>2651</v>
      </c>
    </row>
    <row r="170" s="2" customFormat="1">
      <c r="A170" s="38"/>
      <c r="B170" s="39"/>
      <c r="C170" s="40"/>
      <c r="D170" s="242" t="s">
        <v>264</v>
      </c>
      <c r="E170" s="40"/>
      <c r="F170" s="243" t="s">
        <v>2652</v>
      </c>
      <c r="G170" s="40"/>
      <c r="H170" s="40"/>
      <c r="I170" s="244"/>
      <c r="J170" s="40"/>
      <c r="K170" s="40"/>
      <c r="L170" s="44"/>
      <c r="M170" s="245"/>
      <c r="N170" s="246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264</v>
      </c>
      <c r="AU170" s="17" t="s">
        <v>87</v>
      </c>
    </row>
    <row r="171" s="14" customFormat="1">
      <c r="A171" s="14"/>
      <c r="B171" s="258"/>
      <c r="C171" s="259"/>
      <c r="D171" s="249" t="s">
        <v>266</v>
      </c>
      <c r="E171" s="260" t="s">
        <v>1</v>
      </c>
      <c r="F171" s="261" t="s">
        <v>2653</v>
      </c>
      <c r="G171" s="259"/>
      <c r="H171" s="262">
        <v>0.050000000000000003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266</v>
      </c>
      <c r="AU171" s="268" t="s">
        <v>87</v>
      </c>
      <c r="AV171" s="14" t="s">
        <v>87</v>
      </c>
      <c r="AW171" s="14" t="s">
        <v>34</v>
      </c>
      <c r="AX171" s="14" t="s">
        <v>77</v>
      </c>
      <c r="AY171" s="268" t="s">
        <v>256</v>
      </c>
    </row>
    <row r="172" s="15" customFormat="1">
      <c r="A172" s="15"/>
      <c r="B172" s="269"/>
      <c r="C172" s="270"/>
      <c r="D172" s="249" t="s">
        <v>266</v>
      </c>
      <c r="E172" s="271" t="s">
        <v>1</v>
      </c>
      <c r="F172" s="272" t="s">
        <v>270</v>
      </c>
      <c r="G172" s="270"/>
      <c r="H172" s="273">
        <v>0.050000000000000003</v>
      </c>
      <c r="I172" s="274"/>
      <c r="J172" s="270"/>
      <c r="K172" s="270"/>
      <c r="L172" s="275"/>
      <c r="M172" s="276"/>
      <c r="N172" s="277"/>
      <c r="O172" s="277"/>
      <c r="P172" s="277"/>
      <c r="Q172" s="277"/>
      <c r="R172" s="277"/>
      <c r="S172" s="277"/>
      <c r="T172" s="27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9" t="s">
        <v>266</v>
      </c>
      <c r="AU172" s="279" t="s">
        <v>87</v>
      </c>
      <c r="AV172" s="15" t="s">
        <v>262</v>
      </c>
      <c r="AW172" s="15" t="s">
        <v>34</v>
      </c>
      <c r="AX172" s="15" t="s">
        <v>85</v>
      </c>
      <c r="AY172" s="279" t="s">
        <v>256</v>
      </c>
    </row>
    <row r="173" s="2" customFormat="1" ht="24.15" customHeight="1">
      <c r="A173" s="38"/>
      <c r="B173" s="39"/>
      <c r="C173" s="228" t="s">
        <v>296</v>
      </c>
      <c r="D173" s="228" t="s">
        <v>258</v>
      </c>
      <c r="E173" s="229" t="s">
        <v>662</v>
      </c>
      <c r="F173" s="230" t="s">
        <v>663</v>
      </c>
      <c r="G173" s="231" t="s">
        <v>292</v>
      </c>
      <c r="H173" s="232">
        <v>0.050000000000000003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262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262</v>
      </c>
      <c r="BM173" s="240" t="s">
        <v>2654</v>
      </c>
    </row>
    <row r="174" s="2" customFormat="1">
      <c r="A174" s="38"/>
      <c r="B174" s="39"/>
      <c r="C174" s="40"/>
      <c r="D174" s="242" t="s">
        <v>264</v>
      </c>
      <c r="E174" s="40"/>
      <c r="F174" s="243" t="s">
        <v>2655</v>
      </c>
      <c r="G174" s="40"/>
      <c r="H174" s="40"/>
      <c r="I174" s="244"/>
      <c r="J174" s="40"/>
      <c r="K174" s="40"/>
      <c r="L174" s="44"/>
      <c r="M174" s="245"/>
      <c r="N174" s="246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264</v>
      </c>
      <c r="AU174" s="17" t="s">
        <v>87</v>
      </c>
    </row>
    <row r="175" s="14" customFormat="1">
      <c r="A175" s="14"/>
      <c r="B175" s="258"/>
      <c r="C175" s="259"/>
      <c r="D175" s="249" t="s">
        <v>266</v>
      </c>
      <c r="E175" s="260" t="s">
        <v>1</v>
      </c>
      <c r="F175" s="261" t="s">
        <v>2653</v>
      </c>
      <c r="G175" s="259"/>
      <c r="H175" s="262">
        <v>0.050000000000000003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266</v>
      </c>
      <c r="AU175" s="268" t="s">
        <v>87</v>
      </c>
      <c r="AV175" s="14" t="s">
        <v>87</v>
      </c>
      <c r="AW175" s="14" t="s">
        <v>34</v>
      </c>
      <c r="AX175" s="14" t="s">
        <v>77</v>
      </c>
      <c r="AY175" s="268" t="s">
        <v>256</v>
      </c>
    </row>
    <row r="176" s="15" customFormat="1">
      <c r="A176" s="15"/>
      <c r="B176" s="269"/>
      <c r="C176" s="270"/>
      <c r="D176" s="249" t="s">
        <v>266</v>
      </c>
      <c r="E176" s="271" t="s">
        <v>1</v>
      </c>
      <c r="F176" s="272" t="s">
        <v>270</v>
      </c>
      <c r="G176" s="270"/>
      <c r="H176" s="273">
        <v>0.050000000000000003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9" t="s">
        <v>266</v>
      </c>
      <c r="AU176" s="279" t="s">
        <v>87</v>
      </c>
      <c r="AV176" s="15" t="s">
        <v>262</v>
      </c>
      <c r="AW176" s="15" t="s">
        <v>34</v>
      </c>
      <c r="AX176" s="15" t="s">
        <v>85</v>
      </c>
      <c r="AY176" s="279" t="s">
        <v>256</v>
      </c>
    </row>
    <row r="177" s="2" customFormat="1" ht="24.15" customHeight="1">
      <c r="A177" s="38"/>
      <c r="B177" s="39"/>
      <c r="C177" s="228" t="s">
        <v>302</v>
      </c>
      <c r="D177" s="228" t="s">
        <v>258</v>
      </c>
      <c r="E177" s="229" t="s">
        <v>666</v>
      </c>
      <c r="F177" s="230" t="s">
        <v>667</v>
      </c>
      <c r="G177" s="231" t="s">
        <v>292</v>
      </c>
      <c r="H177" s="232">
        <v>0.75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262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262</v>
      </c>
      <c r="BM177" s="240" t="s">
        <v>2656</v>
      </c>
    </row>
    <row r="178" s="2" customFormat="1">
      <c r="A178" s="38"/>
      <c r="B178" s="39"/>
      <c r="C178" s="40"/>
      <c r="D178" s="242" t="s">
        <v>264</v>
      </c>
      <c r="E178" s="40"/>
      <c r="F178" s="243" t="s">
        <v>2657</v>
      </c>
      <c r="G178" s="40"/>
      <c r="H178" s="40"/>
      <c r="I178" s="244"/>
      <c r="J178" s="40"/>
      <c r="K178" s="40"/>
      <c r="L178" s="44"/>
      <c r="M178" s="245"/>
      <c r="N178" s="246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264</v>
      </c>
      <c r="AU178" s="17" t="s">
        <v>87</v>
      </c>
    </row>
    <row r="179" s="14" customFormat="1">
      <c r="A179" s="14"/>
      <c r="B179" s="258"/>
      <c r="C179" s="259"/>
      <c r="D179" s="249" t="s">
        <v>266</v>
      </c>
      <c r="E179" s="260" t="s">
        <v>1</v>
      </c>
      <c r="F179" s="261" t="s">
        <v>2658</v>
      </c>
      <c r="G179" s="259"/>
      <c r="H179" s="262">
        <v>0.75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266</v>
      </c>
      <c r="AU179" s="268" t="s">
        <v>87</v>
      </c>
      <c r="AV179" s="14" t="s">
        <v>87</v>
      </c>
      <c r="AW179" s="14" t="s">
        <v>34</v>
      </c>
      <c r="AX179" s="14" t="s">
        <v>77</v>
      </c>
      <c r="AY179" s="268" t="s">
        <v>256</v>
      </c>
    </row>
    <row r="180" s="15" customFormat="1">
      <c r="A180" s="15"/>
      <c r="B180" s="269"/>
      <c r="C180" s="270"/>
      <c r="D180" s="249" t="s">
        <v>266</v>
      </c>
      <c r="E180" s="271" t="s">
        <v>1</v>
      </c>
      <c r="F180" s="272" t="s">
        <v>270</v>
      </c>
      <c r="G180" s="270"/>
      <c r="H180" s="273">
        <v>0.75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266</v>
      </c>
      <c r="AU180" s="279" t="s">
        <v>87</v>
      </c>
      <c r="AV180" s="15" t="s">
        <v>262</v>
      </c>
      <c r="AW180" s="15" t="s">
        <v>34</v>
      </c>
      <c r="AX180" s="15" t="s">
        <v>85</v>
      </c>
      <c r="AY180" s="279" t="s">
        <v>256</v>
      </c>
    </row>
    <row r="181" s="2" customFormat="1" ht="44.25" customHeight="1">
      <c r="A181" s="38"/>
      <c r="B181" s="39"/>
      <c r="C181" s="228" t="s">
        <v>309</v>
      </c>
      <c r="D181" s="228" t="s">
        <v>258</v>
      </c>
      <c r="E181" s="229" t="s">
        <v>2659</v>
      </c>
      <c r="F181" s="230" t="s">
        <v>2660</v>
      </c>
      <c r="G181" s="231" t="s">
        <v>292</v>
      </c>
      <c r="H181" s="232">
        <v>0.050000000000000003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262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262</v>
      </c>
      <c r="BM181" s="240" t="s">
        <v>2661</v>
      </c>
    </row>
    <row r="182" s="2" customFormat="1">
      <c r="A182" s="38"/>
      <c r="B182" s="39"/>
      <c r="C182" s="40"/>
      <c r="D182" s="242" t="s">
        <v>264</v>
      </c>
      <c r="E182" s="40"/>
      <c r="F182" s="243" t="s">
        <v>2662</v>
      </c>
      <c r="G182" s="40"/>
      <c r="H182" s="40"/>
      <c r="I182" s="244"/>
      <c r="J182" s="40"/>
      <c r="K182" s="40"/>
      <c r="L182" s="44"/>
      <c r="M182" s="245"/>
      <c r="N182" s="246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264</v>
      </c>
      <c r="AU182" s="17" t="s">
        <v>87</v>
      </c>
    </row>
    <row r="183" s="14" customFormat="1">
      <c r="A183" s="14"/>
      <c r="B183" s="258"/>
      <c r="C183" s="259"/>
      <c r="D183" s="249" t="s">
        <v>266</v>
      </c>
      <c r="E183" s="260" t="s">
        <v>1</v>
      </c>
      <c r="F183" s="261" t="s">
        <v>2653</v>
      </c>
      <c r="G183" s="259"/>
      <c r="H183" s="262">
        <v>0.050000000000000003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266</v>
      </c>
      <c r="AU183" s="268" t="s">
        <v>87</v>
      </c>
      <c r="AV183" s="14" t="s">
        <v>87</v>
      </c>
      <c r="AW183" s="14" t="s">
        <v>34</v>
      </c>
      <c r="AX183" s="14" t="s">
        <v>77</v>
      </c>
      <c r="AY183" s="268" t="s">
        <v>256</v>
      </c>
    </row>
    <row r="184" s="15" customFormat="1">
      <c r="A184" s="15"/>
      <c r="B184" s="269"/>
      <c r="C184" s="270"/>
      <c r="D184" s="249" t="s">
        <v>266</v>
      </c>
      <c r="E184" s="271" t="s">
        <v>1</v>
      </c>
      <c r="F184" s="272" t="s">
        <v>270</v>
      </c>
      <c r="G184" s="270"/>
      <c r="H184" s="273">
        <v>0.050000000000000003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9" t="s">
        <v>266</v>
      </c>
      <c r="AU184" s="279" t="s">
        <v>87</v>
      </c>
      <c r="AV184" s="15" t="s">
        <v>262</v>
      </c>
      <c r="AW184" s="15" t="s">
        <v>34</v>
      </c>
      <c r="AX184" s="15" t="s">
        <v>85</v>
      </c>
      <c r="AY184" s="279" t="s">
        <v>256</v>
      </c>
    </row>
    <row r="185" s="12" customFormat="1" ht="22.8" customHeight="1">
      <c r="A185" s="12"/>
      <c r="B185" s="212"/>
      <c r="C185" s="213"/>
      <c r="D185" s="214" t="s">
        <v>76</v>
      </c>
      <c r="E185" s="226" t="s">
        <v>709</v>
      </c>
      <c r="F185" s="226" t="s">
        <v>710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SUM(P186:P187)</f>
        <v>0</v>
      </c>
      <c r="Q185" s="220"/>
      <c r="R185" s="221">
        <f>SUM(R186:R187)</f>
        <v>0</v>
      </c>
      <c r="S185" s="220"/>
      <c r="T185" s="222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85</v>
      </c>
      <c r="AT185" s="224" t="s">
        <v>76</v>
      </c>
      <c r="AU185" s="224" t="s">
        <v>85</v>
      </c>
      <c r="AY185" s="223" t="s">
        <v>256</v>
      </c>
      <c r="BK185" s="225">
        <f>SUM(BK186:BK187)</f>
        <v>0</v>
      </c>
    </row>
    <row r="186" s="2" customFormat="1" ht="21.75" customHeight="1">
      <c r="A186" s="38"/>
      <c r="B186" s="39"/>
      <c r="C186" s="228" t="s">
        <v>316</v>
      </c>
      <c r="D186" s="228" t="s">
        <v>258</v>
      </c>
      <c r="E186" s="229" t="s">
        <v>2663</v>
      </c>
      <c r="F186" s="230" t="s">
        <v>2664</v>
      </c>
      <c r="G186" s="231" t="s">
        <v>292</v>
      </c>
      <c r="H186" s="232">
        <v>0.17599999999999999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262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262</v>
      </c>
      <c r="BM186" s="240" t="s">
        <v>2665</v>
      </c>
    </row>
    <row r="187" s="2" customFormat="1">
      <c r="A187" s="38"/>
      <c r="B187" s="39"/>
      <c r="C187" s="40"/>
      <c r="D187" s="242" t="s">
        <v>264</v>
      </c>
      <c r="E187" s="40"/>
      <c r="F187" s="243" t="s">
        <v>2666</v>
      </c>
      <c r="G187" s="40"/>
      <c r="H187" s="40"/>
      <c r="I187" s="244"/>
      <c r="J187" s="40"/>
      <c r="K187" s="40"/>
      <c r="L187" s="44"/>
      <c r="M187" s="245"/>
      <c r="N187" s="246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264</v>
      </c>
      <c r="AU187" s="17" t="s">
        <v>87</v>
      </c>
    </row>
    <row r="188" s="12" customFormat="1" ht="25.92" customHeight="1">
      <c r="A188" s="12"/>
      <c r="B188" s="212"/>
      <c r="C188" s="213"/>
      <c r="D188" s="214" t="s">
        <v>76</v>
      </c>
      <c r="E188" s="215" t="s">
        <v>715</v>
      </c>
      <c r="F188" s="215" t="s">
        <v>716</v>
      </c>
      <c r="G188" s="213"/>
      <c r="H188" s="213"/>
      <c r="I188" s="216"/>
      <c r="J188" s="217">
        <f>BK188</f>
        <v>0</v>
      </c>
      <c r="K188" s="213"/>
      <c r="L188" s="218"/>
      <c r="M188" s="219"/>
      <c r="N188" s="220"/>
      <c r="O188" s="220"/>
      <c r="P188" s="221">
        <f>P189+P202+P214+P252</f>
        <v>0</v>
      </c>
      <c r="Q188" s="220"/>
      <c r="R188" s="221">
        <f>R189+R202+R214+R252</f>
        <v>0.090728000000000003</v>
      </c>
      <c r="S188" s="220"/>
      <c r="T188" s="222">
        <f>T189+T202+T214+T252</f>
        <v>0.00084999999999999995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87</v>
      </c>
      <c r="AT188" s="224" t="s">
        <v>76</v>
      </c>
      <c r="AU188" s="224" t="s">
        <v>77</v>
      </c>
      <c r="AY188" s="223" t="s">
        <v>256</v>
      </c>
      <c r="BK188" s="225">
        <f>BK189+BK202+BK214+BK252</f>
        <v>0</v>
      </c>
    </row>
    <row r="189" s="12" customFormat="1" ht="22.8" customHeight="1">
      <c r="A189" s="12"/>
      <c r="B189" s="212"/>
      <c r="C189" s="213"/>
      <c r="D189" s="214" t="s">
        <v>76</v>
      </c>
      <c r="E189" s="226" t="s">
        <v>785</v>
      </c>
      <c r="F189" s="226" t="s">
        <v>786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SUM(P190:P201)</f>
        <v>0</v>
      </c>
      <c r="Q189" s="220"/>
      <c r="R189" s="221">
        <f>SUM(R190:R201)</f>
        <v>0.0026000000000000003</v>
      </c>
      <c r="S189" s="220"/>
      <c r="T189" s="222">
        <f>SUM(T190:T201)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87</v>
      </c>
      <c r="AT189" s="224" t="s">
        <v>76</v>
      </c>
      <c r="AU189" s="224" t="s">
        <v>85</v>
      </c>
      <c r="AY189" s="223" t="s">
        <v>256</v>
      </c>
      <c r="BK189" s="225">
        <f>SUM(BK190:BK201)</f>
        <v>0</v>
      </c>
    </row>
    <row r="190" s="2" customFormat="1" ht="16.5" customHeight="1">
      <c r="A190" s="38"/>
      <c r="B190" s="39"/>
      <c r="C190" s="228" t="s">
        <v>322</v>
      </c>
      <c r="D190" s="228" t="s">
        <v>258</v>
      </c>
      <c r="E190" s="229" t="s">
        <v>2667</v>
      </c>
      <c r="F190" s="230" t="s">
        <v>2668</v>
      </c>
      <c r="G190" s="231" t="s">
        <v>358</v>
      </c>
      <c r="H190" s="232">
        <v>6.5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0.00040000000000000002</v>
      </c>
      <c r="R190" s="238">
        <f>Q190*H190</f>
        <v>0.0026000000000000003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2669</v>
      </c>
    </row>
    <row r="191" s="2" customFormat="1">
      <c r="A191" s="38"/>
      <c r="B191" s="39"/>
      <c r="C191" s="40"/>
      <c r="D191" s="242" t="s">
        <v>264</v>
      </c>
      <c r="E191" s="40"/>
      <c r="F191" s="243" t="s">
        <v>2670</v>
      </c>
      <c r="G191" s="40"/>
      <c r="H191" s="40"/>
      <c r="I191" s="244"/>
      <c r="J191" s="40"/>
      <c r="K191" s="40"/>
      <c r="L191" s="44"/>
      <c r="M191" s="245"/>
      <c r="N191" s="246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264</v>
      </c>
      <c r="AU191" s="17" t="s">
        <v>87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2627</v>
      </c>
      <c r="G192" s="248"/>
      <c r="H192" s="250" t="s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266</v>
      </c>
      <c r="AU192" s="257" t="s">
        <v>87</v>
      </c>
      <c r="AV192" s="13" t="s">
        <v>85</v>
      </c>
      <c r="AW192" s="13" t="s">
        <v>34</v>
      </c>
      <c r="AX192" s="13" t="s">
        <v>77</v>
      </c>
      <c r="AY192" s="257" t="s">
        <v>256</v>
      </c>
    </row>
    <row r="193" s="14" customFormat="1">
      <c r="A193" s="14"/>
      <c r="B193" s="258"/>
      <c r="C193" s="259"/>
      <c r="D193" s="249" t="s">
        <v>266</v>
      </c>
      <c r="E193" s="260" t="s">
        <v>1</v>
      </c>
      <c r="F193" s="261" t="s">
        <v>2671</v>
      </c>
      <c r="G193" s="259"/>
      <c r="H193" s="262">
        <v>6.5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266</v>
      </c>
      <c r="AU193" s="268" t="s">
        <v>87</v>
      </c>
      <c r="AV193" s="14" t="s">
        <v>87</v>
      </c>
      <c r="AW193" s="14" t="s">
        <v>34</v>
      </c>
      <c r="AX193" s="14" t="s">
        <v>77</v>
      </c>
      <c r="AY193" s="268" t="s">
        <v>256</v>
      </c>
    </row>
    <row r="194" s="15" customFormat="1">
      <c r="A194" s="15"/>
      <c r="B194" s="269"/>
      <c r="C194" s="270"/>
      <c r="D194" s="249" t="s">
        <v>266</v>
      </c>
      <c r="E194" s="271" t="s">
        <v>1</v>
      </c>
      <c r="F194" s="272" t="s">
        <v>270</v>
      </c>
      <c r="G194" s="270"/>
      <c r="H194" s="273">
        <v>6.5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9" t="s">
        <v>266</v>
      </c>
      <c r="AU194" s="279" t="s">
        <v>87</v>
      </c>
      <c r="AV194" s="15" t="s">
        <v>262</v>
      </c>
      <c r="AW194" s="15" t="s">
        <v>34</v>
      </c>
      <c r="AX194" s="15" t="s">
        <v>85</v>
      </c>
      <c r="AY194" s="279" t="s">
        <v>256</v>
      </c>
    </row>
    <row r="195" s="2" customFormat="1" ht="16.5" customHeight="1">
      <c r="A195" s="38"/>
      <c r="B195" s="39"/>
      <c r="C195" s="228" t="s">
        <v>8</v>
      </c>
      <c r="D195" s="228" t="s">
        <v>258</v>
      </c>
      <c r="E195" s="229" t="s">
        <v>2672</v>
      </c>
      <c r="F195" s="230" t="s">
        <v>2673</v>
      </c>
      <c r="G195" s="231" t="s">
        <v>319</v>
      </c>
      <c r="H195" s="232">
        <v>2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2674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2627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266</v>
      </c>
      <c r="AU196" s="257" t="s">
        <v>87</v>
      </c>
      <c r="AV196" s="13" t="s">
        <v>85</v>
      </c>
      <c r="AW196" s="13" t="s">
        <v>34</v>
      </c>
      <c r="AX196" s="13" t="s">
        <v>77</v>
      </c>
      <c r="AY196" s="257" t="s">
        <v>256</v>
      </c>
    </row>
    <row r="197" s="14" customFormat="1">
      <c r="A197" s="14"/>
      <c r="B197" s="258"/>
      <c r="C197" s="259"/>
      <c r="D197" s="249" t="s">
        <v>266</v>
      </c>
      <c r="E197" s="260" t="s">
        <v>1</v>
      </c>
      <c r="F197" s="261" t="s">
        <v>2675</v>
      </c>
      <c r="G197" s="259"/>
      <c r="H197" s="262">
        <v>1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266</v>
      </c>
      <c r="AU197" s="268" t="s">
        <v>87</v>
      </c>
      <c r="AV197" s="14" t="s">
        <v>87</v>
      </c>
      <c r="AW197" s="14" t="s">
        <v>34</v>
      </c>
      <c r="AX197" s="14" t="s">
        <v>77</v>
      </c>
      <c r="AY197" s="268" t="s">
        <v>256</v>
      </c>
    </row>
    <row r="198" s="14" customFormat="1">
      <c r="A198" s="14"/>
      <c r="B198" s="258"/>
      <c r="C198" s="259"/>
      <c r="D198" s="249" t="s">
        <v>266</v>
      </c>
      <c r="E198" s="260" t="s">
        <v>1</v>
      </c>
      <c r="F198" s="261" t="s">
        <v>2676</v>
      </c>
      <c r="G198" s="259"/>
      <c r="H198" s="262">
        <v>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266</v>
      </c>
      <c r="AU198" s="268" t="s">
        <v>87</v>
      </c>
      <c r="AV198" s="14" t="s">
        <v>87</v>
      </c>
      <c r="AW198" s="14" t="s">
        <v>34</v>
      </c>
      <c r="AX198" s="14" t="s">
        <v>77</v>
      </c>
      <c r="AY198" s="268" t="s">
        <v>256</v>
      </c>
    </row>
    <row r="199" s="15" customFormat="1">
      <c r="A199" s="15"/>
      <c r="B199" s="269"/>
      <c r="C199" s="270"/>
      <c r="D199" s="249" t="s">
        <v>266</v>
      </c>
      <c r="E199" s="271" t="s">
        <v>1</v>
      </c>
      <c r="F199" s="272" t="s">
        <v>270</v>
      </c>
      <c r="G199" s="270"/>
      <c r="H199" s="273">
        <v>2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9" t="s">
        <v>266</v>
      </c>
      <c r="AU199" s="279" t="s">
        <v>87</v>
      </c>
      <c r="AV199" s="15" t="s">
        <v>262</v>
      </c>
      <c r="AW199" s="15" t="s">
        <v>34</v>
      </c>
      <c r="AX199" s="15" t="s">
        <v>85</v>
      </c>
      <c r="AY199" s="279" t="s">
        <v>256</v>
      </c>
    </row>
    <row r="200" s="2" customFormat="1" ht="24.15" customHeight="1">
      <c r="A200" s="38"/>
      <c r="B200" s="39"/>
      <c r="C200" s="228" t="s">
        <v>334</v>
      </c>
      <c r="D200" s="228" t="s">
        <v>258</v>
      </c>
      <c r="E200" s="229" t="s">
        <v>856</v>
      </c>
      <c r="F200" s="230" t="s">
        <v>2677</v>
      </c>
      <c r="G200" s="231" t="s">
        <v>783</v>
      </c>
      <c r="H200" s="291"/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2678</v>
      </c>
    </row>
    <row r="201" s="2" customFormat="1">
      <c r="A201" s="38"/>
      <c r="B201" s="39"/>
      <c r="C201" s="40"/>
      <c r="D201" s="242" t="s">
        <v>264</v>
      </c>
      <c r="E201" s="40"/>
      <c r="F201" s="243" t="s">
        <v>2679</v>
      </c>
      <c r="G201" s="40"/>
      <c r="H201" s="40"/>
      <c r="I201" s="244"/>
      <c r="J201" s="40"/>
      <c r="K201" s="40"/>
      <c r="L201" s="44"/>
      <c r="M201" s="245"/>
      <c r="N201" s="246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264</v>
      </c>
      <c r="AU201" s="17" t="s">
        <v>87</v>
      </c>
    </row>
    <row r="202" s="12" customFormat="1" ht="22.8" customHeight="1">
      <c r="A202" s="12"/>
      <c r="B202" s="212"/>
      <c r="C202" s="213"/>
      <c r="D202" s="214" t="s">
        <v>76</v>
      </c>
      <c r="E202" s="226" t="s">
        <v>935</v>
      </c>
      <c r="F202" s="226" t="s">
        <v>936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SUM(P203:P213)</f>
        <v>0</v>
      </c>
      <c r="Q202" s="220"/>
      <c r="R202" s="221">
        <f>SUM(R203:R213)</f>
        <v>0.00038000000000000002</v>
      </c>
      <c r="S202" s="220"/>
      <c r="T202" s="222">
        <f>SUM(T203:T213)</f>
        <v>0.00084999999999999995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87</v>
      </c>
      <c r="AT202" s="224" t="s">
        <v>76</v>
      </c>
      <c r="AU202" s="224" t="s">
        <v>85</v>
      </c>
      <c r="AY202" s="223" t="s">
        <v>256</v>
      </c>
      <c r="BK202" s="225">
        <f>SUM(BK203:BK213)</f>
        <v>0</v>
      </c>
    </row>
    <row r="203" s="2" customFormat="1" ht="16.5" customHeight="1">
      <c r="A203" s="38"/>
      <c r="B203" s="39"/>
      <c r="C203" s="228" t="s">
        <v>343</v>
      </c>
      <c r="D203" s="228" t="s">
        <v>258</v>
      </c>
      <c r="E203" s="229" t="s">
        <v>2680</v>
      </c>
      <c r="F203" s="230" t="s">
        <v>2681</v>
      </c>
      <c r="G203" s="231" t="s">
        <v>319</v>
      </c>
      <c r="H203" s="232">
        <v>1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0.00084999999999999995</v>
      </c>
      <c r="T203" s="239">
        <f>S203*H203</f>
        <v>0.00084999999999999995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2682</v>
      </c>
    </row>
    <row r="204" s="2" customFormat="1">
      <c r="A204" s="38"/>
      <c r="B204" s="39"/>
      <c r="C204" s="40"/>
      <c r="D204" s="242" t="s">
        <v>264</v>
      </c>
      <c r="E204" s="40"/>
      <c r="F204" s="243" t="s">
        <v>2683</v>
      </c>
      <c r="G204" s="40"/>
      <c r="H204" s="40"/>
      <c r="I204" s="244"/>
      <c r="J204" s="40"/>
      <c r="K204" s="40"/>
      <c r="L204" s="44"/>
      <c r="M204" s="245"/>
      <c r="N204" s="246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264</v>
      </c>
      <c r="AU204" s="17" t="s">
        <v>87</v>
      </c>
    </row>
    <row r="205" s="14" customFormat="1">
      <c r="A205" s="14"/>
      <c r="B205" s="258"/>
      <c r="C205" s="259"/>
      <c r="D205" s="249" t="s">
        <v>266</v>
      </c>
      <c r="E205" s="260" t="s">
        <v>1</v>
      </c>
      <c r="F205" s="261" t="s">
        <v>2684</v>
      </c>
      <c r="G205" s="259"/>
      <c r="H205" s="262">
        <v>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266</v>
      </c>
      <c r="AU205" s="268" t="s">
        <v>87</v>
      </c>
      <c r="AV205" s="14" t="s">
        <v>87</v>
      </c>
      <c r="AW205" s="14" t="s">
        <v>34</v>
      </c>
      <c r="AX205" s="14" t="s">
        <v>77</v>
      </c>
      <c r="AY205" s="268" t="s">
        <v>256</v>
      </c>
    </row>
    <row r="206" s="15" customFormat="1">
      <c r="A206" s="15"/>
      <c r="B206" s="269"/>
      <c r="C206" s="270"/>
      <c r="D206" s="249" t="s">
        <v>266</v>
      </c>
      <c r="E206" s="271" t="s">
        <v>1</v>
      </c>
      <c r="F206" s="272" t="s">
        <v>270</v>
      </c>
      <c r="G206" s="270"/>
      <c r="H206" s="273">
        <v>1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266</v>
      </c>
      <c r="AU206" s="279" t="s">
        <v>87</v>
      </c>
      <c r="AV206" s="15" t="s">
        <v>262</v>
      </c>
      <c r="AW206" s="15" t="s">
        <v>34</v>
      </c>
      <c r="AX206" s="15" t="s">
        <v>85</v>
      </c>
      <c r="AY206" s="279" t="s">
        <v>256</v>
      </c>
    </row>
    <row r="207" s="2" customFormat="1" ht="24.15" customHeight="1">
      <c r="A207" s="38"/>
      <c r="B207" s="39"/>
      <c r="C207" s="228" t="s">
        <v>348</v>
      </c>
      <c r="D207" s="228" t="s">
        <v>258</v>
      </c>
      <c r="E207" s="229" t="s">
        <v>2685</v>
      </c>
      <c r="F207" s="230" t="s">
        <v>2686</v>
      </c>
      <c r="G207" s="231" t="s">
        <v>319</v>
      </c>
      <c r="H207" s="232">
        <v>1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0.00038000000000000002</v>
      </c>
      <c r="R207" s="238">
        <f>Q207*H207</f>
        <v>0.00038000000000000002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2687</v>
      </c>
    </row>
    <row r="208" s="2" customFormat="1">
      <c r="A208" s="38"/>
      <c r="B208" s="39"/>
      <c r="C208" s="40"/>
      <c r="D208" s="242" t="s">
        <v>264</v>
      </c>
      <c r="E208" s="40"/>
      <c r="F208" s="243" t="s">
        <v>2688</v>
      </c>
      <c r="G208" s="40"/>
      <c r="H208" s="40"/>
      <c r="I208" s="244"/>
      <c r="J208" s="40"/>
      <c r="K208" s="40"/>
      <c r="L208" s="44"/>
      <c r="M208" s="245"/>
      <c r="N208" s="246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264</v>
      </c>
      <c r="AU208" s="17" t="s">
        <v>87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2689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266</v>
      </c>
      <c r="AU209" s="257" t="s">
        <v>87</v>
      </c>
      <c r="AV209" s="13" t="s">
        <v>85</v>
      </c>
      <c r="AW209" s="13" t="s">
        <v>34</v>
      </c>
      <c r="AX209" s="13" t="s">
        <v>77</v>
      </c>
      <c r="AY209" s="257" t="s">
        <v>256</v>
      </c>
    </row>
    <row r="210" s="14" customFormat="1">
      <c r="A210" s="14"/>
      <c r="B210" s="258"/>
      <c r="C210" s="259"/>
      <c r="D210" s="249" t="s">
        <v>266</v>
      </c>
      <c r="E210" s="260" t="s">
        <v>1</v>
      </c>
      <c r="F210" s="261" t="s">
        <v>85</v>
      </c>
      <c r="G210" s="259"/>
      <c r="H210" s="262">
        <v>1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266</v>
      </c>
      <c r="AU210" s="268" t="s">
        <v>87</v>
      </c>
      <c r="AV210" s="14" t="s">
        <v>87</v>
      </c>
      <c r="AW210" s="14" t="s">
        <v>34</v>
      </c>
      <c r="AX210" s="14" t="s">
        <v>77</v>
      </c>
      <c r="AY210" s="268" t="s">
        <v>256</v>
      </c>
    </row>
    <row r="211" s="15" customFormat="1">
      <c r="A211" s="15"/>
      <c r="B211" s="269"/>
      <c r="C211" s="270"/>
      <c r="D211" s="249" t="s">
        <v>266</v>
      </c>
      <c r="E211" s="271" t="s">
        <v>1</v>
      </c>
      <c r="F211" s="272" t="s">
        <v>270</v>
      </c>
      <c r="G211" s="270"/>
      <c r="H211" s="273">
        <v>1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266</v>
      </c>
      <c r="AU211" s="279" t="s">
        <v>87</v>
      </c>
      <c r="AV211" s="15" t="s">
        <v>262</v>
      </c>
      <c r="AW211" s="15" t="s">
        <v>34</v>
      </c>
      <c r="AX211" s="15" t="s">
        <v>85</v>
      </c>
      <c r="AY211" s="279" t="s">
        <v>256</v>
      </c>
    </row>
    <row r="212" s="2" customFormat="1" ht="24.15" customHeight="1">
      <c r="A212" s="38"/>
      <c r="B212" s="39"/>
      <c r="C212" s="228" t="s">
        <v>355</v>
      </c>
      <c r="D212" s="228" t="s">
        <v>258</v>
      </c>
      <c r="E212" s="229" t="s">
        <v>1045</v>
      </c>
      <c r="F212" s="230" t="s">
        <v>2690</v>
      </c>
      <c r="G212" s="231" t="s">
        <v>783</v>
      </c>
      <c r="H212" s="291"/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42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355</v>
      </c>
      <c r="AT212" s="240" t="s">
        <v>258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355</v>
      </c>
      <c r="BM212" s="240" t="s">
        <v>2691</v>
      </c>
    </row>
    <row r="213" s="2" customFormat="1">
      <c r="A213" s="38"/>
      <c r="B213" s="39"/>
      <c r="C213" s="40"/>
      <c r="D213" s="242" t="s">
        <v>264</v>
      </c>
      <c r="E213" s="40"/>
      <c r="F213" s="243" t="s">
        <v>2692</v>
      </c>
      <c r="G213" s="40"/>
      <c r="H213" s="40"/>
      <c r="I213" s="244"/>
      <c r="J213" s="40"/>
      <c r="K213" s="40"/>
      <c r="L213" s="44"/>
      <c r="M213" s="245"/>
      <c r="N213" s="246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264</v>
      </c>
      <c r="AU213" s="17" t="s">
        <v>87</v>
      </c>
    </row>
    <row r="214" s="12" customFormat="1" ht="22.8" customHeight="1">
      <c r="A214" s="12"/>
      <c r="B214" s="212"/>
      <c r="C214" s="213"/>
      <c r="D214" s="214" t="s">
        <v>76</v>
      </c>
      <c r="E214" s="226" t="s">
        <v>2102</v>
      </c>
      <c r="F214" s="226" t="s">
        <v>2103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SUM(P215:P251)</f>
        <v>0</v>
      </c>
      <c r="Q214" s="220"/>
      <c r="R214" s="221">
        <f>SUM(R215:R251)</f>
        <v>0.082800499999999999</v>
      </c>
      <c r="S214" s="220"/>
      <c r="T214" s="222">
        <f>SUM(T215:T251)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87</v>
      </c>
      <c r="AT214" s="224" t="s">
        <v>76</v>
      </c>
      <c r="AU214" s="224" t="s">
        <v>85</v>
      </c>
      <c r="AY214" s="223" t="s">
        <v>256</v>
      </c>
      <c r="BK214" s="225">
        <f>SUM(BK215:BK251)</f>
        <v>0</v>
      </c>
    </row>
    <row r="215" s="2" customFormat="1" ht="16.5" customHeight="1">
      <c r="A215" s="38"/>
      <c r="B215" s="39"/>
      <c r="C215" s="228" t="s">
        <v>368</v>
      </c>
      <c r="D215" s="228" t="s">
        <v>258</v>
      </c>
      <c r="E215" s="229" t="s">
        <v>2693</v>
      </c>
      <c r="F215" s="230" t="s">
        <v>2694</v>
      </c>
      <c r="G215" s="231" t="s">
        <v>319</v>
      </c>
      <c r="H215" s="232">
        <v>5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42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355</v>
      </c>
      <c r="AT215" s="240" t="s">
        <v>258</v>
      </c>
      <c r="AU215" s="240" t="s">
        <v>87</v>
      </c>
      <c r="AY215" s="17" t="s">
        <v>256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85</v>
      </c>
      <c r="BK215" s="241">
        <f>ROUND(I215*H215,2)</f>
        <v>0</v>
      </c>
      <c r="BL215" s="17" t="s">
        <v>355</v>
      </c>
      <c r="BM215" s="240" t="s">
        <v>2695</v>
      </c>
    </row>
    <row r="216" s="2" customFormat="1">
      <c r="A216" s="38"/>
      <c r="B216" s="39"/>
      <c r="C216" s="40"/>
      <c r="D216" s="242" t="s">
        <v>264</v>
      </c>
      <c r="E216" s="40"/>
      <c r="F216" s="243" t="s">
        <v>2696</v>
      </c>
      <c r="G216" s="40"/>
      <c r="H216" s="40"/>
      <c r="I216" s="244"/>
      <c r="J216" s="40"/>
      <c r="K216" s="40"/>
      <c r="L216" s="44"/>
      <c r="M216" s="245"/>
      <c r="N216" s="246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264</v>
      </c>
      <c r="AU216" s="17" t="s">
        <v>87</v>
      </c>
    </row>
    <row r="217" s="14" customFormat="1">
      <c r="A217" s="14"/>
      <c r="B217" s="258"/>
      <c r="C217" s="259"/>
      <c r="D217" s="249" t="s">
        <v>266</v>
      </c>
      <c r="E217" s="260" t="s">
        <v>1</v>
      </c>
      <c r="F217" s="261" t="s">
        <v>2697</v>
      </c>
      <c r="G217" s="259"/>
      <c r="H217" s="262">
        <v>5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266</v>
      </c>
      <c r="AU217" s="268" t="s">
        <v>87</v>
      </c>
      <c r="AV217" s="14" t="s">
        <v>87</v>
      </c>
      <c r="AW217" s="14" t="s">
        <v>34</v>
      </c>
      <c r="AX217" s="14" t="s">
        <v>77</v>
      </c>
      <c r="AY217" s="268" t="s">
        <v>256</v>
      </c>
    </row>
    <row r="218" s="15" customFormat="1">
      <c r="A218" s="15"/>
      <c r="B218" s="269"/>
      <c r="C218" s="270"/>
      <c r="D218" s="249" t="s">
        <v>266</v>
      </c>
      <c r="E218" s="271" t="s">
        <v>1</v>
      </c>
      <c r="F218" s="272" t="s">
        <v>270</v>
      </c>
      <c r="G218" s="270"/>
      <c r="H218" s="273">
        <v>5</v>
      </c>
      <c r="I218" s="274"/>
      <c r="J218" s="270"/>
      <c r="K218" s="270"/>
      <c r="L218" s="275"/>
      <c r="M218" s="276"/>
      <c r="N218" s="277"/>
      <c r="O218" s="277"/>
      <c r="P218" s="277"/>
      <c r="Q218" s="277"/>
      <c r="R218" s="277"/>
      <c r="S218" s="277"/>
      <c r="T218" s="27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9" t="s">
        <v>266</v>
      </c>
      <c r="AU218" s="279" t="s">
        <v>87</v>
      </c>
      <c r="AV218" s="15" t="s">
        <v>262</v>
      </c>
      <c r="AW218" s="15" t="s">
        <v>34</v>
      </c>
      <c r="AX218" s="15" t="s">
        <v>85</v>
      </c>
      <c r="AY218" s="279" t="s">
        <v>256</v>
      </c>
    </row>
    <row r="219" s="2" customFormat="1" ht="16.5" customHeight="1">
      <c r="A219" s="38"/>
      <c r="B219" s="39"/>
      <c r="C219" s="280" t="s">
        <v>382</v>
      </c>
      <c r="D219" s="280" t="s">
        <v>303</v>
      </c>
      <c r="E219" s="281" t="s">
        <v>2698</v>
      </c>
      <c r="F219" s="282" t="s">
        <v>2699</v>
      </c>
      <c r="G219" s="283" t="s">
        <v>358</v>
      </c>
      <c r="H219" s="284">
        <v>5.25</v>
      </c>
      <c r="I219" s="285"/>
      <c r="J219" s="286">
        <f>ROUND(I219*H219,2)</f>
        <v>0</v>
      </c>
      <c r="K219" s="287"/>
      <c r="L219" s="288"/>
      <c r="M219" s="289" t="s">
        <v>1</v>
      </c>
      <c r="N219" s="290" t="s">
        <v>42</v>
      </c>
      <c r="O219" s="91"/>
      <c r="P219" s="238">
        <f>O219*H219</f>
        <v>0</v>
      </c>
      <c r="Q219" s="238">
        <v>0.00040999999999999999</v>
      </c>
      <c r="R219" s="238">
        <f>Q219*H219</f>
        <v>0.0021524999999999999</v>
      </c>
      <c r="S219" s="238">
        <v>0</v>
      </c>
      <c r="T219" s="23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513</v>
      </c>
      <c r="AT219" s="240" t="s">
        <v>303</v>
      </c>
      <c r="AU219" s="240" t="s">
        <v>87</v>
      </c>
      <c r="AY219" s="17" t="s">
        <v>256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85</v>
      </c>
      <c r="BK219" s="241">
        <f>ROUND(I219*H219,2)</f>
        <v>0</v>
      </c>
      <c r="BL219" s="17" t="s">
        <v>355</v>
      </c>
      <c r="BM219" s="240" t="s">
        <v>2700</v>
      </c>
    </row>
    <row r="220" s="14" customFormat="1">
      <c r="A220" s="14"/>
      <c r="B220" s="258"/>
      <c r="C220" s="259"/>
      <c r="D220" s="249" t="s">
        <v>266</v>
      </c>
      <c r="E220" s="260" t="s">
        <v>1</v>
      </c>
      <c r="F220" s="261" t="s">
        <v>2129</v>
      </c>
      <c r="G220" s="259"/>
      <c r="H220" s="262">
        <v>5.25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8" t="s">
        <v>266</v>
      </c>
      <c r="AU220" s="268" t="s">
        <v>87</v>
      </c>
      <c r="AV220" s="14" t="s">
        <v>87</v>
      </c>
      <c r="AW220" s="14" t="s">
        <v>34</v>
      </c>
      <c r="AX220" s="14" t="s">
        <v>77</v>
      </c>
      <c r="AY220" s="268" t="s">
        <v>256</v>
      </c>
    </row>
    <row r="221" s="15" customFormat="1">
      <c r="A221" s="15"/>
      <c r="B221" s="269"/>
      <c r="C221" s="270"/>
      <c r="D221" s="249" t="s">
        <v>266</v>
      </c>
      <c r="E221" s="271" t="s">
        <v>1</v>
      </c>
      <c r="F221" s="272" t="s">
        <v>270</v>
      </c>
      <c r="G221" s="270"/>
      <c r="H221" s="273">
        <v>5.25</v>
      </c>
      <c r="I221" s="274"/>
      <c r="J221" s="270"/>
      <c r="K221" s="270"/>
      <c r="L221" s="275"/>
      <c r="M221" s="276"/>
      <c r="N221" s="277"/>
      <c r="O221" s="277"/>
      <c r="P221" s="277"/>
      <c r="Q221" s="277"/>
      <c r="R221" s="277"/>
      <c r="S221" s="277"/>
      <c r="T221" s="27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9" t="s">
        <v>266</v>
      </c>
      <c r="AU221" s="279" t="s">
        <v>87</v>
      </c>
      <c r="AV221" s="15" t="s">
        <v>262</v>
      </c>
      <c r="AW221" s="15" t="s">
        <v>34</v>
      </c>
      <c r="AX221" s="15" t="s">
        <v>85</v>
      </c>
      <c r="AY221" s="279" t="s">
        <v>256</v>
      </c>
    </row>
    <row r="222" s="2" customFormat="1" ht="24.15" customHeight="1">
      <c r="A222" s="38"/>
      <c r="B222" s="39"/>
      <c r="C222" s="228" t="s">
        <v>406</v>
      </c>
      <c r="D222" s="228" t="s">
        <v>258</v>
      </c>
      <c r="E222" s="229" t="s">
        <v>2188</v>
      </c>
      <c r="F222" s="230" t="s">
        <v>2189</v>
      </c>
      <c r="G222" s="231" t="s">
        <v>319</v>
      </c>
      <c r="H222" s="232">
        <v>1</v>
      </c>
      <c r="I222" s="233"/>
      <c r="J222" s="234">
        <f>ROUND(I222*H222,2)</f>
        <v>0</v>
      </c>
      <c r="K222" s="235"/>
      <c r="L222" s="44"/>
      <c r="M222" s="236" t="s">
        <v>1</v>
      </c>
      <c r="N222" s="237" t="s">
        <v>42</v>
      </c>
      <c r="O222" s="91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355</v>
      </c>
      <c r="AT222" s="240" t="s">
        <v>258</v>
      </c>
      <c r="AU222" s="240" t="s">
        <v>87</v>
      </c>
      <c r="AY222" s="17" t="s">
        <v>256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85</v>
      </c>
      <c r="BK222" s="241">
        <f>ROUND(I222*H222,2)</f>
        <v>0</v>
      </c>
      <c r="BL222" s="17" t="s">
        <v>355</v>
      </c>
      <c r="BM222" s="240" t="s">
        <v>2701</v>
      </c>
    </row>
    <row r="223" s="2" customFormat="1">
      <c r="A223" s="38"/>
      <c r="B223" s="39"/>
      <c r="C223" s="40"/>
      <c r="D223" s="242" t="s">
        <v>264</v>
      </c>
      <c r="E223" s="40"/>
      <c r="F223" s="243" t="s">
        <v>2702</v>
      </c>
      <c r="G223" s="40"/>
      <c r="H223" s="40"/>
      <c r="I223" s="244"/>
      <c r="J223" s="40"/>
      <c r="K223" s="40"/>
      <c r="L223" s="44"/>
      <c r="M223" s="245"/>
      <c r="N223" s="246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264</v>
      </c>
      <c r="AU223" s="17" t="s">
        <v>87</v>
      </c>
    </row>
    <row r="224" s="14" customFormat="1">
      <c r="A224" s="14"/>
      <c r="B224" s="258"/>
      <c r="C224" s="259"/>
      <c r="D224" s="249" t="s">
        <v>266</v>
      </c>
      <c r="E224" s="260" t="s">
        <v>1</v>
      </c>
      <c r="F224" s="261" t="s">
        <v>85</v>
      </c>
      <c r="G224" s="259"/>
      <c r="H224" s="262">
        <v>1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266</v>
      </c>
      <c r="AU224" s="268" t="s">
        <v>87</v>
      </c>
      <c r="AV224" s="14" t="s">
        <v>87</v>
      </c>
      <c r="AW224" s="14" t="s">
        <v>34</v>
      </c>
      <c r="AX224" s="14" t="s">
        <v>77</v>
      </c>
      <c r="AY224" s="268" t="s">
        <v>256</v>
      </c>
    </row>
    <row r="225" s="15" customFormat="1">
      <c r="A225" s="15"/>
      <c r="B225" s="269"/>
      <c r="C225" s="270"/>
      <c r="D225" s="249" t="s">
        <v>266</v>
      </c>
      <c r="E225" s="271" t="s">
        <v>1</v>
      </c>
      <c r="F225" s="272" t="s">
        <v>270</v>
      </c>
      <c r="G225" s="270"/>
      <c r="H225" s="273">
        <v>1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266</v>
      </c>
      <c r="AU225" s="279" t="s">
        <v>87</v>
      </c>
      <c r="AV225" s="15" t="s">
        <v>262</v>
      </c>
      <c r="AW225" s="15" t="s">
        <v>34</v>
      </c>
      <c r="AX225" s="15" t="s">
        <v>85</v>
      </c>
      <c r="AY225" s="279" t="s">
        <v>256</v>
      </c>
    </row>
    <row r="226" s="2" customFormat="1" ht="24.15" customHeight="1">
      <c r="A226" s="38"/>
      <c r="B226" s="39"/>
      <c r="C226" s="228" t="s">
        <v>411</v>
      </c>
      <c r="D226" s="228" t="s">
        <v>258</v>
      </c>
      <c r="E226" s="229" t="s">
        <v>2703</v>
      </c>
      <c r="F226" s="230" t="s">
        <v>2704</v>
      </c>
      <c r="G226" s="231" t="s">
        <v>319</v>
      </c>
      <c r="H226" s="232">
        <v>1</v>
      </c>
      <c r="I226" s="233"/>
      <c r="J226" s="234">
        <f>ROUND(I226*H226,2)</f>
        <v>0</v>
      </c>
      <c r="K226" s="235"/>
      <c r="L226" s="44"/>
      <c r="M226" s="236" t="s">
        <v>1</v>
      </c>
      <c r="N226" s="237" t="s">
        <v>42</v>
      </c>
      <c r="O226" s="91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355</v>
      </c>
      <c r="AT226" s="240" t="s">
        <v>258</v>
      </c>
      <c r="AU226" s="240" t="s">
        <v>87</v>
      </c>
      <c r="AY226" s="17" t="s">
        <v>256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85</v>
      </c>
      <c r="BK226" s="241">
        <f>ROUND(I226*H226,2)</f>
        <v>0</v>
      </c>
      <c r="BL226" s="17" t="s">
        <v>355</v>
      </c>
      <c r="BM226" s="240" t="s">
        <v>2705</v>
      </c>
    </row>
    <row r="227" s="2" customFormat="1">
      <c r="A227" s="38"/>
      <c r="B227" s="39"/>
      <c r="C227" s="40"/>
      <c r="D227" s="242" t="s">
        <v>264</v>
      </c>
      <c r="E227" s="40"/>
      <c r="F227" s="243" t="s">
        <v>2706</v>
      </c>
      <c r="G227" s="40"/>
      <c r="H227" s="40"/>
      <c r="I227" s="244"/>
      <c r="J227" s="40"/>
      <c r="K227" s="40"/>
      <c r="L227" s="44"/>
      <c r="M227" s="245"/>
      <c r="N227" s="246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264</v>
      </c>
      <c r="AU227" s="17" t="s">
        <v>87</v>
      </c>
    </row>
    <row r="228" s="14" customFormat="1">
      <c r="A228" s="14"/>
      <c r="B228" s="258"/>
      <c r="C228" s="259"/>
      <c r="D228" s="249" t="s">
        <v>266</v>
      </c>
      <c r="E228" s="260" t="s">
        <v>1</v>
      </c>
      <c r="F228" s="261" t="s">
        <v>85</v>
      </c>
      <c r="G228" s="259"/>
      <c r="H228" s="262">
        <v>1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8" t="s">
        <v>266</v>
      </c>
      <c r="AU228" s="268" t="s">
        <v>87</v>
      </c>
      <c r="AV228" s="14" t="s">
        <v>87</v>
      </c>
      <c r="AW228" s="14" t="s">
        <v>34</v>
      </c>
      <c r="AX228" s="14" t="s">
        <v>77</v>
      </c>
      <c r="AY228" s="268" t="s">
        <v>256</v>
      </c>
    </row>
    <row r="229" s="15" customFormat="1">
      <c r="A229" s="15"/>
      <c r="B229" s="269"/>
      <c r="C229" s="270"/>
      <c r="D229" s="249" t="s">
        <v>266</v>
      </c>
      <c r="E229" s="271" t="s">
        <v>1</v>
      </c>
      <c r="F229" s="272" t="s">
        <v>270</v>
      </c>
      <c r="G229" s="270"/>
      <c r="H229" s="273">
        <v>1</v>
      </c>
      <c r="I229" s="274"/>
      <c r="J229" s="270"/>
      <c r="K229" s="270"/>
      <c r="L229" s="275"/>
      <c r="M229" s="276"/>
      <c r="N229" s="277"/>
      <c r="O229" s="277"/>
      <c r="P229" s="277"/>
      <c r="Q229" s="277"/>
      <c r="R229" s="277"/>
      <c r="S229" s="277"/>
      <c r="T229" s="27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9" t="s">
        <v>266</v>
      </c>
      <c r="AU229" s="279" t="s">
        <v>87</v>
      </c>
      <c r="AV229" s="15" t="s">
        <v>262</v>
      </c>
      <c r="AW229" s="15" t="s">
        <v>34</v>
      </c>
      <c r="AX229" s="15" t="s">
        <v>85</v>
      </c>
      <c r="AY229" s="279" t="s">
        <v>256</v>
      </c>
    </row>
    <row r="230" s="2" customFormat="1" ht="21.75" customHeight="1">
      <c r="A230" s="38"/>
      <c r="B230" s="39"/>
      <c r="C230" s="280" t="s">
        <v>7</v>
      </c>
      <c r="D230" s="280" t="s">
        <v>303</v>
      </c>
      <c r="E230" s="281" t="s">
        <v>2707</v>
      </c>
      <c r="F230" s="282" t="s">
        <v>2708</v>
      </c>
      <c r="G230" s="283" t="s">
        <v>319</v>
      </c>
      <c r="H230" s="284">
        <v>1</v>
      </c>
      <c r="I230" s="285"/>
      <c r="J230" s="286">
        <f>ROUND(I230*H230,2)</f>
        <v>0</v>
      </c>
      <c r="K230" s="287"/>
      <c r="L230" s="288"/>
      <c r="M230" s="289" t="s">
        <v>1</v>
      </c>
      <c r="N230" s="290" t="s">
        <v>42</v>
      </c>
      <c r="O230" s="91"/>
      <c r="P230" s="238">
        <f>O230*H230</f>
        <v>0</v>
      </c>
      <c r="Q230" s="238">
        <v>0.029000000000000001</v>
      </c>
      <c r="R230" s="238">
        <f>Q230*H230</f>
        <v>0.029000000000000001</v>
      </c>
      <c r="S230" s="238">
        <v>0</v>
      </c>
      <c r="T230" s="23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513</v>
      </c>
      <c r="AT230" s="240" t="s">
        <v>303</v>
      </c>
      <c r="AU230" s="240" t="s">
        <v>87</v>
      </c>
      <c r="AY230" s="17" t="s">
        <v>256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85</v>
      </c>
      <c r="BK230" s="241">
        <f>ROUND(I230*H230,2)</f>
        <v>0</v>
      </c>
      <c r="BL230" s="17" t="s">
        <v>355</v>
      </c>
      <c r="BM230" s="240" t="s">
        <v>2709</v>
      </c>
    </row>
    <row r="231" s="14" customFormat="1">
      <c r="A231" s="14"/>
      <c r="B231" s="258"/>
      <c r="C231" s="259"/>
      <c r="D231" s="249" t="s">
        <v>266</v>
      </c>
      <c r="E231" s="260" t="s">
        <v>1</v>
      </c>
      <c r="F231" s="261" t="s">
        <v>85</v>
      </c>
      <c r="G231" s="259"/>
      <c r="H231" s="262">
        <v>1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266</v>
      </c>
      <c r="AU231" s="268" t="s">
        <v>87</v>
      </c>
      <c r="AV231" s="14" t="s">
        <v>87</v>
      </c>
      <c r="AW231" s="14" t="s">
        <v>34</v>
      </c>
      <c r="AX231" s="14" t="s">
        <v>77</v>
      </c>
      <c r="AY231" s="268" t="s">
        <v>256</v>
      </c>
    </row>
    <row r="232" s="15" customFormat="1">
      <c r="A232" s="15"/>
      <c r="B232" s="269"/>
      <c r="C232" s="270"/>
      <c r="D232" s="249" t="s">
        <v>266</v>
      </c>
      <c r="E232" s="271" t="s">
        <v>1</v>
      </c>
      <c r="F232" s="272" t="s">
        <v>270</v>
      </c>
      <c r="G232" s="270"/>
      <c r="H232" s="273">
        <v>1</v>
      </c>
      <c r="I232" s="274"/>
      <c r="J232" s="270"/>
      <c r="K232" s="270"/>
      <c r="L232" s="275"/>
      <c r="M232" s="276"/>
      <c r="N232" s="277"/>
      <c r="O232" s="277"/>
      <c r="P232" s="277"/>
      <c r="Q232" s="277"/>
      <c r="R232" s="277"/>
      <c r="S232" s="277"/>
      <c r="T232" s="27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9" t="s">
        <v>266</v>
      </c>
      <c r="AU232" s="279" t="s">
        <v>87</v>
      </c>
      <c r="AV232" s="15" t="s">
        <v>262</v>
      </c>
      <c r="AW232" s="15" t="s">
        <v>34</v>
      </c>
      <c r="AX232" s="15" t="s">
        <v>85</v>
      </c>
      <c r="AY232" s="279" t="s">
        <v>256</v>
      </c>
    </row>
    <row r="233" s="2" customFormat="1" ht="24.15" customHeight="1">
      <c r="A233" s="38"/>
      <c r="B233" s="39"/>
      <c r="C233" s="228" t="s">
        <v>435</v>
      </c>
      <c r="D233" s="228" t="s">
        <v>258</v>
      </c>
      <c r="E233" s="229" t="s">
        <v>2710</v>
      </c>
      <c r="F233" s="230" t="s">
        <v>2711</v>
      </c>
      <c r="G233" s="231" t="s">
        <v>319</v>
      </c>
      <c r="H233" s="232">
        <v>1</v>
      </c>
      <c r="I233" s="233"/>
      <c r="J233" s="234">
        <f>ROUND(I233*H233,2)</f>
        <v>0</v>
      </c>
      <c r="K233" s="235"/>
      <c r="L233" s="44"/>
      <c r="M233" s="236" t="s">
        <v>1</v>
      </c>
      <c r="N233" s="237" t="s">
        <v>42</v>
      </c>
      <c r="O233" s="91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0" t="s">
        <v>355</v>
      </c>
      <c r="AT233" s="240" t="s">
        <v>258</v>
      </c>
      <c r="AU233" s="240" t="s">
        <v>87</v>
      </c>
      <c r="AY233" s="17" t="s">
        <v>256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7" t="s">
        <v>85</v>
      </c>
      <c r="BK233" s="241">
        <f>ROUND(I233*H233,2)</f>
        <v>0</v>
      </c>
      <c r="BL233" s="17" t="s">
        <v>355</v>
      </c>
      <c r="BM233" s="240" t="s">
        <v>2712</v>
      </c>
    </row>
    <row r="234" s="2" customFormat="1">
      <c r="A234" s="38"/>
      <c r="B234" s="39"/>
      <c r="C234" s="40"/>
      <c r="D234" s="242" t="s">
        <v>264</v>
      </c>
      <c r="E234" s="40"/>
      <c r="F234" s="243" t="s">
        <v>2713</v>
      </c>
      <c r="G234" s="40"/>
      <c r="H234" s="40"/>
      <c r="I234" s="244"/>
      <c r="J234" s="40"/>
      <c r="K234" s="40"/>
      <c r="L234" s="44"/>
      <c r="M234" s="245"/>
      <c r="N234" s="246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264</v>
      </c>
      <c r="AU234" s="17" t="s">
        <v>87</v>
      </c>
    </row>
    <row r="235" s="14" customFormat="1">
      <c r="A235" s="14"/>
      <c r="B235" s="258"/>
      <c r="C235" s="259"/>
      <c r="D235" s="249" t="s">
        <v>266</v>
      </c>
      <c r="E235" s="260" t="s">
        <v>1</v>
      </c>
      <c r="F235" s="261" t="s">
        <v>85</v>
      </c>
      <c r="G235" s="259"/>
      <c r="H235" s="262">
        <v>1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8" t="s">
        <v>266</v>
      </c>
      <c r="AU235" s="268" t="s">
        <v>87</v>
      </c>
      <c r="AV235" s="14" t="s">
        <v>87</v>
      </c>
      <c r="AW235" s="14" t="s">
        <v>34</v>
      </c>
      <c r="AX235" s="14" t="s">
        <v>77</v>
      </c>
      <c r="AY235" s="268" t="s">
        <v>256</v>
      </c>
    </row>
    <row r="236" s="15" customFormat="1">
      <c r="A236" s="15"/>
      <c r="B236" s="269"/>
      <c r="C236" s="270"/>
      <c r="D236" s="249" t="s">
        <v>266</v>
      </c>
      <c r="E236" s="271" t="s">
        <v>1</v>
      </c>
      <c r="F236" s="272" t="s">
        <v>270</v>
      </c>
      <c r="G236" s="270"/>
      <c r="H236" s="273">
        <v>1</v>
      </c>
      <c r="I236" s="274"/>
      <c r="J236" s="270"/>
      <c r="K236" s="270"/>
      <c r="L236" s="275"/>
      <c r="M236" s="276"/>
      <c r="N236" s="277"/>
      <c r="O236" s="277"/>
      <c r="P236" s="277"/>
      <c r="Q236" s="277"/>
      <c r="R236" s="277"/>
      <c r="S236" s="277"/>
      <c r="T236" s="27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9" t="s">
        <v>266</v>
      </c>
      <c r="AU236" s="279" t="s">
        <v>87</v>
      </c>
      <c r="AV236" s="15" t="s">
        <v>262</v>
      </c>
      <c r="AW236" s="15" t="s">
        <v>34</v>
      </c>
      <c r="AX236" s="15" t="s">
        <v>85</v>
      </c>
      <c r="AY236" s="279" t="s">
        <v>256</v>
      </c>
    </row>
    <row r="237" s="2" customFormat="1" ht="44.25" customHeight="1">
      <c r="A237" s="38"/>
      <c r="B237" s="39"/>
      <c r="C237" s="280" t="s">
        <v>441</v>
      </c>
      <c r="D237" s="280" t="s">
        <v>303</v>
      </c>
      <c r="E237" s="281" t="s">
        <v>2714</v>
      </c>
      <c r="F237" s="282" t="s">
        <v>2715</v>
      </c>
      <c r="G237" s="283" t="s">
        <v>319</v>
      </c>
      <c r="H237" s="284">
        <v>1</v>
      </c>
      <c r="I237" s="285"/>
      <c r="J237" s="286">
        <f>ROUND(I237*H237,2)</f>
        <v>0</v>
      </c>
      <c r="K237" s="287"/>
      <c r="L237" s="288"/>
      <c r="M237" s="289" t="s">
        <v>1</v>
      </c>
      <c r="N237" s="290" t="s">
        <v>42</v>
      </c>
      <c r="O237" s="91"/>
      <c r="P237" s="238">
        <f>O237*H237</f>
        <v>0</v>
      </c>
      <c r="Q237" s="238">
        <v>0.050000000000000003</v>
      </c>
      <c r="R237" s="238">
        <f>Q237*H237</f>
        <v>0.050000000000000003</v>
      </c>
      <c r="S237" s="238">
        <v>0</v>
      </c>
      <c r="T237" s="23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0" t="s">
        <v>513</v>
      </c>
      <c r="AT237" s="240" t="s">
        <v>303</v>
      </c>
      <c r="AU237" s="240" t="s">
        <v>87</v>
      </c>
      <c r="AY237" s="17" t="s">
        <v>256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7" t="s">
        <v>85</v>
      </c>
      <c r="BK237" s="241">
        <f>ROUND(I237*H237,2)</f>
        <v>0</v>
      </c>
      <c r="BL237" s="17" t="s">
        <v>355</v>
      </c>
      <c r="BM237" s="240" t="s">
        <v>2716</v>
      </c>
    </row>
    <row r="238" s="14" customFormat="1">
      <c r="A238" s="14"/>
      <c r="B238" s="258"/>
      <c r="C238" s="259"/>
      <c r="D238" s="249" t="s">
        <v>266</v>
      </c>
      <c r="E238" s="260" t="s">
        <v>1</v>
      </c>
      <c r="F238" s="261" t="s">
        <v>85</v>
      </c>
      <c r="G238" s="259"/>
      <c r="H238" s="262">
        <v>1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266</v>
      </c>
      <c r="AU238" s="268" t="s">
        <v>87</v>
      </c>
      <c r="AV238" s="14" t="s">
        <v>87</v>
      </c>
      <c r="AW238" s="14" t="s">
        <v>34</v>
      </c>
      <c r="AX238" s="14" t="s">
        <v>77</v>
      </c>
      <c r="AY238" s="268" t="s">
        <v>256</v>
      </c>
    </row>
    <row r="239" s="15" customFormat="1">
      <c r="A239" s="15"/>
      <c r="B239" s="269"/>
      <c r="C239" s="270"/>
      <c r="D239" s="249" t="s">
        <v>266</v>
      </c>
      <c r="E239" s="271" t="s">
        <v>1</v>
      </c>
      <c r="F239" s="272" t="s">
        <v>270</v>
      </c>
      <c r="G239" s="270"/>
      <c r="H239" s="273">
        <v>1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266</v>
      </c>
      <c r="AU239" s="279" t="s">
        <v>87</v>
      </c>
      <c r="AV239" s="15" t="s">
        <v>262</v>
      </c>
      <c r="AW239" s="15" t="s">
        <v>34</v>
      </c>
      <c r="AX239" s="15" t="s">
        <v>85</v>
      </c>
      <c r="AY239" s="279" t="s">
        <v>256</v>
      </c>
    </row>
    <row r="240" s="2" customFormat="1" ht="24.15" customHeight="1">
      <c r="A240" s="38"/>
      <c r="B240" s="39"/>
      <c r="C240" s="228" t="s">
        <v>465</v>
      </c>
      <c r="D240" s="228" t="s">
        <v>258</v>
      </c>
      <c r="E240" s="229" t="s">
        <v>2717</v>
      </c>
      <c r="F240" s="230" t="s">
        <v>2718</v>
      </c>
      <c r="G240" s="231" t="s">
        <v>358</v>
      </c>
      <c r="H240" s="232">
        <v>2</v>
      </c>
      <c r="I240" s="233"/>
      <c r="J240" s="234">
        <f>ROUND(I240*H240,2)</f>
        <v>0</v>
      </c>
      <c r="K240" s="235"/>
      <c r="L240" s="44"/>
      <c r="M240" s="236" t="s">
        <v>1</v>
      </c>
      <c r="N240" s="237" t="s">
        <v>42</v>
      </c>
      <c r="O240" s="91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0" t="s">
        <v>355</v>
      </c>
      <c r="AT240" s="240" t="s">
        <v>258</v>
      </c>
      <c r="AU240" s="240" t="s">
        <v>87</v>
      </c>
      <c r="AY240" s="17" t="s">
        <v>256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7" t="s">
        <v>85</v>
      </c>
      <c r="BK240" s="241">
        <f>ROUND(I240*H240,2)</f>
        <v>0</v>
      </c>
      <c r="BL240" s="17" t="s">
        <v>355</v>
      </c>
      <c r="BM240" s="240" t="s">
        <v>2719</v>
      </c>
    </row>
    <row r="241" s="2" customFormat="1">
      <c r="A241" s="38"/>
      <c r="B241" s="39"/>
      <c r="C241" s="40"/>
      <c r="D241" s="242" t="s">
        <v>264</v>
      </c>
      <c r="E241" s="40"/>
      <c r="F241" s="243" t="s">
        <v>2720</v>
      </c>
      <c r="G241" s="40"/>
      <c r="H241" s="40"/>
      <c r="I241" s="244"/>
      <c r="J241" s="40"/>
      <c r="K241" s="40"/>
      <c r="L241" s="44"/>
      <c r="M241" s="245"/>
      <c r="N241" s="246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264</v>
      </c>
      <c r="AU241" s="17" t="s">
        <v>87</v>
      </c>
    </row>
    <row r="242" s="14" customFormat="1">
      <c r="A242" s="14"/>
      <c r="B242" s="258"/>
      <c r="C242" s="259"/>
      <c r="D242" s="249" t="s">
        <v>266</v>
      </c>
      <c r="E242" s="260" t="s">
        <v>1</v>
      </c>
      <c r="F242" s="261" t="s">
        <v>2721</v>
      </c>
      <c r="G242" s="259"/>
      <c r="H242" s="262">
        <v>2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8" t="s">
        <v>266</v>
      </c>
      <c r="AU242" s="268" t="s">
        <v>87</v>
      </c>
      <c r="AV242" s="14" t="s">
        <v>87</v>
      </c>
      <c r="AW242" s="14" t="s">
        <v>34</v>
      </c>
      <c r="AX242" s="14" t="s">
        <v>77</v>
      </c>
      <c r="AY242" s="268" t="s">
        <v>256</v>
      </c>
    </row>
    <row r="243" s="15" customFormat="1">
      <c r="A243" s="15"/>
      <c r="B243" s="269"/>
      <c r="C243" s="270"/>
      <c r="D243" s="249" t="s">
        <v>266</v>
      </c>
      <c r="E243" s="271" t="s">
        <v>1</v>
      </c>
      <c r="F243" s="272" t="s">
        <v>270</v>
      </c>
      <c r="G243" s="270"/>
      <c r="H243" s="273">
        <v>2</v>
      </c>
      <c r="I243" s="274"/>
      <c r="J243" s="270"/>
      <c r="K243" s="270"/>
      <c r="L243" s="275"/>
      <c r="M243" s="276"/>
      <c r="N243" s="277"/>
      <c r="O243" s="277"/>
      <c r="P243" s="277"/>
      <c r="Q243" s="277"/>
      <c r="R243" s="277"/>
      <c r="S243" s="277"/>
      <c r="T243" s="27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9" t="s">
        <v>266</v>
      </c>
      <c r="AU243" s="279" t="s">
        <v>87</v>
      </c>
      <c r="AV243" s="15" t="s">
        <v>262</v>
      </c>
      <c r="AW243" s="15" t="s">
        <v>34</v>
      </c>
      <c r="AX243" s="15" t="s">
        <v>85</v>
      </c>
      <c r="AY243" s="279" t="s">
        <v>256</v>
      </c>
    </row>
    <row r="244" s="2" customFormat="1" ht="24.15" customHeight="1">
      <c r="A244" s="38"/>
      <c r="B244" s="39"/>
      <c r="C244" s="280" t="s">
        <v>471</v>
      </c>
      <c r="D244" s="280" t="s">
        <v>303</v>
      </c>
      <c r="E244" s="281" t="s">
        <v>2722</v>
      </c>
      <c r="F244" s="282" t="s">
        <v>2723</v>
      </c>
      <c r="G244" s="283" t="s">
        <v>358</v>
      </c>
      <c r="H244" s="284">
        <v>2.0600000000000001</v>
      </c>
      <c r="I244" s="285"/>
      <c r="J244" s="286">
        <f>ROUND(I244*H244,2)</f>
        <v>0</v>
      </c>
      <c r="K244" s="287"/>
      <c r="L244" s="288"/>
      <c r="M244" s="289" t="s">
        <v>1</v>
      </c>
      <c r="N244" s="290" t="s">
        <v>42</v>
      </c>
      <c r="O244" s="91"/>
      <c r="P244" s="238">
        <f>O244*H244</f>
        <v>0</v>
      </c>
      <c r="Q244" s="238">
        <v>0.00080000000000000004</v>
      </c>
      <c r="R244" s="238">
        <f>Q244*H244</f>
        <v>0.0016480000000000002</v>
      </c>
      <c r="S244" s="238">
        <v>0</v>
      </c>
      <c r="T244" s="23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0" t="s">
        <v>513</v>
      </c>
      <c r="AT244" s="240" t="s">
        <v>303</v>
      </c>
      <c r="AU244" s="240" t="s">
        <v>87</v>
      </c>
      <c r="AY244" s="17" t="s">
        <v>256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7" t="s">
        <v>85</v>
      </c>
      <c r="BK244" s="241">
        <f>ROUND(I244*H244,2)</f>
        <v>0</v>
      </c>
      <c r="BL244" s="17" t="s">
        <v>355</v>
      </c>
      <c r="BM244" s="240" t="s">
        <v>2724</v>
      </c>
    </row>
    <row r="245" s="14" customFormat="1">
      <c r="A245" s="14"/>
      <c r="B245" s="258"/>
      <c r="C245" s="259"/>
      <c r="D245" s="249" t="s">
        <v>266</v>
      </c>
      <c r="E245" s="260" t="s">
        <v>1</v>
      </c>
      <c r="F245" s="261" t="s">
        <v>2725</v>
      </c>
      <c r="G245" s="259"/>
      <c r="H245" s="262">
        <v>2.0600000000000001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8" t="s">
        <v>266</v>
      </c>
      <c r="AU245" s="268" t="s">
        <v>87</v>
      </c>
      <c r="AV245" s="14" t="s">
        <v>87</v>
      </c>
      <c r="AW245" s="14" t="s">
        <v>34</v>
      </c>
      <c r="AX245" s="14" t="s">
        <v>77</v>
      </c>
      <c r="AY245" s="268" t="s">
        <v>256</v>
      </c>
    </row>
    <row r="246" s="15" customFormat="1">
      <c r="A246" s="15"/>
      <c r="B246" s="269"/>
      <c r="C246" s="270"/>
      <c r="D246" s="249" t="s">
        <v>266</v>
      </c>
      <c r="E246" s="271" t="s">
        <v>1</v>
      </c>
      <c r="F246" s="272" t="s">
        <v>270</v>
      </c>
      <c r="G246" s="270"/>
      <c r="H246" s="273">
        <v>2.0600000000000001</v>
      </c>
      <c r="I246" s="274"/>
      <c r="J246" s="270"/>
      <c r="K246" s="270"/>
      <c r="L246" s="275"/>
      <c r="M246" s="276"/>
      <c r="N246" s="277"/>
      <c r="O246" s="277"/>
      <c r="P246" s="277"/>
      <c r="Q246" s="277"/>
      <c r="R246" s="277"/>
      <c r="S246" s="277"/>
      <c r="T246" s="27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9" t="s">
        <v>266</v>
      </c>
      <c r="AU246" s="279" t="s">
        <v>87</v>
      </c>
      <c r="AV246" s="15" t="s">
        <v>262</v>
      </c>
      <c r="AW246" s="15" t="s">
        <v>34</v>
      </c>
      <c r="AX246" s="15" t="s">
        <v>85</v>
      </c>
      <c r="AY246" s="279" t="s">
        <v>256</v>
      </c>
    </row>
    <row r="247" s="2" customFormat="1" ht="33" customHeight="1">
      <c r="A247" s="38"/>
      <c r="B247" s="39"/>
      <c r="C247" s="228" t="s">
        <v>477</v>
      </c>
      <c r="D247" s="228" t="s">
        <v>258</v>
      </c>
      <c r="E247" s="229" t="s">
        <v>2726</v>
      </c>
      <c r="F247" s="230" t="s">
        <v>2727</v>
      </c>
      <c r="G247" s="231" t="s">
        <v>319</v>
      </c>
      <c r="H247" s="232">
        <v>1</v>
      </c>
      <c r="I247" s="233"/>
      <c r="J247" s="234">
        <f>ROUND(I247*H247,2)</f>
        <v>0</v>
      </c>
      <c r="K247" s="235"/>
      <c r="L247" s="44"/>
      <c r="M247" s="236" t="s">
        <v>1</v>
      </c>
      <c r="N247" s="237" t="s">
        <v>42</v>
      </c>
      <c r="O247" s="91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0" t="s">
        <v>355</v>
      </c>
      <c r="AT247" s="240" t="s">
        <v>258</v>
      </c>
      <c r="AU247" s="240" t="s">
        <v>87</v>
      </c>
      <c r="AY247" s="17" t="s">
        <v>256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7" t="s">
        <v>85</v>
      </c>
      <c r="BK247" s="241">
        <f>ROUND(I247*H247,2)</f>
        <v>0</v>
      </c>
      <c r="BL247" s="17" t="s">
        <v>355</v>
      </c>
      <c r="BM247" s="240" t="s">
        <v>2728</v>
      </c>
    </row>
    <row r="248" s="14" customFormat="1">
      <c r="A248" s="14"/>
      <c r="B248" s="258"/>
      <c r="C248" s="259"/>
      <c r="D248" s="249" t="s">
        <v>266</v>
      </c>
      <c r="E248" s="260" t="s">
        <v>1</v>
      </c>
      <c r="F248" s="261" t="s">
        <v>85</v>
      </c>
      <c r="G248" s="259"/>
      <c r="H248" s="262">
        <v>1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266</v>
      </c>
      <c r="AU248" s="268" t="s">
        <v>87</v>
      </c>
      <c r="AV248" s="14" t="s">
        <v>87</v>
      </c>
      <c r="AW248" s="14" t="s">
        <v>34</v>
      </c>
      <c r="AX248" s="14" t="s">
        <v>77</v>
      </c>
      <c r="AY248" s="268" t="s">
        <v>256</v>
      </c>
    </row>
    <row r="249" s="15" customFormat="1">
      <c r="A249" s="15"/>
      <c r="B249" s="269"/>
      <c r="C249" s="270"/>
      <c r="D249" s="249" t="s">
        <v>266</v>
      </c>
      <c r="E249" s="271" t="s">
        <v>1</v>
      </c>
      <c r="F249" s="272" t="s">
        <v>270</v>
      </c>
      <c r="G249" s="270"/>
      <c r="H249" s="273">
        <v>1</v>
      </c>
      <c r="I249" s="274"/>
      <c r="J249" s="270"/>
      <c r="K249" s="270"/>
      <c r="L249" s="275"/>
      <c r="M249" s="276"/>
      <c r="N249" s="277"/>
      <c r="O249" s="277"/>
      <c r="P249" s="277"/>
      <c r="Q249" s="277"/>
      <c r="R249" s="277"/>
      <c r="S249" s="277"/>
      <c r="T249" s="27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9" t="s">
        <v>266</v>
      </c>
      <c r="AU249" s="279" t="s">
        <v>87</v>
      </c>
      <c r="AV249" s="15" t="s">
        <v>262</v>
      </c>
      <c r="AW249" s="15" t="s">
        <v>34</v>
      </c>
      <c r="AX249" s="15" t="s">
        <v>85</v>
      </c>
      <c r="AY249" s="279" t="s">
        <v>256</v>
      </c>
    </row>
    <row r="250" s="2" customFormat="1" ht="24.15" customHeight="1">
      <c r="A250" s="38"/>
      <c r="B250" s="39"/>
      <c r="C250" s="228" t="s">
        <v>485</v>
      </c>
      <c r="D250" s="228" t="s">
        <v>258</v>
      </c>
      <c r="E250" s="229" t="s">
        <v>2729</v>
      </c>
      <c r="F250" s="230" t="s">
        <v>2730</v>
      </c>
      <c r="G250" s="231" t="s">
        <v>783</v>
      </c>
      <c r="H250" s="291"/>
      <c r="I250" s="233"/>
      <c r="J250" s="234">
        <f>ROUND(I250*H250,2)</f>
        <v>0</v>
      </c>
      <c r="K250" s="235"/>
      <c r="L250" s="44"/>
      <c r="M250" s="236" t="s">
        <v>1</v>
      </c>
      <c r="N250" s="237" t="s">
        <v>42</v>
      </c>
      <c r="O250" s="91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0" t="s">
        <v>355</v>
      </c>
      <c r="AT250" s="240" t="s">
        <v>258</v>
      </c>
      <c r="AU250" s="240" t="s">
        <v>87</v>
      </c>
      <c r="AY250" s="17" t="s">
        <v>256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7" t="s">
        <v>85</v>
      </c>
      <c r="BK250" s="241">
        <f>ROUND(I250*H250,2)</f>
        <v>0</v>
      </c>
      <c r="BL250" s="17" t="s">
        <v>355</v>
      </c>
      <c r="BM250" s="240" t="s">
        <v>2731</v>
      </c>
    </row>
    <row r="251" s="2" customFormat="1">
      <c r="A251" s="38"/>
      <c r="B251" s="39"/>
      <c r="C251" s="40"/>
      <c r="D251" s="242" t="s">
        <v>264</v>
      </c>
      <c r="E251" s="40"/>
      <c r="F251" s="243" t="s">
        <v>2732</v>
      </c>
      <c r="G251" s="40"/>
      <c r="H251" s="40"/>
      <c r="I251" s="244"/>
      <c r="J251" s="40"/>
      <c r="K251" s="40"/>
      <c r="L251" s="44"/>
      <c r="M251" s="245"/>
      <c r="N251" s="246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264</v>
      </c>
      <c r="AU251" s="17" t="s">
        <v>87</v>
      </c>
    </row>
    <row r="252" s="12" customFormat="1" ht="22.8" customHeight="1">
      <c r="A252" s="12"/>
      <c r="B252" s="212"/>
      <c r="C252" s="213"/>
      <c r="D252" s="214" t="s">
        <v>76</v>
      </c>
      <c r="E252" s="226" t="s">
        <v>1260</v>
      </c>
      <c r="F252" s="226" t="s">
        <v>1261</v>
      </c>
      <c r="G252" s="213"/>
      <c r="H252" s="213"/>
      <c r="I252" s="216"/>
      <c r="J252" s="227">
        <f>BK252</f>
        <v>0</v>
      </c>
      <c r="K252" s="213"/>
      <c r="L252" s="218"/>
      <c r="M252" s="219"/>
      <c r="N252" s="220"/>
      <c r="O252" s="220"/>
      <c r="P252" s="221">
        <f>SUM(P253:P269)</f>
        <v>0</v>
      </c>
      <c r="Q252" s="220"/>
      <c r="R252" s="221">
        <f>SUM(R253:R269)</f>
        <v>0.0049475000000000005</v>
      </c>
      <c r="S252" s="220"/>
      <c r="T252" s="222">
        <f>SUM(T253:T269)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87</v>
      </c>
      <c r="AT252" s="224" t="s">
        <v>76</v>
      </c>
      <c r="AU252" s="224" t="s">
        <v>85</v>
      </c>
      <c r="AY252" s="223" t="s">
        <v>256</v>
      </c>
      <c r="BK252" s="225">
        <f>SUM(BK253:BK269)</f>
        <v>0</v>
      </c>
    </row>
    <row r="253" s="2" customFormat="1" ht="16.5" customHeight="1">
      <c r="A253" s="38"/>
      <c r="B253" s="39"/>
      <c r="C253" s="228" t="s">
        <v>489</v>
      </c>
      <c r="D253" s="228" t="s">
        <v>258</v>
      </c>
      <c r="E253" s="229" t="s">
        <v>1267</v>
      </c>
      <c r="F253" s="230" t="s">
        <v>1268</v>
      </c>
      <c r="G253" s="231" t="s">
        <v>337</v>
      </c>
      <c r="H253" s="232">
        <v>0.25</v>
      </c>
      <c r="I253" s="233"/>
      <c r="J253" s="234">
        <f>ROUND(I253*H253,2)</f>
        <v>0</v>
      </c>
      <c r="K253" s="235"/>
      <c r="L253" s="44"/>
      <c r="M253" s="236" t="s">
        <v>1</v>
      </c>
      <c r="N253" s="237" t="s">
        <v>42</v>
      </c>
      <c r="O253" s="91"/>
      <c r="P253" s="238">
        <f>O253*H253</f>
        <v>0</v>
      </c>
      <c r="Q253" s="238">
        <v>0.00029999999999999997</v>
      </c>
      <c r="R253" s="238">
        <f>Q253*H253</f>
        <v>7.4999999999999993E-05</v>
      </c>
      <c r="S253" s="238">
        <v>0</v>
      </c>
      <c r="T253" s="23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0" t="s">
        <v>355</v>
      </c>
      <c r="AT253" s="240" t="s">
        <v>258</v>
      </c>
      <c r="AU253" s="240" t="s">
        <v>87</v>
      </c>
      <c r="AY253" s="17" t="s">
        <v>256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7" t="s">
        <v>85</v>
      </c>
      <c r="BK253" s="241">
        <f>ROUND(I253*H253,2)</f>
        <v>0</v>
      </c>
      <c r="BL253" s="17" t="s">
        <v>355</v>
      </c>
      <c r="BM253" s="240" t="s">
        <v>2733</v>
      </c>
    </row>
    <row r="254" s="2" customFormat="1">
      <c r="A254" s="38"/>
      <c r="B254" s="39"/>
      <c r="C254" s="40"/>
      <c r="D254" s="242" t="s">
        <v>264</v>
      </c>
      <c r="E254" s="40"/>
      <c r="F254" s="243" t="s">
        <v>2734</v>
      </c>
      <c r="G254" s="40"/>
      <c r="H254" s="40"/>
      <c r="I254" s="244"/>
      <c r="J254" s="40"/>
      <c r="K254" s="40"/>
      <c r="L254" s="44"/>
      <c r="M254" s="245"/>
      <c r="N254" s="246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264</v>
      </c>
      <c r="AU254" s="17" t="s">
        <v>87</v>
      </c>
    </row>
    <row r="255" s="14" customFormat="1">
      <c r="A255" s="14"/>
      <c r="B255" s="258"/>
      <c r="C255" s="259"/>
      <c r="D255" s="249" t="s">
        <v>266</v>
      </c>
      <c r="E255" s="260" t="s">
        <v>1</v>
      </c>
      <c r="F255" s="261" t="s">
        <v>2648</v>
      </c>
      <c r="G255" s="259"/>
      <c r="H255" s="262">
        <v>0.25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8" t="s">
        <v>266</v>
      </c>
      <c r="AU255" s="268" t="s">
        <v>87</v>
      </c>
      <c r="AV255" s="14" t="s">
        <v>87</v>
      </c>
      <c r="AW255" s="14" t="s">
        <v>34</v>
      </c>
      <c r="AX255" s="14" t="s">
        <v>77</v>
      </c>
      <c r="AY255" s="268" t="s">
        <v>256</v>
      </c>
    </row>
    <row r="256" s="15" customFormat="1">
      <c r="A256" s="15"/>
      <c r="B256" s="269"/>
      <c r="C256" s="270"/>
      <c r="D256" s="249" t="s">
        <v>266</v>
      </c>
      <c r="E256" s="271" t="s">
        <v>1</v>
      </c>
      <c r="F256" s="272" t="s">
        <v>270</v>
      </c>
      <c r="G256" s="270"/>
      <c r="H256" s="273">
        <v>0.25</v>
      </c>
      <c r="I256" s="274"/>
      <c r="J256" s="270"/>
      <c r="K256" s="270"/>
      <c r="L256" s="275"/>
      <c r="M256" s="276"/>
      <c r="N256" s="277"/>
      <c r="O256" s="277"/>
      <c r="P256" s="277"/>
      <c r="Q256" s="277"/>
      <c r="R256" s="277"/>
      <c r="S256" s="277"/>
      <c r="T256" s="27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9" t="s">
        <v>266</v>
      </c>
      <c r="AU256" s="279" t="s">
        <v>87</v>
      </c>
      <c r="AV256" s="15" t="s">
        <v>262</v>
      </c>
      <c r="AW256" s="15" t="s">
        <v>34</v>
      </c>
      <c r="AX256" s="15" t="s">
        <v>85</v>
      </c>
      <c r="AY256" s="279" t="s">
        <v>256</v>
      </c>
    </row>
    <row r="257" s="2" customFormat="1" ht="33" customHeight="1">
      <c r="A257" s="38"/>
      <c r="B257" s="39"/>
      <c r="C257" s="228" t="s">
        <v>498</v>
      </c>
      <c r="D257" s="228" t="s">
        <v>258</v>
      </c>
      <c r="E257" s="229" t="s">
        <v>2735</v>
      </c>
      <c r="F257" s="230" t="s">
        <v>2736</v>
      </c>
      <c r="G257" s="231" t="s">
        <v>337</v>
      </c>
      <c r="H257" s="232">
        <v>0.25</v>
      </c>
      <c r="I257" s="233"/>
      <c r="J257" s="234">
        <f>ROUND(I257*H257,2)</f>
        <v>0</v>
      </c>
      <c r="K257" s="235"/>
      <c r="L257" s="44"/>
      <c r="M257" s="236" t="s">
        <v>1</v>
      </c>
      <c r="N257" s="237" t="s">
        <v>42</v>
      </c>
      <c r="O257" s="91"/>
      <c r="P257" s="238">
        <f>O257*H257</f>
        <v>0</v>
      </c>
      <c r="Q257" s="238">
        <v>0.0053</v>
      </c>
      <c r="R257" s="238">
        <f>Q257*H257</f>
        <v>0.001325</v>
      </c>
      <c r="S257" s="238">
        <v>0</v>
      </c>
      <c r="T257" s="239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0" t="s">
        <v>355</v>
      </c>
      <c r="AT257" s="240" t="s">
        <v>258</v>
      </c>
      <c r="AU257" s="240" t="s">
        <v>87</v>
      </c>
      <c r="AY257" s="17" t="s">
        <v>256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7" t="s">
        <v>85</v>
      </c>
      <c r="BK257" s="241">
        <f>ROUND(I257*H257,2)</f>
        <v>0</v>
      </c>
      <c r="BL257" s="17" t="s">
        <v>355</v>
      </c>
      <c r="BM257" s="240" t="s">
        <v>2737</v>
      </c>
    </row>
    <row r="258" s="2" customFormat="1">
      <c r="A258" s="38"/>
      <c r="B258" s="39"/>
      <c r="C258" s="40"/>
      <c r="D258" s="242" t="s">
        <v>264</v>
      </c>
      <c r="E258" s="40"/>
      <c r="F258" s="243" t="s">
        <v>2738</v>
      </c>
      <c r="G258" s="40"/>
      <c r="H258" s="40"/>
      <c r="I258" s="244"/>
      <c r="J258" s="40"/>
      <c r="K258" s="40"/>
      <c r="L258" s="44"/>
      <c r="M258" s="245"/>
      <c r="N258" s="246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264</v>
      </c>
      <c r="AU258" s="17" t="s">
        <v>87</v>
      </c>
    </row>
    <row r="259" s="14" customFormat="1">
      <c r="A259" s="14"/>
      <c r="B259" s="258"/>
      <c r="C259" s="259"/>
      <c r="D259" s="249" t="s">
        <v>266</v>
      </c>
      <c r="E259" s="260" t="s">
        <v>1</v>
      </c>
      <c r="F259" s="261" t="s">
        <v>2648</v>
      </c>
      <c r="G259" s="259"/>
      <c r="H259" s="262">
        <v>0.25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8" t="s">
        <v>266</v>
      </c>
      <c r="AU259" s="268" t="s">
        <v>87</v>
      </c>
      <c r="AV259" s="14" t="s">
        <v>87</v>
      </c>
      <c r="AW259" s="14" t="s">
        <v>34</v>
      </c>
      <c r="AX259" s="14" t="s">
        <v>77</v>
      </c>
      <c r="AY259" s="268" t="s">
        <v>256</v>
      </c>
    </row>
    <row r="260" s="15" customFormat="1">
      <c r="A260" s="15"/>
      <c r="B260" s="269"/>
      <c r="C260" s="270"/>
      <c r="D260" s="249" t="s">
        <v>266</v>
      </c>
      <c r="E260" s="271" t="s">
        <v>1</v>
      </c>
      <c r="F260" s="272" t="s">
        <v>270</v>
      </c>
      <c r="G260" s="270"/>
      <c r="H260" s="273">
        <v>0.25</v>
      </c>
      <c r="I260" s="274"/>
      <c r="J260" s="270"/>
      <c r="K260" s="270"/>
      <c r="L260" s="275"/>
      <c r="M260" s="276"/>
      <c r="N260" s="277"/>
      <c r="O260" s="277"/>
      <c r="P260" s="277"/>
      <c r="Q260" s="277"/>
      <c r="R260" s="277"/>
      <c r="S260" s="277"/>
      <c r="T260" s="27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9" t="s">
        <v>266</v>
      </c>
      <c r="AU260" s="279" t="s">
        <v>87</v>
      </c>
      <c r="AV260" s="15" t="s">
        <v>262</v>
      </c>
      <c r="AW260" s="15" t="s">
        <v>34</v>
      </c>
      <c r="AX260" s="15" t="s">
        <v>85</v>
      </c>
      <c r="AY260" s="279" t="s">
        <v>256</v>
      </c>
    </row>
    <row r="261" s="2" customFormat="1" ht="16.5" customHeight="1">
      <c r="A261" s="38"/>
      <c r="B261" s="39"/>
      <c r="C261" s="280" t="s">
        <v>505</v>
      </c>
      <c r="D261" s="280" t="s">
        <v>303</v>
      </c>
      <c r="E261" s="281" t="s">
        <v>2739</v>
      </c>
      <c r="F261" s="282" t="s">
        <v>2740</v>
      </c>
      <c r="G261" s="283" t="s">
        <v>337</v>
      </c>
      <c r="H261" s="284">
        <v>0.27500000000000002</v>
      </c>
      <c r="I261" s="285"/>
      <c r="J261" s="286">
        <f>ROUND(I261*H261,2)</f>
        <v>0</v>
      </c>
      <c r="K261" s="287"/>
      <c r="L261" s="288"/>
      <c r="M261" s="289" t="s">
        <v>1</v>
      </c>
      <c r="N261" s="290" t="s">
        <v>42</v>
      </c>
      <c r="O261" s="91"/>
      <c r="P261" s="238">
        <f>O261*H261</f>
        <v>0</v>
      </c>
      <c r="Q261" s="238">
        <v>0.0129</v>
      </c>
      <c r="R261" s="238">
        <f>Q261*H261</f>
        <v>0.0035475000000000003</v>
      </c>
      <c r="S261" s="238">
        <v>0</v>
      </c>
      <c r="T261" s="23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0" t="s">
        <v>513</v>
      </c>
      <c r="AT261" s="240" t="s">
        <v>303</v>
      </c>
      <c r="AU261" s="240" t="s">
        <v>87</v>
      </c>
      <c r="AY261" s="17" t="s">
        <v>256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7" t="s">
        <v>85</v>
      </c>
      <c r="BK261" s="241">
        <f>ROUND(I261*H261,2)</f>
        <v>0</v>
      </c>
      <c r="BL261" s="17" t="s">
        <v>355</v>
      </c>
      <c r="BM261" s="240" t="s">
        <v>2741</v>
      </c>
    </row>
    <row r="262" s="14" customFormat="1">
      <c r="A262" s="14"/>
      <c r="B262" s="258"/>
      <c r="C262" s="259"/>
      <c r="D262" s="249" t="s">
        <v>266</v>
      </c>
      <c r="E262" s="260" t="s">
        <v>1</v>
      </c>
      <c r="F262" s="261" t="s">
        <v>2742</v>
      </c>
      <c r="G262" s="259"/>
      <c r="H262" s="262">
        <v>0.27500000000000002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8" t="s">
        <v>266</v>
      </c>
      <c r="AU262" s="268" t="s">
        <v>87</v>
      </c>
      <c r="AV262" s="14" t="s">
        <v>87</v>
      </c>
      <c r="AW262" s="14" t="s">
        <v>34</v>
      </c>
      <c r="AX262" s="14" t="s">
        <v>77</v>
      </c>
      <c r="AY262" s="268" t="s">
        <v>256</v>
      </c>
    </row>
    <row r="263" s="15" customFormat="1">
      <c r="A263" s="15"/>
      <c r="B263" s="269"/>
      <c r="C263" s="270"/>
      <c r="D263" s="249" t="s">
        <v>266</v>
      </c>
      <c r="E263" s="271" t="s">
        <v>1</v>
      </c>
      <c r="F263" s="272" t="s">
        <v>270</v>
      </c>
      <c r="G263" s="270"/>
      <c r="H263" s="273">
        <v>0.27500000000000002</v>
      </c>
      <c r="I263" s="274"/>
      <c r="J263" s="270"/>
      <c r="K263" s="270"/>
      <c r="L263" s="275"/>
      <c r="M263" s="276"/>
      <c r="N263" s="277"/>
      <c r="O263" s="277"/>
      <c r="P263" s="277"/>
      <c r="Q263" s="277"/>
      <c r="R263" s="277"/>
      <c r="S263" s="277"/>
      <c r="T263" s="27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9" t="s">
        <v>266</v>
      </c>
      <c r="AU263" s="279" t="s">
        <v>87</v>
      </c>
      <c r="AV263" s="15" t="s">
        <v>262</v>
      </c>
      <c r="AW263" s="15" t="s">
        <v>34</v>
      </c>
      <c r="AX263" s="15" t="s">
        <v>85</v>
      </c>
      <c r="AY263" s="279" t="s">
        <v>256</v>
      </c>
    </row>
    <row r="264" s="2" customFormat="1" ht="24.15" customHeight="1">
      <c r="A264" s="38"/>
      <c r="B264" s="39"/>
      <c r="C264" s="228" t="s">
        <v>509</v>
      </c>
      <c r="D264" s="228" t="s">
        <v>258</v>
      </c>
      <c r="E264" s="229" t="s">
        <v>1834</v>
      </c>
      <c r="F264" s="230" t="s">
        <v>1835</v>
      </c>
      <c r="G264" s="231" t="s">
        <v>337</v>
      </c>
      <c r="H264" s="232">
        <v>0.25</v>
      </c>
      <c r="I264" s="233"/>
      <c r="J264" s="234">
        <f>ROUND(I264*H264,2)</f>
        <v>0</v>
      </c>
      <c r="K264" s="235"/>
      <c r="L264" s="44"/>
      <c r="M264" s="236" t="s">
        <v>1</v>
      </c>
      <c r="N264" s="237" t="s">
        <v>42</v>
      </c>
      <c r="O264" s="91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0" t="s">
        <v>355</v>
      </c>
      <c r="AT264" s="240" t="s">
        <v>258</v>
      </c>
      <c r="AU264" s="240" t="s">
        <v>87</v>
      </c>
      <c r="AY264" s="17" t="s">
        <v>256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7" t="s">
        <v>85</v>
      </c>
      <c r="BK264" s="241">
        <f>ROUND(I264*H264,2)</f>
        <v>0</v>
      </c>
      <c r="BL264" s="17" t="s">
        <v>355</v>
      </c>
      <c r="BM264" s="240" t="s">
        <v>2743</v>
      </c>
    </row>
    <row r="265" s="2" customFormat="1">
      <c r="A265" s="38"/>
      <c r="B265" s="39"/>
      <c r="C265" s="40"/>
      <c r="D265" s="242" t="s">
        <v>264</v>
      </c>
      <c r="E265" s="40"/>
      <c r="F265" s="243" t="s">
        <v>2744</v>
      </c>
      <c r="G265" s="40"/>
      <c r="H265" s="40"/>
      <c r="I265" s="244"/>
      <c r="J265" s="40"/>
      <c r="K265" s="40"/>
      <c r="L265" s="44"/>
      <c r="M265" s="245"/>
      <c r="N265" s="246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264</v>
      </c>
      <c r="AU265" s="17" t="s">
        <v>87</v>
      </c>
    </row>
    <row r="266" s="14" customFormat="1">
      <c r="A266" s="14"/>
      <c r="B266" s="258"/>
      <c r="C266" s="259"/>
      <c r="D266" s="249" t="s">
        <v>266</v>
      </c>
      <c r="E266" s="260" t="s">
        <v>1</v>
      </c>
      <c r="F266" s="261" t="s">
        <v>2648</v>
      </c>
      <c r="G266" s="259"/>
      <c r="H266" s="262">
        <v>0.25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266</v>
      </c>
      <c r="AU266" s="268" t="s">
        <v>87</v>
      </c>
      <c r="AV266" s="14" t="s">
        <v>87</v>
      </c>
      <c r="AW266" s="14" t="s">
        <v>34</v>
      </c>
      <c r="AX266" s="14" t="s">
        <v>77</v>
      </c>
      <c r="AY266" s="268" t="s">
        <v>256</v>
      </c>
    </row>
    <row r="267" s="15" customFormat="1">
      <c r="A267" s="15"/>
      <c r="B267" s="269"/>
      <c r="C267" s="270"/>
      <c r="D267" s="249" t="s">
        <v>266</v>
      </c>
      <c r="E267" s="271" t="s">
        <v>1</v>
      </c>
      <c r="F267" s="272" t="s">
        <v>270</v>
      </c>
      <c r="G267" s="270"/>
      <c r="H267" s="273">
        <v>0.25</v>
      </c>
      <c r="I267" s="274"/>
      <c r="J267" s="270"/>
      <c r="K267" s="270"/>
      <c r="L267" s="275"/>
      <c r="M267" s="276"/>
      <c r="N267" s="277"/>
      <c r="O267" s="277"/>
      <c r="P267" s="277"/>
      <c r="Q267" s="277"/>
      <c r="R267" s="277"/>
      <c r="S267" s="277"/>
      <c r="T267" s="27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9" t="s">
        <v>266</v>
      </c>
      <c r="AU267" s="279" t="s">
        <v>87</v>
      </c>
      <c r="AV267" s="15" t="s">
        <v>262</v>
      </c>
      <c r="AW267" s="15" t="s">
        <v>34</v>
      </c>
      <c r="AX267" s="15" t="s">
        <v>85</v>
      </c>
      <c r="AY267" s="279" t="s">
        <v>256</v>
      </c>
    </row>
    <row r="268" s="2" customFormat="1" ht="24.15" customHeight="1">
      <c r="A268" s="38"/>
      <c r="B268" s="39"/>
      <c r="C268" s="228" t="s">
        <v>513</v>
      </c>
      <c r="D268" s="228" t="s">
        <v>258</v>
      </c>
      <c r="E268" s="229" t="s">
        <v>1326</v>
      </c>
      <c r="F268" s="230" t="s">
        <v>2745</v>
      </c>
      <c r="G268" s="231" t="s">
        <v>783</v>
      </c>
      <c r="H268" s="291"/>
      <c r="I268" s="233"/>
      <c r="J268" s="234">
        <f>ROUND(I268*H268,2)</f>
        <v>0</v>
      </c>
      <c r="K268" s="235"/>
      <c r="L268" s="44"/>
      <c r="M268" s="236" t="s">
        <v>1</v>
      </c>
      <c r="N268" s="237" t="s">
        <v>42</v>
      </c>
      <c r="O268" s="91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0" t="s">
        <v>355</v>
      </c>
      <c r="AT268" s="240" t="s">
        <v>258</v>
      </c>
      <c r="AU268" s="240" t="s">
        <v>87</v>
      </c>
      <c r="AY268" s="17" t="s">
        <v>256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7" t="s">
        <v>85</v>
      </c>
      <c r="BK268" s="241">
        <f>ROUND(I268*H268,2)</f>
        <v>0</v>
      </c>
      <c r="BL268" s="17" t="s">
        <v>355</v>
      </c>
      <c r="BM268" s="240" t="s">
        <v>2746</v>
      </c>
    </row>
    <row r="269" s="2" customFormat="1">
      <c r="A269" s="38"/>
      <c r="B269" s="39"/>
      <c r="C269" s="40"/>
      <c r="D269" s="242" t="s">
        <v>264</v>
      </c>
      <c r="E269" s="40"/>
      <c r="F269" s="243" t="s">
        <v>2747</v>
      </c>
      <c r="G269" s="40"/>
      <c r="H269" s="40"/>
      <c r="I269" s="244"/>
      <c r="J269" s="40"/>
      <c r="K269" s="40"/>
      <c r="L269" s="44"/>
      <c r="M269" s="301"/>
      <c r="N269" s="302"/>
      <c r="O269" s="297"/>
      <c r="P269" s="297"/>
      <c r="Q269" s="297"/>
      <c r="R269" s="297"/>
      <c r="S269" s="297"/>
      <c r="T269" s="303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264</v>
      </c>
      <c r="AU269" s="17" t="s">
        <v>87</v>
      </c>
    </row>
    <row r="270" s="2" customFormat="1" ht="6.96" customHeight="1">
      <c r="A270" s="38"/>
      <c r="B270" s="66"/>
      <c r="C270" s="67"/>
      <c r="D270" s="67"/>
      <c r="E270" s="67"/>
      <c r="F270" s="67"/>
      <c r="G270" s="67"/>
      <c r="H270" s="67"/>
      <c r="I270" s="67"/>
      <c r="J270" s="67"/>
      <c r="K270" s="67"/>
      <c r="L270" s="44"/>
      <c r="M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</sheetData>
  <sheetProtection sheet="1" autoFilter="0" formatColumns="0" formatRows="0" objects="1" scenarios="1" spinCount="100000" saltValue="DGdWebEScNEZSvH/WKtMWSiZfEFmyeX+N14a/omJY/+UWb7z4sKHPa5oyZ5StFCwBiyE8JfdavrFeoEUpGybPA==" hashValue="jwUDDNdDEnBli4OSc88j4l+wqezsLWrdBU0I3uGFVQB45kE7jDuF9zCrZJaB5fNdniXg9W5GtfxeUgNAElPnGQ==" algorithmName="SHA-512" password="CC35"/>
  <autoFilter ref="C134:K2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hyperlinks>
    <hyperlink ref="F139" r:id="rId1" display="https://podminky.urs.cz/item/CS_URS_2023_02/310235241"/>
    <hyperlink ref="F147" r:id="rId2" display="https://podminky.urs.cz/item/CS_URS_2023_02/612135101"/>
    <hyperlink ref="F153" r:id="rId3" display="https://podminky.urs.cz/item/CS_URS_2023_02/974032132"/>
    <hyperlink ref="F158" r:id="rId4" display="https://podminky.urs.cz/item/CS_URS_2023_02/977151112"/>
    <hyperlink ref="F165" r:id="rId5" display="https://podminky.urs.cz/item/CS_URS_2023_02/978059511"/>
    <hyperlink ref="F170" r:id="rId6" display="https://podminky.urs.cz/item/CS_URS_2023_02/997013215"/>
    <hyperlink ref="F174" r:id="rId7" display="https://podminky.urs.cz/item/CS_URS_2023_02/997013501"/>
    <hyperlink ref="F178" r:id="rId8" display="https://podminky.urs.cz/item/CS_URS_2023_02/997013509"/>
    <hyperlink ref="F182" r:id="rId9" display="https://podminky.urs.cz/item/CS_URS_2023_02/997013869"/>
    <hyperlink ref="F187" r:id="rId10" display="https://podminky.urs.cz/item/CS_URS_2023_02/998011003"/>
    <hyperlink ref="F191" r:id="rId11" display="https://podminky.urs.cz/item/CS_URS_2023_02/721174040"/>
    <hyperlink ref="F201" r:id="rId12" display="https://podminky.urs.cz/item/CS_URS_2023_02/998721203"/>
    <hyperlink ref="F204" r:id="rId13" display="https://podminky.urs.cz/item/CS_URS_2023_02/725860811"/>
    <hyperlink ref="F208" r:id="rId14" display="https://podminky.urs.cz/item/CS_URS_2023_02/725861311"/>
    <hyperlink ref="F213" r:id="rId15" display="https://podminky.urs.cz/item/CS_URS_2023_02/998725203"/>
    <hyperlink ref="F216" r:id="rId16" display="https://podminky.urs.cz/item/CS_URS_2023_02/751613141"/>
    <hyperlink ref="F223" r:id="rId17" display="https://podminky.urs.cz/item/CS_URS_2023_02/751691111"/>
    <hyperlink ref="F227" r:id="rId18" display="https://podminky.urs.cz/item/CS_URS_2023_02/751711112"/>
    <hyperlink ref="F234" r:id="rId19" display="https://podminky.urs.cz/item/CS_URS_2023_02/751721111"/>
    <hyperlink ref="F241" r:id="rId20" display="https://podminky.urs.cz/item/CS_URS_2023_02/751791121"/>
    <hyperlink ref="F251" r:id="rId21" display="https://podminky.urs.cz/item/CS_URS_2023_02/998751202"/>
    <hyperlink ref="F254" r:id="rId22" display="https://podminky.urs.cz/item/CS_URS_2023_02/781121011"/>
    <hyperlink ref="F258" r:id="rId23" display="https://podminky.urs.cz/item/CS_URS_2023_02/781473114"/>
    <hyperlink ref="F265" r:id="rId24" display="https://podminky.urs.cz/item/CS_URS_2023_02/781477111"/>
    <hyperlink ref="F269" r:id="rId25" display="https://podminky.urs.cz/item/CS_URS_2023_02/998781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2748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2749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ROUND(J140,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ROUND((SUM(BE140:BE212)),  2)</f>
        <v>0</v>
      </c>
      <c r="G37" s="38"/>
      <c r="H37" s="38"/>
      <c r="I37" s="165">
        <v>0.20999999999999999</v>
      </c>
      <c r="J37" s="164">
        <f>ROUND(((SUM(BE140:BE212))*I37),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ROUND((SUM(BF140:BF212)),  2)</f>
        <v>0</v>
      </c>
      <c r="G38" s="38"/>
      <c r="H38" s="38"/>
      <c r="I38" s="165">
        <v>0.12</v>
      </c>
      <c r="J38" s="164">
        <f>ROUND(((SUM(BF140:BF212))*I38),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ROUND((SUM(BG140:BG212)),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ROUND((SUM(BH140:BH212)),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ROUND((SUM(BI140:BI212)),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2748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2300103-041 - Stavební část - učebna přírodopisu m.č.1.10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J140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J141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J142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J149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J154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J155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1720</v>
      </c>
      <c r="E107" s="197"/>
      <c r="F107" s="197"/>
      <c r="G107" s="197"/>
      <c r="H107" s="197"/>
      <c r="I107" s="197"/>
      <c r="J107" s="198">
        <f>J159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J163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1721</v>
      </c>
      <c r="E109" s="197"/>
      <c r="F109" s="197"/>
      <c r="G109" s="197"/>
      <c r="H109" s="197"/>
      <c r="I109" s="197"/>
      <c r="J109" s="198">
        <f>J167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1722</v>
      </c>
      <c r="E110" s="197"/>
      <c r="F110" s="197"/>
      <c r="G110" s="197"/>
      <c r="H110" s="197"/>
      <c r="I110" s="197"/>
      <c r="J110" s="198">
        <f>J171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J185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236</v>
      </c>
      <c r="E112" s="197"/>
      <c r="F112" s="197"/>
      <c r="G112" s="197"/>
      <c r="H112" s="197"/>
      <c r="I112" s="197"/>
      <c r="J112" s="198">
        <f>J192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237</v>
      </c>
      <c r="E113" s="197"/>
      <c r="F113" s="197"/>
      <c r="G113" s="197"/>
      <c r="H113" s="197"/>
      <c r="I113" s="197"/>
      <c r="J113" s="198">
        <f>J197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1723</v>
      </c>
      <c r="E114" s="197"/>
      <c r="F114" s="197"/>
      <c r="G114" s="197"/>
      <c r="H114" s="197"/>
      <c r="I114" s="197"/>
      <c r="J114" s="198">
        <f>J206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9"/>
      <c r="C115" s="190"/>
      <c r="D115" s="191" t="s">
        <v>2078</v>
      </c>
      <c r="E115" s="192"/>
      <c r="F115" s="192"/>
      <c r="G115" s="192"/>
      <c r="H115" s="192"/>
      <c r="I115" s="192"/>
      <c r="J115" s="193">
        <f>J210</f>
        <v>0</v>
      </c>
      <c r="K115" s="190"/>
      <c r="L115" s="19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5"/>
      <c r="C116" s="133"/>
      <c r="D116" s="196" t="s">
        <v>2079</v>
      </c>
      <c r="E116" s="197"/>
      <c r="F116" s="197"/>
      <c r="G116" s="197"/>
      <c r="H116" s="197"/>
      <c r="I116" s="197"/>
      <c r="J116" s="198">
        <f>J211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241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6.25" customHeight="1">
      <c r="A126" s="38"/>
      <c r="B126" s="39"/>
      <c r="C126" s="40"/>
      <c r="D126" s="40"/>
      <c r="E126" s="184" t="str">
        <f>E7</f>
        <v>Rekonstrukce silno a slaboproudé instalace, WC pro imobilní - ZŠ Ivanovice na Hané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1"/>
      <c r="C127" s="32" t="s">
        <v>209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1" customFormat="1" ht="16.5" customHeight="1">
      <c r="B128" s="21"/>
      <c r="C128" s="22"/>
      <c r="D128" s="22"/>
      <c r="E128" s="184" t="s">
        <v>1716</v>
      </c>
      <c r="F128" s="22"/>
      <c r="G128" s="22"/>
      <c r="H128" s="22"/>
      <c r="I128" s="22"/>
      <c r="J128" s="22"/>
      <c r="K128" s="22"/>
      <c r="L128" s="20"/>
    </row>
    <row r="129" s="1" customFormat="1" ht="12" customHeight="1">
      <c r="B129" s="21"/>
      <c r="C129" s="32" t="s">
        <v>1424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="2" customFormat="1" ht="16.5" customHeight="1">
      <c r="A130" s="38"/>
      <c r="B130" s="39"/>
      <c r="C130" s="40"/>
      <c r="D130" s="40"/>
      <c r="E130" s="300" t="s">
        <v>2748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1718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E13</f>
        <v>2300103-041 - Stavební část - učebna přírodopisu m.č.1.10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F16</f>
        <v xml:space="preserve">Ivanovice na Hané, ul. Tyršova  218/4</v>
      </c>
      <c r="G134" s="40"/>
      <c r="H134" s="40"/>
      <c r="I134" s="32" t="s">
        <v>22</v>
      </c>
      <c r="J134" s="79" t="str">
        <f>IF(J16="","",J16)</f>
        <v>6. 12. 2023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40"/>
      <c r="E136" s="40"/>
      <c r="F136" s="27" t="str">
        <f>E19</f>
        <v xml:space="preserve"> </v>
      </c>
      <c r="G136" s="40"/>
      <c r="H136" s="40"/>
      <c r="I136" s="32" t="s">
        <v>30</v>
      </c>
      <c r="J136" s="36" t="str">
        <f>E25</f>
        <v>SPZ Design, s.r.o.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40"/>
      <c r="E137" s="40"/>
      <c r="F137" s="27" t="str">
        <f>IF(E22="","",E22)</f>
        <v>Vyplň údaj</v>
      </c>
      <c r="G137" s="40"/>
      <c r="H137" s="40"/>
      <c r="I137" s="32" t="s">
        <v>35</v>
      </c>
      <c r="J137" s="36" t="str">
        <f>E28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200"/>
      <c r="B139" s="201"/>
      <c r="C139" s="202" t="s">
        <v>242</v>
      </c>
      <c r="D139" s="203" t="s">
        <v>62</v>
      </c>
      <c r="E139" s="203" t="s">
        <v>58</v>
      </c>
      <c r="F139" s="203" t="s">
        <v>59</v>
      </c>
      <c r="G139" s="203" t="s">
        <v>243</v>
      </c>
      <c r="H139" s="203" t="s">
        <v>244</v>
      </c>
      <c r="I139" s="203" t="s">
        <v>245</v>
      </c>
      <c r="J139" s="204" t="s">
        <v>213</v>
      </c>
      <c r="K139" s="205" t="s">
        <v>246</v>
      </c>
      <c r="L139" s="206"/>
      <c r="M139" s="100" t="s">
        <v>1</v>
      </c>
      <c r="N139" s="101" t="s">
        <v>41</v>
      </c>
      <c r="O139" s="101" t="s">
        <v>247</v>
      </c>
      <c r="P139" s="101" t="s">
        <v>248</v>
      </c>
      <c r="Q139" s="101" t="s">
        <v>249</v>
      </c>
      <c r="R139" s="101" t="s">
        <v>250</v>
      </c>
      <c r="S139" s="101" t="s">
        <v>251</v>
      </c>
      <c r="T139" s="102" t="s">
        <v>252</v>
      </c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</row>
    <row r="140" s="2" customFormat="1" ht="22.8" customHeight="1">
      <c r="A140" s="38"/>
      <c r="B140" s="39"/>
      <c r="C140" s="107" t="s">
        <v>253</v>
      </c>
      <c r="D140" s="40"/>
      <c r="E140" s="40"/>
      <c r="F140" s="40"/>
      <c r="G140" s="40"/>
      <c r="H140" s="40"/>
      <c r="I140" s="40"/>
      <c r="J140" s="207">
        <f>BK140</f>
        <v>0</v>
      </c>
      <c r="K140" s="40"/>
      <c r="L140" s="44"/>
      <c r="M140" s="103"/>
      <c r="N140" s="208"/>
      <c r="O140" s="104"/>
      <c r="P140" s="209">
        <f>P141+P154+P210</f>
        <v>0</v>
      </c>
      <c r="Q140" s="104"/>
      <c r="R140" s="209">
        <f>R141+R154+R210</f>
        <v>1.4460900000000003</v>
      </c>
      <c r="S140" s="104"/>
      <c r="T140" s="210">
        <f>T141+T154+T210</f>
        <v>2.2839200000000002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76</v>
      </c>
      <c r="AU140" s="17" t="s">
        <v>215</v>
      </c>
      <c r="BK140" s="211">
        <f>BK141+BK154+BK210</f>
        <v>0</v>
      </c>
    </row>
    <row r="141" s="12" customFormat="1" ht="25.92" customHeight="1">
      <c r="A141" s="12"/>
      <c r="B141" s="212"/>
      <c r="C141" s="213"/>
      <c r="D141" s="214" t="s">
        <v>76</v>
      </c>
      <c r="E141" s="215" t="s">
        <v>254</v>
      </c>
      <c r="F141" s="215" t="s">
        <v>255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P142+P144+P149</f>
        <v>0</v>
      </c>
      <c r="Q141" s="220"/>
      <c r="R141" s="221">
        <f>R142+R144+R149</f>
        <v>0</v>
      </c>
      <c r="S141" s="220"/>
      <c r="T141" s="222">
        <f>T142+T144+T149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85</v>
      </c>
      <c r="AT141" s="224" t="s">
        <v>76</v>
      </c>
      <c r="AU141" s="224" t="s">
        <v>77</v>
      </c>
      <c r="AY141" s="223" t="s">
        <v>256</v>
      </c>
      <c r="BK141" s="225">
        <f>BK142+BK144+BK149</f>
        <v>0</v>
      </c>
    </row>
    <row r="142" s="12" customFormat="1" ht="22.8" customHeight="1">
      <c r="A142" s="12"/>
      <c r="B142" s="212"/>
      <c r="C142" s="213"/>
      <c r="D142" s="214" t="s">
        <v>76</v>
      </c>
      <c r="E142" s="226" t="s">
        <v>289</v>
      </c>
      <c r="F142" s="226" t="s">
        <v>381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P143</f>
        <v>0</v>
      </c>
      <c r="Q142" s="220"/>
      <c r="R142" s="221">
        <f>R143</f>
        <v>0</v>
      </c>
      <c r="S142" s="220"/>
      <c r="T142" s="22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85</v>
      </c>
      <c r="AT142" s="224" t="s">
        <v>76</v>
      </c>
      <c r="AU142" s="224" t="s">
        <v>85</v>
      </c>
      <c r="AY142" s="223" t="s">
        <v>256</v>
      </c>
      <c r="BK142" s="225">
        <f>BK143</f>
        <v>0</v>
      </c>
    </row>
    <row r="143" s="2" customFormat="1" ht="16.5" customHeight="1">
      <c r="A143" s="38"/>
      <c r="B143" s="39"/>
      <c r="C143" s="228" t="s">
        <v>85</v>
      </c>
      <c r="D143" s="228" t="s">
        <v>258</v>
      </c>
      <c r="E143" s="229" t="s">
        <v>1733</v>
      </c>
      <c r="F143" s="230" t="s">
        <v>1734</v>
      </c>
      <c r="G143" s="231" t="s">
        <v>1735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1736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1736</v>
      </c>
      <c r="BM143" s="240" t="s">
        <v>2750</v>
      </c>
    </row>
    <row r="144" s="12" customFormat="1" ht="22.8" customHeight="1">
      <c r="A144" s="12"/>
      <c r="B144" s="212"/>
      <c r="C144" s="213"/>
      <c r="D144" s="214" t="s">
        <v>76</v>
      </c>
      <c r="E144" s="226" t="s">
        <v>309</v>
      </c>
      <c r="F144" s="226" t="s">
        <v>517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SUM(P145:P148)</f>
        <v>0</v>
      </c>
      <c r="Q144" s="220"/>
      <c r="R144" s="221">
        <f>SUM(R145:R148)</f>
        <v>0</v>
      </c>
      <c r="S144" s="220"/>
      <c r="T144" s="222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85</v>
      </c>
      <c r="AT144" s="224" t="s">
        <v>76</v>
      </c>
      <c r="AU144" s="224" t="s">
        <v>85</v>
      </c>
      <c r="AY144" s="223" t="s">
        <v>256</v>
      </c>
      <c r="BK144" s="225">
        <f>SUM(BK145:BK148)</f>
        <v>0</v>
      </c>
    </row>
    <row r="145" s="2" customFormat="1" ht="16.5" customHeight="1">
      <c r="A145" s="38"/>
      <c r="B145" s="39"/>
      <c r="C145" s="228" t="s">
        <v>87</v>
      </c>
      <c r="D145" s="228" t="s">
        <v>258</v>
      </c>
      <c r="E145" s="229" t="s">
        <v>1738</v>
      </c>
      <c r="F145" s="230" t="s">
        <v>1739</v>
      </c>
      <c r="G145" s="231" t="s">
        <v>1735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262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262</v>
      </c>
      <c r="BM145" s="240" t="s">
        <v>2751</v>
      </c>
    </row>
    <row r="146" s="2" customFormat="1" ht="16.5" customHeight="1">
      <c r="A146" s="38"/>
      <c r="B146" s="39"/>
      <c r="C146" s="228" t="s">
        <v>109</v>
      </c>
      <c r="D146" s="228" t="s">
        <v>258</v>
      </c>
      <c r="E146" s="229" t="s">
        <v>1741</v>
      </c>
      <c r="F146" s="230" t="s">
        <v>1742</v>
      </c>
      <c r="G146" s="231" t="s">
        <v>1735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1736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1736</v>
      </c>
      <c r="BM146" s="240" t="s">
        <v>2752</v>
      </c>
    </row>
    <row r="147" s="2" customFormat="1" ht="16.5" customHeight="1">
      <c r="A147" s="38"/>
      <c r="B147" s="39"/>
      <c r="C147" s="228" t="s">
        <v>262</v>
      </c>
      <c r="D147" s="228" t="s">
        <v>258</v>
      </c>
      <c r="E147" s="229" t="s">
        <v>1744</v>
      </c>
      <c r="F147" s="230" t="s">
        <v>1745</v>
      </c>
      <c r="G147" s="231" t="s">
        <v>940</v>
      </c>
      <c r="H147" s="232">
        <v>1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1736</v>
      </c>
      <c r="AT147" s="240" t="s">
        <v>258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1736</v>
      </c>
      <c r="BM147" s="240" t="s">
        <v>2753</v>
      </c>
    </row>
    <row r="148" s="2" customFormat="1" ht="16.5" customHeight="1">
      <c r="A148" s="38"/>
      <c r="B148" s="39"/>
      <c r="C148" s="228" t="s">
        <v>284</v>
      </c>
      <c r="D148" s="228" t="s">
        <v>258</v>
      </c>
      <c r="E148" s="229" t="s">
        <v>1747</v>
      </c>
      <c r="F148" s="230" t="s">
        <v>1748</v>
      </c>
      <c r="G148" s="231" t="s">
        <v>1735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1736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1736</v>
      </c>
      <c r="BM148" s="240" t="s">
        <v>2754</v>
      </c>
    </row>
    <row r="149" s="12" customFormat="1" ht="22.8" customHeight="1">
      <c r="A149" s="12"/>
      <c r="B149" s="212"/>
      <c r="C149" s="213"/>
      <c r="D149" s="214" t="s">
        <v>76</v>
      </c>
      <c r="E149" s="226" t="s">
        <v>655</v>
      </c>
      <c r="F149" s="226" t="s">
        <v>656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SUM(P150:P153)</f>
        <v>0</v>
      </c>
      <c r="Q149" s="220"/>
      <c r="R149" s="221">
        <f>SUM(R150:R153)</f>
        <v>0</v>
      </c>
      <c r="S149" s="220"/>
      <c r="T149" s="222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85</v>
      </c>
      <c r="AT149" s="224" t="s">
        <v>76</v>
      </c>
      <c r="AU149" s="224" t="s">
        <v>85</v>
      </c>
      <c r="AY149" s="223" t="s">
        <v>256</v>
      </c>
      <c r="BK149" s="225">
        <f>SUM(BK150:BK153)</f>
        <v>0</v>
      </c>
    </row>
    <row r="150" s="2" customFormat="1" ht="24.15" customHeight="1">
      <c r="A150" s="38"/>
      <c r="B150" s="39"/>
      <c r="C150" s="228" t="s">
        <v>289</v>
      </c>
      <c r="D150" s="228" t="s">
        <v>258</v>
      </c>
      <c r="E150" s="229" t="s">
        <v>1750</v>
      </c>
      <c r="F150" s="230" t="s">
        <v>1751</v>
      </c>
      <c r="G150" s="231" t="s">
        <v>292</v>
      </c>
      <c r="H150" s="232">
        <v>1.1000000000000001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262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2755</v>
      </c>
    </row>
    <row r="151" s="2" customFormat="1" ht="24.15" customHeight="1">
      <c r="A151" s="38"/>
      <c r="B151" s="39"/>
      <c r="C151" s="228" t="s">
        <v>296</v>
      </c>
      <c r="D151" s="228" t="s">
        <v>258</v>
      </c>
      <c r="E151" s="229" t="s">
        <v>662</v>
      </c>
      <c r="F151" s="230" t="s">
        <v>663</v>
      </c>
      <c r="G151" s="231" t="s">
        <v>292</v>
      </c>
      <c r="H151" s="232">
        <v>1.1000000000000001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262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262</v>
      </c>
      <c r="BM151" s="240" t="s">
        <v>2756</v>
      </c>
    </row>
    <row r="152" s="2" customFormat="1" ht="16.5" customHeight="1">
      <c r="A152" s="38"/>
      <c r="B152" s="39"/>
      <c r="C152" s="228" t="s">
        <v>302</v>
      </c>
      <c r="D152" s="228" t="s">
        <v>258</v>
      </c>
      <c r="E152" s="229" t="s">
        <v>1754</v>
      </c>
      <c r="F152" s="230" t="s">
        <v>1755</v>
      </c>
      <c r="G152" s="231" t="s">
        <v>292</v>
      </c>
      <c r="H152" s="232">
        <v>1.1000000000000001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262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262</v>
      </c>
      <c r="BM152" s="240" t="s">
        <v>2757</v>
      </c>
    </row>
    <row r="153" s="2" customFormat="1" ht="24.15" customHeight="1">
      <c r="A153" s="38"/>
      <c r="B153" s="39"/>
      <c r="C153" s="280" t="s">
        <v>309</v>
      </c>
      <c r="D153" s="280" t="s">
        <v>303</v>
      </c>
      <c r="E153" s="281" t="s">
        <v>1757</v>
      </c>
      <c r="F153" s="282" t="s">
        <v>1758</v>
      </c>
      <c r="G153" s="283" t="s">
        <v>319</v>
      </c>
      <c r="H153" s="284">
        <v>2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302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262</v>
      </c>
      <c r="BM153" s="240" t="s">
        <v>2758</v>
      </c>
    </row>
    <row r="154" s="12" customFormat="1" ht="25.92" customHeight="1">
      <c r="A154" s="12"/>
      <c r="B154" s="212"/>
      <c r="C154" s="213"/>
      <c r="D154" s="214" t="s">
        <v>76</v>
      </c>
      <c r="E154" s="215" t="s">
        <v>715</v>
      </c>
      <c r="F154" s="215" t="s">
        <v>716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P155+P159+P163+P167+P171+P185+P192+P197+P206</f>
        <v>0</v>
      </c>
      <c r="Q154" s="220"/>
      <c r="R154" s="221">
        <f>R155+R159+R163+R167+R171+R185+R192+R197+R206</f>
        <v>1.4460900000000003</v>
      </c>
      <c r="S154" s="220"/>
      <c r="T154" s="222">
        <f>T155+T159+T163+T167+T171+T185+T192+T197+T206</f>
        <v>2.2839200000000002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87</v>
      </c>
      <c r="AT154" s="224" t="s">
        <v>76</v>
      </c>
      <c r="AU154" s="224" t="s">
        <v>77</v>
      </c>
      <c r="AY154" s="223" t="s">
        <v>256</v>
      </c>
      <c r="BK154" s="225">
        <f>BK155+BK159+BK163+BK167+BK171+BK185+BK192+BK197+BK206</f>
        <v>0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935</v>
      </c>
      <c r="F155" s="226" t="s">
        <v>936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SUM(P156:P158)</f>
        <v>0</v>
      </c>
      <c r="Q155" s="220"/>
      <c r="R155" s="221">
        <f>SUM(R156:R158)</f>
        <v>0</v>
      </c>
      <c r="S155" s="220"/>
      <c r="T155" s="222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76</v>
      </c>
      <c r="AU155" s="224" t="s">
        <v>85</v>
      </c>
      <c r="AY155" s="223" t="s">
        <v>256</v>
      </c>
      <c r="BK155" s="225">
        <f>SUM(BK156:BK158)</f>
        <v>0</v>
      </c>
    </row>
    <row r="156" s="2" customFormat="1" ht="16.5" customHeight="1">
      <c r="A156" s="38"/>
      <c r="B156" s="39"/>
      <c r="C156" s="228" t="s">
        <v>316</v>
      </c>
      <c r="D156" s="228" t="s">
        <v>258</v>
      </c>
      <c r="E156" s="229" t="s">
        <v>2759</v>
      </c>
      <c r="F156" s="230" t="s">
        <v>2760</v>
      </c>
      <c r="G156" s="231" t="s">
        <v>1151</v>
      </c>
      <c r="H156" s="232">
        <v>2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1736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1736</v>
      </c>
      <c r="BM156" s="240" t="s">
        <v>2761</v>
      </c>
    </row>
    <row r="157" s="2" customFormat="1" ht="24.15" customHeight="1">
      <c r="A157" s="38"/>
      <c r="B157" s="39"/>
      <c r="C157" s="228" t="s">
        <v>322</v>
      </c>
      <c r="D157" s="228" t="s">
        <v>258</v>
      </c>
      <c r="E157" s="229" t="s">
        <v>1762</v>
      </c>
      <c r="F157" s="230" t="s">
        <v>1763</v>
      </c>
      <c r="G157" s="231" t="s">
        <v>940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1736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1736</v>
      </c>
      <c r="BM157" s="240" t="s">
        <v>2762</v>
      </c>
    </row>
    <row r="158" s="2" customFormat="1" ht="16.5" customHeight="1">
      <c r="A158" s="38"/>
      <c r="B158" s="39"/>
      <c r="C158" s="228" t="s">
        <v>8</v>
      </c>
      <c r="D158" s="228" t="s">
        <v>258</v>
      </c>
      <c r="E158" s="229" t="s">
        <v>1765</v>
      </c>
      <c r="F158" s="230" t="s">
        <v>1766</v>
      </c>
      <c r="G158" s="231" t="s">
        <v>1735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1736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1736</v>
      </c>
      <c r="BM158" s="240" t="s">
        <v>2763</v>
      </c>
    </row>
    <row r="159" s="12" customFormat="1" ht="22.8" customHeight="1">
      <c r="A159" s="12"/>
      <c r="B159" s="212"/>
      <c r="C159" s="213"/>
      <c r="D159" s="214" t="s">
        <v>76</v>
      </c>
      <c r="E159" s="226" t="s">
        <v>1768</v>
      </c>
      <c r="F159" s="226" t="s">
        <v>1769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0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87</v>
      </c>
      <c r="AT159" s="224" t="s">
        <v>76</v>
      </c>
      <c r="AU159" s="224" t="s">
        <v>85</v>
      </c>
      <c r="AY159" s="223" t="s">
        <v>256</v>
      </c>
      <c r="BK159" s="225">
        <f>SUM(BK160:BK162)</f>
        <v>0</v>
      </c>
    </row>
    <row r="160" s="2" customFormat="1" ht="16.5" customHeight="1">
      <c r="A160" s="38"/>
      <c r="B160" s="39"/>
      <c r="C160" s="228" t="s">
        <v>334</v>
      </c>
      <c r="D160" s="228" t="s">
        <v>258</v>
      </c>
      <c r="E160" s="229" t="s">
        <v>1770</v>
      </c>
      <c r="F160" s="230" t="s">
        <v>1771</v>
      </c>
      <c r="G160" s="231" t="s">
        <v>337</v>
      </c>
      <c r="H160" s="232">
        <v>4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355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2764</v>
      </c>
    </row>
    <row r="161" s="2" customFormat="1" ht="16.5" customHeight="1">
      <c r="A161" s="38"/>
      <c r="B161" s="39"/>
      <c r="C161" s="228" t="s">
        <v>343</v>
      </c>
      <c r="D161" s="228" t="s">
        <v>258</v>
      </c>
      <c r="E161" s="229" t="s">
        <v>1773</v>
      </c>
      <c r="F161" s="230" t="s">
        <v>1774</v>
      </c>
      <c r="G161" s="231" t="s">
        <v>1151</v>
      </c>
      <c r="H161" s="232">
        <v>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1736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1736</v>
      </c>
      <c r="BM161" s="240" t="s">
        <v>2765</v>
      </c>
    </row>
    <row r="162" s="2" customFormat="1" ht="16.5" customHeight="1">
      <c r="A162" s="38"/>
      <c r="B162" s="39"/>
      <c r="C162" s="228" t="s">
        <v>348</v>
      </c>
      <c r="D162" s="228" t="s">
        <v>258</v>
      </c>
      <c r="E162" s="229" t="s">
        <v>1776</v>
      </c>
      <c r="F162" s="230" t="s">
        <v>1777</v>
      </c>
      <c r="G162" s="231" t="s">
        <v>1151</v>
      </c>
      <c r="H162" s="232">
        <v>2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1736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1736</v>
      </c>
      <c r="BM162" s="240" t="s">
        <v>2766</v>
      </c>
    </row>
    <row r="163" s="12" customFormat="1" ht="22.8" customHeight="1">
      <c r="A163" s="12"/>
      <c r="B163" s="212"/>
      <c r="C163" s="213"/>
      <c r="D163" s="214" t="s">
        <v>76</v>
      </c>
      <c r="E163" s="226" t="s">
        <v>1064</v>
      </c>
      <c r="F163" s="226" t="s">
        <v>1065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SUM(P164:P166)</f>
        <v>0</v>
      </c>
      <c r="Q163" s="220"/>
      <c r="R163" s="221">
        <f>SUM(R164:R166)</f>
        <v>0</v>
      </c>
      <c r="S163" s="220"/>
      <c r="T163" s="222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87</v>
      </c>
      <c r="AT163" s="224" t="s">
        <v>76</v>
      </c>
      <c r="AU163" s="224" t="s">
        <v>85</v>
      </c>
      <c r="AY163" s="223" t="s">
        <v>256</v>
      </c>
      <c r="BK163" s="225">
        <f>SUM(BK164:BK166)</f>
        <v>0</v>
      </c>
    </row>
    <row r="164" s="2" customFormat="1" ht="24.15" customHeight="1">
      <c r="A164" s="38"/>
      <c r="B164" s="39"/>
      <c r="C164" s="228" t="s">
        <v>355</v>
      </c>
      <c r="D164" s="228" t="s">
        <v>258</v>
      </c>
      <c r="E164" s="229" t="s">
        <v>1779</v>
      </c>
      <c r="F164" s="230" t="s">
        <v>1780</v>
      </c>
      <c r="G164" s="231" t="s">
        <v>337</v>
      </c>
      <c r="H164" s="232">
        <v>77.480000000000004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355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2767</v>
      </c>
    </row>
    <row r="165" s="14" customFormat="1">
      <c r="A165" s="14"/>
      <c r="B165" s="258"/>
      <c r="C165" s="259"/>
      <c r="D165" s="249" t="s">
        <v>266</v>
      </c>
      <c r="E165" s="260" t="s">
        <v>1</v>
      </c>
      <c r="F165" s="261" t="s">
        <v>2768</v>
      </c>
      <c r="G165" s="259"/>
      <c r="H165" s="262">
        <v>77.480000000000004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266</v>
      </c>
      <c r="AU165" s="268" t="s">
        <v>87</v>
      </c>
      <c r="AV165" s="14" t="s">
        <v>87</v>
      </c>
      <c r="AW165" s="14" t="s">
        <v>34</v>
      </c>
      <c r="AX165" s="14" t="s">
        <v>77</v>
      </c>
      <c r="AY165" s="268" t="s">
        <v>256</v>
      </c>
    </row>
    <row r="166" s="15" customFormat="1">
      <c r="A166" s="15"/>
      <c r="B166" s="269"/>
      <c r="C166" s="270"/>
      <c r="D166" s="249" t="s">
        <v>266</v>
      </c>
      <c r="E166" s="271" t="s">
        <v>1</v>
      </c>
      <c r="F166" s="272" t="s">
        <v>270</v>
      </c>
      <c r="G166" s="270"/>
      <c r="H166" s="273">
        <v>77.480000000000004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9" t="s">
        <v>266</v>
      </c>
      <c r="AU166" s="279" t="s">
        <v>87</v>
      </c>
      <c r="AV166" s="15" t="s">
        <v>262</v>
      </c>
      <c r="AW166" s="15" t="s">
        <v>34</v>
      </c>
      <c r="AX166" s="15" t="s">
        <v>85</v>
      </c>
      <c r="AY166" s="279" t="s">
        <v>256</v>
      </c>
    </row>
    <row r="167" s="12" customFormat="1" ht="22.8" customHeight="1">
      <c r="A167" s="12"/>
      <c r="B167" s="212"/>
      <c r="C167" s="213"/>
      <c r="D167" s="214" t="s">
        <v>76</v>
      </c>
      <c r="E167" s="226" t="s">
        <v>1080</v>
      </c>
      <c r="F167" s="226" t="s">
        <v>1783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SUM(P168:P170)</f>
        <v>0</v>
      </c>
      <c r="Q167" s="220"/>
      <c r="R167" s="221">
        <f>SUM(R168:R170)</f>
        <v>0</v>
      </c>
      <c r="S167" s="220"/>
      <c r="T167" s="222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87</v>
      </c>
      <c r="AT167" s="224" t="s">
        <v>76</v>
      </c>
      <c r="AU167" s="224" t="s">
        <v>85</v>
      </c>
      <c r="AY167" s="223" t="s">
        <v>256</v>
      </c>
      <c r="BK167" s="225">
        <f>SUM(BK168:BK170)</f>
        <v>0</v>
      </c>
    </row>
    <row r="168" s="2" customFormat="1" ht="55.5" customHeight="1">
      <c r="A168" s="38"/>
      <c r="B168" s="39"/>
      <c r="C168" s="228" t="s">
        <v>368</v>
      </c>
      <c r="D168" s="228" t="s">
        <v>258</v>
      </c>
      <c r="E168" s="229" t="s">
        <v>1784</v>
      </c>
      <c r="F168" s="230" t="s">
        <v>1785</v>
      </c>
      <c r="G168" s="231" t="s">
        <v>319</v>
      </c>
      <c r="H168" s="232">
        <v>3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355</v>
      </c>
      <c r="AT168" s="240" t="s">
        <v>258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2769</v>
      </c>
    </row>
    <row r="169" s="14" customFormat="1">
      <c r="A169" s="14"/>
      <c r="B169" s="258"/>
      <c r="C169" s="259"/>
      <c r="D169" s="249" t="s">
        <v>266</v>
      </c>
      <c r="E169" s="260" t="s">
        <v>1</v>
      </c>
      <c r="F169" s="261" t="s">
        <v>109</v>
      </c>
      <c r="G169" s="259"/>
      <c r="H169" s="262">
        <v>3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266</v>
      </c>
      <c r="AU169" s="268" t="s">
        <v>87</v>
      </c>
      <c r="AV169" s="14" t="s">
        <v>87</v>
      </c>
      <c r="AW169" s="14" t="s">
        <v>34</v>
      </c>
      <c r="AX169" s="14" t="s">
        <v>77</v>
      </c>
      <c r="AY169" s="268" t="s">
        <v>256</v>
      </c>
    </row>
    <row r="170" s="15" customFormat="1">
      <c r="A170" s="15"/>
      <c r="B170" s="269"/>
      <c r="C170" s="270"/>
      <c r="D170" s="249" t="s">
        <v>266</v>
      </c>
      <c r="E170" s="271" t="s">
        <v>1</v>
      </c>
      <c r="F170" s="272" t="s">
        <v>270</v>
      </c>
      <c r="G170" s="270"/>
      <c r="H170" s="273">
        <v>3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266</v>
      </c>
      <c r="AU170" s="279" t="s">
        <v>87</v>
      </c>
      <c r="AV170" s="15" t="s">
        <v>262</v>
      </c>
      <c r="AW170" s="15" t="s">
        <v>34</v>
      </c>
      <c r="AX170" s="15" t="s">
        <v>85</v>
      </c>
      <c r="AY170" s="279" t="s">
        <v>256</v>
      </c>
    </row>
    <row r="171" s="12" customFormat="1" ht="22.8" customHeight="1">
      <c r="A171" s="12"/>
      <c r="B171" s="212"/>
      <c r="C171" s="213"/>
      <c r="D171" s="214" t="s">
        <v>76</v>
      </c>
      <c r="E171" s="226" t="s">
        <v>1787</v>
      </c>
      <c r="F171" s="226" t="s">
        <v>1788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SUM(P172:P184)</f>
        <v>0</v>
      </c>
      <c r="Q171" s="220"/>
      <c r="R171" s="221">
        <f>SUM(R172:R184)</f>
        <v>1.2330100000000002</v>
      </c>
      <c r="S171" s="220"/>
      <c r="T171" s="222">
        <f>SUM(T172:T184)</f>
        <v>0.20860000000000001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87</v>
      </c>
      <c r="AT171" s="224" t="s">
        <v>76</v>
      </c>
      <c r="AU171" s="224" t="s">
        <v>85</v>
      </c>
      <c r="AY171" s="223" t="s">
        <v>256</v>
      </c>
      <c r="BK171" s="225">
        <f>SUM(BK172:BK184)</f>
        <v>0</v>
      </c>
    </row>
    <row r="172" s="2" customFormat="1" ht="24.15" customHeight="1">
      <c r="A172" s="38"/>
      <c r="B172" s="39"/>
      <c r="C172" s="228" t="s">
        <v>382</v>
      </c>
      <c r="D172" s="228" t="s">
        <v>258</v>
      </c>
      <c r="E172" s="229" t="s">
        <v>1789</v>
      </c>
      <c r="F172" s="230" t="s">
        <v>1790</v>
      </c>
      <c r="G172" s="231" t="s">
        <v>337</v>
      </c>
      <c r="H172" s="232">
        <v>79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355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2770</v>
      </c>
    </row>
    <row r="173" s="2" customFormat="1" ht="16.5" customHeight="1">
      <c r="A173" s="38"/>
      <c r="B173" s="39"/>
      <c r="C173" s="228" t="s">
        <v>406</v>
      </c>
      <c r="D173" s="228" t="s">
        <v>258</v>
      </c>
      <c r="E173" s="229" t="s">
        <v>1792</v>
      </c>
      <c r="F173" s="230" t="s">
        <v>1793</v>
      </c>
      <c r="G173" s="231" t="s">
        <v>337</v>
      </c>
      <c r="H173" s="232">
        <v>79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355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2771</v>
      </c>
    </row>
    <row r="174" s="2" customFormat="1" ht="24.15" customHeight="1">
      <c r="A174" s="38"/>
      <c r="B174" s="39"/>
      <c r="C174" s="228" t="s">
        <v>411</v>
      </c>
      <c r="D174" s="228" t="s">
        <v>258</v>
      </c>
      <c r="E174" s="229" t="s">
        <v>1795</v>
      </c>
      <c r="F174" s="230" t="s">
        <v>1796</v>
      </c>
      <c r="G174" s="231" t="s">
        <v>337</v>
      </c>
      <c r="H174" s="232">
        <v>79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0.00020000000000000001</v>
      </c>
      <c r="R174" s="238">
        <f>Q174*H174</f>
        <v>0.015800000000000002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2772</v>
      </c>
    </row>
    <row r="175" s="2" customFormat="1" ht="16.5" customHeight="1">
      <c r="A175" s="38"/>
      <c r="B175" s="39"/>
      <c r="C175" s="228" t="s">
        <v>7</v>
      </c>
      <c r="D175" s="228" t="s">
        <v>258</v>
      </c>
      <c r="E175" s="229" t="s">
        <v>1798</v>
      </c>
      <c r="F175" s="230" t="s">
        <v>1799</v>
      </c>
      <c r="G175" s="231" t="s">
        <v>337</v>
      </c>
      <c r="H175" s="232">
        <v>79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0.014999999999999999</v>
      </c>
      <c r="R175" s="238">
        <f>Q175*H175</f>
        <v>1.1850000000000001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2773</v>
      </c>
    </row>
    <row r="176" s="2" customFormat="1" ht="24.15" customHeight="1">
      <c r="A176" s="38"/>
      <c r="B176" s="39"/>
      <c r="C176" s="228" t="s">
        <v>435</v>
      </c>
      <c r="D176" s="228" t="s">
        <v>258</v>
      </c>
      <c r="E176" s="229" t="s">
        <v>1801</v>
      </c>
      <c r="F176" s="230" t="s">
        <v>1802</v>
      </c>
      <c r="G176" s="231" t="s">
        <v>337</v>
      </c>
      <c r="H176" s="232">
        <v>79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0.0025000000000000001</v>
      </c>
      <c r="T176" s="239">
        <f>S176*H176</f>
        <v>0.19750000000000001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2774</v>
      </c>
    </row>
    <row r="177" s="2" customFormat="1" ht="16.5" customHeight="1">
      <c r="A177" s="38"/>
      <c r="B177" s="39"/>
      <c r="C177" s="228" t="s">
        <v>441</v>
      </c>
      <c r="D177" s="228" t="s">
        <v>258</v>
      </c>
      <c r="E177" s="229" t="s">
        <v>1804</v>
      </c>
      <c r="F177" s="230" t="s">
        <v>1805</v>
      </c>
      <c r="G177" s="231" t="s">
        <v>337</v>
      </c>
      <c r="H177" s="232">
        <v>79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0.00029999999999999997</v>
      </c>
      <c r="R177" s="238">
        <f>Q177*H177</f>
        <v>0.023699999999999999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2775</v>
      </c>
    </row>
    <row r="178" s="2" customFormat="1" ht="16.5" customHeight="1">
      <c r="A178" s="38"/>
      <c r="B178" s="39"/>
      <c r="C178" s="280" t="s">
        <v>465</v>
      </c>
      <c r="D178" s="280" t="s">
        <v>303</v>
      </c>
      <c r="E178" s="281" t="s">
        <v>1807</v>
      </c>
      <c r="F178" s="282" t="s">
        <v>1808</v>
      </c>
      <c r="G178" s="283" t="s">
        <v>358</v>
      </c>
      <c r="H178" s="284">
        <v>37</v>
      </c>
      <c r="I178" s="285"/>
      <c r="J178" s="286">
        <f>ROUND(I178*H178,2)</f>
        <v>0</v>
      </c>
      <c r="K178" s="287"/>
      <c r="L178" s="288"/>
      <c r="M178" s="289" t="s">
        <v>1</v>
      </c>
      <c r="N178" s="290" t="s">
        <v>42</v>
      </c>
      <c r="O178" s="91"/>
      <c r="P178" s="238">
        <f>O178*H178</f>
        <v>0</v>
      </c>
      <c r="Q178" s="238">
        <v>0.00022000000000000001</v>
      </c>
      <c r="R178" s="238">
        <f>Q178*H178</f>
        <v>0.0081399999999999997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513</v>
      </c>
      <c r="AT178" s="240" t="s">
        <v>303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2776</v>
      </c>
    </row>
    <row r="179" s="14" customFormat="1">
      <c r="A179" s="14"/>
      <c r="B179" s="258"/>
      <c r="C179" s="259"/>
      <c r="D179" s="249" t="s">
        <v>266</v>
      </c>
      <c r="E179" s="260" t="s">
        <v>1</v>
      </c>
      <c r="F179" s="261" t="s">
        <v>2777</v>
      </c>
      <c r="G179" s="259"/>
      <c r="H179" s="262">
        <v>37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266</v>
      </c>
      <c r="AU179" s="268" t="s">
        <v>87</v>
      </c>
      <c r="AV179" s="14" t="s">
        <v>87</v>
      </c>
      <c r="AW179" s="14" t="s">
        <v>34</v>
      </c>
      <c r="AX179" s="14" t="s">
        <v>85</v>
      </c>
      <c r="AY179" s="268" t="s">
        <v>256</v>
      </c>
    </row>
    <row r="180" s="2" customFormat="1" ht="24.15" customHeight="1">
      <c r="A180" s="38"/>
      <c r="B180" s="39"/>
      <c r="C180" s="228" t="s">
        <v>471</v>
      </c>
      <c r="D180" s="228" t="s">
        <v>258</v>
      </c>
      <c r="E180" s="229" t="s">
        <v>1811</v>
      </c>
      <c r="F180" s="230" t="s">
        <v>1812</v>
      </c>
      <c r="G180" s="231" t="s">
        <v>358</v>
      </c>
      <c r="H180" s="232">
        <v>46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2778</v>
      </c>
    </row>
    <row r="181" s="2" customFormat="1" ht="21.75" customHeight="1">
      <c r="A181" s="38"/>
      <c r="B181" s="39"/>
      <c r="C181" s="228" t="s">
        <v>477</v>
      </c>
      <c r="D181" s="228" t="s">
        <v>258</v>
      </c>
      <c r="E181" s="229" t="s">
        <v>1814</v>
      </c>
      <c r="F181" s="230" t="s">
        <v>1815</v>
      </c>
      <c r="G181" s="231" t="s">
        <v>358</v>
      </c>
      <c r="H181" s="232">
        <v>37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0.00029999999999999997</v>
      </c>
      <c r="T181" s="239">
        <f>S181*H181</f>
        <v>0.011099999999999999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2779</v>
      </c>
    </row>
    <row r="182" s="2" customFormat="1" ht="66.75" customHeight="1">
      <c r="A182" s="38"/>
      <c r="B182" s="39"/>
      <c r="C182" s="280" t="s">
        <v>485</v>
      </c>
      <c r="D182" s="280" t="s">
        <v>303</v>
      </c>
      <c r="E182" s="281" t="s">
        <v>1817</v>
      </c>
      <c r="F182" s="282" t="s">
        <v>1818</v>
      </c>
      <c r="G182" s="283" t="s">
        <v>337</v>
      </c>
      <c r="H182" s="284">
        <v>86</v>
      </c>
      <c r="I182" s="285"/>
      <c r="J182" s="286">
        <f>ROUND(I182*H182,2)</f>
        <v>0</v>
      </c>
      <c r="K182" s="287"/>
      <c r="L182" s="288"/>
      <c r="M182" s="289" t="s">
        <v>1</v>
      </c>
      <c r="N182" s="290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1736</v>
      </c>
      <c r="AT182" s="240" t="s">
        <v>303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1736</v>
      </c>
      <c r="BM182" s="240" t="s">
        <v>2780</v>
      </c>
    </row>
    <row r="183" s="2" customFormat="1" ht="16.5" customHeight="1">
      <c r="A183" s="38"/>
      <c r="B183" s="39"/>
      <c r="C183" s="228" t="s">
        <v>489</v>
      </c>
      <c r="D183" s="228" t="s">
        <v>258</v>
      </c>
      <c r="E183" s="229" t="s">
        <v>1820</v>
      </c>
      <c r="F183" s="230" t="s">
        <v>1821</v>
      </c>
      <c r="G183" s="231" t="s">
        <v>358</v>
      </c>
      <c r="H183" s="232">
        <v>37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1.0000000000000001E-05</v>
      </c>
      <c r="R183" s="238">
        <f>Q183*H183</f>
        <v>0.00037000000000000005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2781</v>
      </c>
    </row>
    <row r="184" s="2" customFormat="1" ht="24.15" customHeight="1">
      <c r="A184" s="38"/>
      <c r="B184" s="39"/>
      <c r="C184" s="228" t="s">
        <v>498</v>
      </c>
      <c r="D184" s="228" t="s">
        <v>258</v>
      </c>
      <c r="E184" s="229" t="s">
        <v>1823</v>
      </c>
      <c r="F184" s="230" t="s">
        <v>1824</v>
      </c>
      <c r="G184" s="231" t="s">
        <v>337</v>
      </c>
      <c r="H184" s="232">
        <v>79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2782</v>
      </c>
    </row>
    <row r="185" s="12" customFormat="1" ht="22.8" customHeight="1">
      <c r="A185" s="12"/>
      <c r="B185" s="212"/>
      <c r="C185" s="213"/>
      <c r="D185" s="214" t="s">
        <v>76</v>
      </c>
      <c r="E185" s="226" t="s">
        <v>1260</v>
      </c>
      <c r="F185" s="226" t="s">
        <v>1261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SUM(P186:P191)</f>
        <v>0</v>
      </c>
      <c r="Q185" s="220"/>
      <c r="R185" s="221">
        <f>SUM(R186:R191)</f>
        <v>0.039760000000000004</v>
      </c>
      <c r="S185" s="220"/>
      <c r="T185" s="222">
        <f>SUM(T186:T191)</f>
        <v>2.0375000000000001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87</v>
      </c>
      <c r="AT185" s="224" t="s">
        <v>76</v>
      </c>
      <c r="AU185" s="224" t="s">
        <v>85</v>
      </c>
      <c r="AY185" s="223" t="s">
        <v>256</v>
      </c>
      <c r="BK185" s="225">
        <f>SUM(BK186:BK191)</f>
        <v>0</v>
      </c>
    </row>
    <row r="186" s="2" customFormat="1" ht="16.5" customHeight="1">
      <c r="A186" s="38"/>
      <c r="B186" s="39"/>
      <c r="C186" s="228" t="s">
        <v>505</v>
      </c>
      <c r="D186" s="228" t="s">
        <v>258</v>
      </c>
      <c r="E186" s="229" t="s">
        <v>1267</v>
      </c>
      <c r="F186" s="230" t="s">
        <v>1268</v>
      </c>
      <c r="G186" s="231" t="s">
        <v>337</v>
      </c>
      <c r="H186" s="232">
        <v>2.2000000000000002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0.00029999999999999997</v>
      </c>
      <c r="R186" s="238">
        <f>Q186*H186</f>
        <v>0.00066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2783</v>
      </c>
    </row>
    <row r="187" s="2" customFormat="1" ht="24.15" customHeight="1">
      <c r="A187" s="38"/>
      <c r="B187" s="39"/>
      <c r="C187" s="228" t="s">
        <v>509</v>
      </c>
      <c r="D187" s="228" t="s">
        <v>258</v>
      </c>
      <c r="E187" s="229" t="s">
        <v>1827</v>
      </c>
      <c r="F187" s="230" t="s">
        <v>1828</v>
      </c>
      <c r="G187" s="231" t="s">
        <v>337</v>
      </c>
      <c r="H187" s="232">
        <v>25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0.081500000000000003</v>
      </c>
      <c r="T187" s="239">
        <f>S187*H187</f>
        <v>2.0375000000000001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355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2784</v>
      </c>
    </row>
    <row r="188" s="2" customFormat="1" ht="24.15" customHeight="1">
      <c r="A188" s="38"/>
      <c r="B188" s="39"/>
      <c r="C188" s="228" t="s">
        <v>513</v>
      </c>
      <c r="D188" s="228" t="s">
        <v>258</v>
      </c>
      <c r="E188" s="229" t="s">
        <v>1830</v>
      </c>
      <c r="F188" s="230" t="s">
        <v>1831</v>
      </c>
      <c r="G188" s="231" t="s">
        <v>337</v>
      </c>
      <c r="H188" s="232">
        <v>2.2000000000000002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0.0048999999999999998</v>
      </c>
      <c r="R188" s="238">
        <f>Q188*H188</f>
        <v>0.010780000000000001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2785</v>
      </c>
    </row>
    <row r="189" s="2" customFormat="1" ht="16.5" customHeight="1">
      <c r="A189" s="38"/>
      <c r="B189" s="39"/>
      <c r="C189" s="280" t="s">
        <v>518</v>
      </c>
      <c r="D189" s="280" t="s">
        <v>303</v>
      </c>
      <c r="E189" s="281" t="s">
        <v>1299</v>
      </c>
      <c r="F189" s="282" t="s">
        <v>1300</v>
      </c>
      <c r="G189" s="283" t="s">
        <v>337</v>
      </c>
      <c r="H189" s="284">
        <v>2.3999999999999999</v>
      </c>
      <c r="I189" s="285"/>
      <c r="J189" s="286">
        <f>ROUND(I189*H189,2)</f>
        <v>0</v>
      </c>
      <c r="K189" s="287"/>
      <c r="L189" s="288"/>
      <c r="M189" s="289" t="s">
        <v>1</v>
      </c>
      <c r="N189" s="290" t="s">
        <v>42</v>
      </c>
      <c r="O189" s="91"/>
      <c r="P189" s="238">
        <f>O189*H189</f>
        <v>0</v>
      </c>
      <c r="Q189" s="238">
        <v>0.0118</v>
      </c>
      <c r="R189" s="238">
        <f>Q189*H189</f>
        <v>0.028319999999999998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513</v>
      </c>
      <c r="AT189" s="240" t="s">
        <v>303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2786</v>
      </c>
    </row>
    <row r="190" s="2" customFormat="1" ht="24.15" customHeight="1">
      <c r="A190" s="38"/>
      <c r="B190" s="39"/>
      <c r="C190" s="228" t="s">
        <v>523</v>
      </c>
      <c r="D190" s="228" t="s">
        <v>258</v>
      </c>
      <c r="E190" s="229" t="s">
        <v>1834</v>
      </c>
      <c r="F190" s="230" t="s">
        <v>1835</v>
      </c>
      <c r="G190" s="231" t="s">
        <v>337</v>
      </c>
      <c r="H190" s="232">
        <v>2.2000000000000002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2787</v>
      </c>
    </row>
    <row r="191" s="2" customFormat="1" ht="16.5" customHeight="1">
      <c r="A191" s="38"/>
      <c r="B191" s="39"/>
      <c r="C191" s="228" t="s">
        <v>532</v>
      </c>
      <c r="D191" s="228" t="s">
        <v>258</v>
      </c>
      <c r="E191" s="229" t="s">
        <v>1837</v>
      </c>
      <c r="F191" s="230" t="s">
        <v>1838</v>
      </c>
      <c r="G191" s="231" t="s">
        <v>337</v>
      </c>
      <c r="H191" s="232">
        <v>25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1736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1736</v>
      </c>
      <c r="BM191" s="240" t="s">
        <v>2788</v>
      </c>
    </row>
    <row r="192" s="12" customFormat="1" ht="22.8" customHeight="1">
      <c r="A192" s="12"/>
      <c r="B192" s="212"/>
      <c r="C192" s="213"/>
      <c r="D192" s="214" t="s">
        <v>76</v>
      </c>
      <c r="E192" s="226" t="s">
        <v>1329</v>
      </c>
      <c r="F192" s="226" t="s">
        <v>1330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SUM(P193:P196)</f>
        <v>0</v>
      </c>
      <c r="Q192" s="220"/>
      <c r="R192" s="221">
        <f>SUM(R193:R196)</f>
        <v>0.0025200000000000001</v>
      </c>
      <c r="S192" s="220"/>
      <c r="T192" s="222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87</v>
      </c>
      <c r="AT192" s="224" t="s">
        <v>76</v>
      </c>
      <c r="AU192" s="224" t="s">
        <v>85</v>
      </c>
      <c r="AY192" s="223" t="s">
        <v>256</v>
      </c>
      <c r="BK192" s="225">
        <f>SUM(BK193:BK196)</f>
        <v>0</v>
      </c>
    </row>
    <row r="193" s="2" customFormat="1" ht="24.15" customHeight="1">
      <c r="A193" s="38"/>
      <c r="B193" s="39"/>
      <c r="C193" s="228" t="s">
        <v>544</v>
      </c>
      <c r="D193" s="228" t="s">
        <v>258</v>
      </c>
      <c r="E193" s="229" t="s">
        <v>1846</v>
      </c>
      <c r="F193" s="230" t="s">
        <v>1847</v>
      </c>
      <c r="G193" s="231" t="s">
        <v>358</v>
      </c>
      <c r="H193" s="232">
        <v>21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2.0000000000000002E-05</v>
      </c>
      <c r="R193" s="238">
        <f>Q193*H193</f>
        <v>0.00042000000000000002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2789</v>
      </c>
    </row>
    <row r="194" s="2" customFormat="1" ht="24.15" customHeight="1">
      <c r="A194" s="38"/>
      <c r="B194" s="39"/>
      <c r="C194" s="228" t="s">
        <v>553</v>
      </c>
      <c r="D194" s="228" t="s">
        <v>258</v>
      </c>
      <c r="E194" s="229" t="s">
        <v>1855</v>
      </c>
      <c r="F194" s="230" t="s">
        <v>1856</v>
      </c>
      <c r="G194" s="231" t="s">
        <v>358</v>
      </c>
      <c r="H194" s="232">
        <v>21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4.0000000000000003E-05</v>
      </c>
      <c r="R194" s="238">
        <f>Q194*H194</f>
        <v>0.00084000000000000003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2790</v>
      </c>
    </row>
    <row r="195" s="2" customFormat="1" ht="21.75" customHeight="1">
      <c r="A195" s="38"/>
      <c r="B195" s="39"/>
      <c r="C195" s="228" t="s">
        <v>558</v>
      </c>
      <c r="D195" s="228" t="s">
        <v>258</v>
      </c>
      <c r="E195" s="229" t="s">
        <v>1858</v>
      </c>
      <c r="F195" s="230" t="s">
        <v>1859</v>
      </c>
      <c r="G195" s="231" t="s">
        <v>358</v>
      </c>
      <c r="H195" s="232">
        <v>21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6.0000000000000002E-05</v>
      </c>
      <c r="R195" s="238">
        <f>Q195*H195</f>
        <v>0.0012600000000000001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2791</v>
      </c>
    </row>
    <row r="196" s="2" customFormat="1" ht="16.5" customHeight="1">
      <c r="A196" s="38"/>
      <c r="B196" s="39"/>
      <c r="C196" s="228" t="s">
        <v>564</v>
      </c>
      <c r="D196" s="228" t="s">
        <v>258</v>
      </c>
      <c r="E196" s="229" t="s">
        <v>1861</v>
      </c>
      <c r="F196" s="230" t="s">
        <v>1862</v>
      </c>
      <c r="G196" s="231" t="s">
        <v>319</v>
      </c>
      <c r="H196" s="232">
        <v>2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1736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1736</v>
      </c>
      <c r="BM196" s="240" t="s">
        <v>2792</v>
      </c>
    </row>
    <row r="197" s="12" customFormat="1" ht="22.8" customHeight="1">
      <c r="A197" s="12"/>
      <c r="B197" s="212"/>
      <c r="C197" s="213"/>
      <c r="D197" s="214" t="s">
        <v>76</v>
      </c>
      <c r="E197" s="226" t="s">
        <v>1350</v>
      </c>
      <c r="F197" s="226" t="s">
        <v>1351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SUM(P198:P205)</f>
        <v>0</v>
      </c>
      <c r="Q197" s="220"/>
      <c r="R197" s="221">
        <f>SUM(R198:R205)</f>
        <v>0.17080000000000001</v>
      </c>
      <c r="S197" s="220"/>
      <c r="T197" s="222">
        <f>SUM(T198:T205)</f>
        <v>0.037819999999999999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87</v>
      </c>
      <c r="AT197" s="224" t="s">
        <v>76</v>
      </c>
      <c r="AU197" s="224" t="s">
        <v>85</v>
      </c>
      <c r="AY197" s="223" t="s">
        <v>256</v>
      </c>
      <c r="BK197" s="225">
        <f>SUM(BK198:BK205)</f>
        <v>0</v>
      </c>
    </row>
    <row r="198" s="2" customFormat="1" ht="24.15" customHeight="1">
      <c r="A198" s="38"/>
      <c r="B198" s="39"/>
      <c r="C198" s="228" t="s">
        <v>570</v>
      </c>
      <c r="D198" s="228" t="s">
        <v>258</v>
      </c>
      <c r="E198" s="229" t="s">
        <v>1353</v>
      </c>
      <c r="F198" s="230" t="s">
        <v>1354</v>
      </c>
      <c r="G198" s="231" t="s">
        <v>337</v>
      </c>
      <c r="H198" s="232">
        <v>122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2793</v>
      </c>
    </row>
    <row r="199" s="2" customFormat="1" ht="16.5" customHeight="1">
      <c r="A199" s="38"/>
      <c r="B199" s="39"/>
      <c r="C199" s="228" t="s">
        <v>574</v>
      </c>
      <c r="D199" s="228" t="s">
        <v>258</v>
      </c>
      <c r="E199" s="229" t="s">
        <v>1865</v>
      </c>
      <c r="F199" s="230" t="s">
        <v>1866</v>
      </c>
      <c r="G199" s="231" t="s">
        <v>337</v>
      </c>
      <c r="H199" s="232">
        <v>122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2794</v>
      </c>
    </row>
    <row r="200" s="2" customFormat="1" ht="16.5" customHeight="1">
      <c r="A200" s="38"/>
      <c r="B200" s="39"/>
      <c r="C200" s="228" t="s">
        <v>583</v>
      </c>
      <c r="D200" s="228" t="s">
        <v>258</v>
      </c>
      <c r="E200" s="229" t="s">
        <v>1868</v>
      </c>
      <c r="F200" s="230" t="s">
        <v>1869</v>
      </c>
      <c r="G200" s="231" t="s">
        <v>337</v>
      </c>
      <c r="H200" s="232">
        <v>122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0.001</v>
      </c>
      <c r="R200" s="238">
        <f>Q200*H200</f>
        <v>0.122</v>
      </c>
      <c r="S200" s="238">
        <v>0.00031</v>
      </c>
      <c r="T200" s="239">
        <f>S200*H200</f>
        <v>0.037819999999999999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2795</v>
      </c>
    </row>
    <row r="201" s="2" customFormat="1" ht="24.15" customHeight="1">
      <c r="A201" s="38"/>
      <c r="B201" s="39"/>
      <c r="C201" s="228" t="s">
        <v>588</v>
      </c>
      <c r="D201" s="228" t="s">
        <v>258</v>
      </c>
      <c r="E201" s="229" t="s">
        <v>1871</v>
      </c>
      <c r="F201" s="230" t="s">
        <v>1872</v>
      </c>
      <c r="G201" s="231" t="s">
        <v>337</v>
      </c>
      <c r="H201" s="232">
        <v>122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0.00020000000000000001</v>
      </c>
      <c r="R201" s="238">
        <f>Q201*H201</f>
        <v>0.024400000000000002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2796</v>
      </c>
    </row>
    <row r="202" s="2" customFormat="1" ht="24.15" customHeight="1">
      <c r="A202" s="38"/>
      <c r="B202" s="39"/>
      <c r="C202" s="228" t="s">
        <v>592</v>
      </c>
      <c r="D202" s="228" t="s">
        <v>258</v>
      </c>
      <c r="E202" s="229" t="s">
        <v>1871</v>
      </c>
      <c r="F202" s="230" t="s">
        <v>1872</v>
      </c>
      <c r="G202" s="231" t="s">
        <v>337</v>
      </c>
      <c r="H202" s="232">
        <v>122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0.00020000000000000001</v>
      </c>
      <c r="R202" s="238">
        <f>Q202*H202</f>
        <v>0.024400000000000002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2797</v>
      </c>
    </row>
    <row r="203" s="2" customFormat="1" ht="24.15" customHeight="1">
      <c r="A203" s="38"/>
      <c r="B203" s="39"/>
      <c r="C203" s="228" t="s">
        <v>598</v>
      </c>
      <c r="D203" s="228" t="s">
        <v>258</v>
      </c>
      <c r="E203" s="229" t="s">
        <v>1875</v>
      </c>
      <c r="F203" s="230" t="s">
        <v>1876</v>
      </c>
      <c r="G203" s="231" t="s">
        <v>337</v>
      </c>
      <c r="H203" s="232">
        <v>122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1736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1736</v>
      </c>
      <c r="BM203" s="240" t="s">
        <v>2798</v>
      </c>
    </row>
    <row r="204" s="2" customFormat="1" ht="16.5" customHeight="1">
      <c r="A204" s="38"/>
      <c r="B204" s="39"/>
      <c r="C204" s="228" t="s">
        <v>602</v>
      </c>
      <c r="D204" s="228" t="s">
        <v>258</v>
      </c>
      <c r="E204" s="229" t="s">
        <v>1878</v>
      </c>
      <c r="F204" s="230" t="s">
        <v>1879</v>
      </c>
      <c r="G204" s="231" t="s">
        <v>337</v>
      </c>
      <c r="H204" s="232">
        <v>122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1736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1736</v>
      </c>
      <c r="BM204" s="240" t="s">
        <v>2799</v>
      </c>
    </row>
    <row r="205" s="2" customFormat="1" ht="16.5" customHeight="1">
      <c r="A205" s="38"/>
      <c r="B205" s="39"/>
      <c r="C205" s="228" t="s">
        <v>608</v>
      </c>
      <c r="D205" s="228" t="s">
        <v>258</v>
      </c>
      <c r="E205" s="229" t="s">
        <v>1881</v>
      </c>
      <c r="F205" s="230" t="s">
        <v>1882</v>
      </c>
      <c r="G205" s="231" t="s">
        <v>1735</v>
      </c>
      <c r="H205" s="232">
        <v>1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1736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1736</v>
      </c>
      <c r="BM205" s="240" t="s">
        <v>2800</v>
      </c>
    </row>
    <row r="206" s="12" customFormat="1" ht="22.8" customHeight="1">
      <c r="A206" s="12"/>
      <c r="B206" s="212"/>
      <c r="C206" s="213"/>
      <c r="D206" s="214" t="s">
        <v>76</v>
      </c>
      <c r="E206" s="226" t="s">
        <v>1884</v>
      </c>
      <c r="F206" s="226" t="s">
        <v>1885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SUM(P207:P209)</f>
        <v>0</v>
      </c>
      <c r="Q206" s="220"/>
      <c r="R206" s="221">
        <f>SUM(R207:R209)</f>
        <v>0</v>
      </c>
      <c r="S206" s="220"/>
      <c r="T206" s="222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87</v>
      </c>
      <c r="AT206" s="224" t="s">
        <v>76</v>
      </c>
      <c r="AU206" s="224" t="s">
        <v>85</v>
      </c>
      <c r="AY206" s="223" t="s">
        <v>256</v>
      </c>
      <c r="BK206" s="225">
        <f>SUM(BK207:BK209)</f>
        <v>0</v>
      </c>
    </row>
    <row r="207" s="2" customFormat="1" ht="66.75" customHeight="1">
      <c r="A207" s="38"/>
      <c r="B207" s="39"/>
      <c r="C207" s="228" t="s">
        <v>614</v>
      </c>
      <c r="D207" s="228" t="s">
        <v>258</v>
      </c>
      <c r="E207" s="229" t="s">
        <v>1886</v>
      </c>
      <c r="F207" s="230" t="s">
        <v>2801</v>
      </c>
      <c r="G207" s="231" t="s">
        <v>319</v>
      </c>
      <c r="H207" s="232">
        <v>4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2802</v>
      </c>
    </row>
    <row r="208" s="14" customFormat="1">
      <c r="A208" s="14"/>
      <c r="B208" s="258"/>
      <c r="C208" s="259"/>
      <c r="D208" s="249" t="s">
        <v>266</v>
      </c>
      <c r="E208" s="260" t="s">
        <v>1</v>
      </c>
      <c r="F208" s="261" t="s">
        <v>262</v>
      </c>
      <c r="G208" s="259"/>
      <c r="H208" s="262">
        <v>4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266</v>
      </c>
      <c r="AU208" s="268" t="s">
        <v>87</v>
      </c>
      <c r="AV208" s="14" t="s">
        <v>87</v>
      </c>
      <c r="AW208" s="14" t="s">
        <v>34</v>
      </c>
      <c r="AX208" s="14" t="s">
        <v>77</v>
      </c>
      <c r="AY208" s="268" t="s">
        <v>256</v>
      </c>
    </row>
    <row r="209" s="15" customFormat="1">
      <c r="A209" s="15"/>
      <c r="B209" s="269"/>
      <c r="C209" s="270"/>
      <c r="D209" s="249" t="s">
        <v>266</v>
      </c>
      <c r="E209" s="271" t="s">
        <v>1</v>
      </c>
      <c r="F209" s="272" t="s">
        <v>270</v>
      </c>
      <c r="G209" s="270"/>
      <c r="H209" s="273">
        <v>4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9" t="s">
        <v>266</v>
      </c>
      <c r="AU209" s="279" t="s">
        <v>87</v>
      </c>
      <c r="AV209" s="15" t="s">
        <v>262</v>
      </c>
      <c r="AW209" s="15" t="s">
        <v>34</v>
      </c>
      <c r="AX209" s="15" t="s">
        <v>85</v>
      </c>
      <c r="AY209" s="279" t="s">
        <v>256</v>
      </c>
    </row>
    <row r="210" s="12" customFormat="1" ht="25.92" customHeight="1">
      <c r="A210" s="12"/>
      <c r="B210" s="212"/>
      <c r="C210" s="213"/>
      <c r="D210" s="214" t="s">
        <v>76</v>
      </c>
      <c r="E210" s="215" t="s">
        <v>2261</v>
      </c>
      <c r="F210" s="215" t="s">
        <v>2262</v>
      </c>
      <c r="G210" s="213"/>
      <c r="H210" s="213"/>
      <c r="I210" s="216"/>
      <c r="J210" s="217">
        <f>BK210</f>
        <v>0</v>
      </c>
      <c r="K210" s="213"/>
      <c r="L210" s="218"/>
      <c r="M210" s="219"/>
      <c r="N210" s="220"/>
      <c r="O210" s="220"/>
      <c r="P210" s="221">
        <f>P211</f>
        <v>0</v>
      </c>
      <c r="Q210" s="220"/>
      <c r="R210" s="221">
        <f>R211</f>
        <v>0</v>
      </c>
      <c r="S210" s="220"/>
      <c r="T210" s="222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262</v>
      </c>
      <c r="AT210" s="224" t="s">
        <v>76</v>
      </c>
      <c r="AU210" s="224" t="s">
        <v>77</v>
      </c>
      <c r="AY210" s="223" t="s">
        <v>256</v>
      </c>
      <c r="BK210" s="225">
        <f>BK211</f>
        <v>0</v>
      </c>
    </row>
    <row r="211" s="12" customFormat="1" ht="22.8" customHeight="1">
      <c r="A211" s="12"/>
      <c r="B211" s="212"/>
      <c r="C211" s="213"/>
      <c r="D211" s="214" t="s">
        <v>76</v>
      </c>
      <c r="E211" s="226" t="s">
        <v>2263</v>
      </c>
      <c r="F211" s="226" t="s">
        <v>2264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P212</f>
        <v>0</v>
      </c>
      <c r="Q211" s="220"/>
      <c r="R211" s="221">
        <f>R212</f>
        <v>0</v>
      </c>
      <c r="S211" s="220"/>
      <c r="T211" s="222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262</v>
      </c>
      <c r="AT211" s="224" t="s">
        <v>76</v>
      </c>
      <c r="AU211" s="224" t="s">
        <v>85</v>
      </c>
      <c r="AY211" s="223" t="s">
        <v>256</v>
      </c>
      <c r="BK211" s="225">
        <f>BK212</f>
        <v>0</v>
      </c>
    </row>
    <row r="212" s="2" customFormat="1" ht="16.5" customHeight="1">
      <c r="A212" s="38"/>
      <c r="B212" s="39"/>
      <c r="C212" s="228" t="s">
        <v>620</v>
      </c>
      <c r="D212" s="228" t="s">
        <v>258</v>
      </c>
      <c r="E212" s="229" t="s">
        <v>2803</v>
      </c>
      <c r="F212" s="230" t="s">
        <v>2804</v>
      </c>
      <c r="G212" s="231" t="s">
        <v>1735</v>
      </c>
      <c r="H212" s="232">
        <v>1</v>
      </c>
      <c r="I212" s="233"/>
      <c r="J212" s="234">
        <f>ROUND(I212*H212,2)</f>
        <v>0</v>
      </c>
      <c r="K212" s="235"/>
      <c r="L212" s="44"/>
      <c r="M212" s="295" t="s">
        <v>1</v>
      </c>
      <c r="N212" s="296" t="s">
        <v>42</v>
      </c>
      <c r="O212" s="297"/>
      <c r="P212" s="298">
        <f>O212*H212</f>
        <v>0</v>
      </c>
      <c r="Q212" s="298">
        <v>0</v>
      </c>
      <c r="R212" s="298">
        <f>Q212*H212</f>
        <v>0</v>
      </c>
      <c r="S212" s="298">
        <v>0</v>
      </c>
      <c r="T212" s="29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1736</v>
      </c>
      <c r="AT212" s="240" t="s">
        <v>258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1736</v>
      </c>
      <c r="BM212" s="240" t="s">
        <v>2805</v>
      </c>
    </row>
    <row r="213" s="2" customFormat="1" ht="6.96" customHeight="1">
      <c r="A213" s="38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44"/>
      <c r="M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</sheetData>
  <sheetProtection sheet="1" autoFilter="0" formatColumns="0" formatRows="0" objects="1" scenarios="1" spinCount="100000" saltValue="qxjrtLKRUxwIf+VB7QSce9XyNAWhkNax5T2CBf8lWAsdfAS/TIYHyXESkzeQ47NAlfbGOjyZkXdKWPWsUfNLvg==" hashValue="qbLBmTFy+7akcg2J22ojKMK8bpD1jLmAEt+Sy6IGxzwDjR2uebUBHr2njnpEn7daMVbnLv0VGhmzmjy5AefS/g==" algorithmName="SHA-512" password="CC35"/>
  <autoFilter ref="C139:K21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2748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2806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ROUND(J139,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ROUND((SUM(BE139:BE216)),  2)</f>
        <v>0</v>
      </c>
      <c r="G37" s="38"/>
      <c r="H37" s="38"/>
      <c r="I37" s="165">
        <v>0.20999999999999999</v>
      </c>
      <c r="J37" s="164">
        <f>ROUND(((SUM(BE139:BE216))*I37),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ROUND((SUM(BF139:BF216)),  2)</f>
        <v>0</v>
      </c>
      <c r="G38" s="38"/>
      <c r="H38" s="38"/>
      <c r="I38" s="165">
        <v>0.12</v>
      </c>
      <c r="J38" s="164">
        <f>ROUND(((SUM(BF139:BF216))*I38),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ROUND((SUM(BG139:BG216)),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ROUND((SUM(BH139:BH216)),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ROUND((SUM(BI139:BI216)),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2748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 xml:space="preserve">2300103-042 - Stavební část - kabinet  přírodopisu m.č.1.11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J139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J140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J141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J143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J146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J151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J152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1720</v>
      </c>
      <c r="E107" s="197"/>
      <c r="F107" s="197"/>
      <c r="G107" s="197"/>
      <c r="H107" s="197"/>
      <c r="I107" s="197"/>
      <c r="J107" s="198">
        <f>J155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J159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1721</v>
      </c>
      <c r="E109" s="197"/>
      <c r="F109" s="197"/>
      <c r="G109" s="197"/>
      <c r="H109" s="197"/>
      <c r="I109" s="197"/>
      <c r="J109" s="198">
        <f>J175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1722</v>
      </c>
      <c r="E110" s="197"/>
      <c r="F110" s="197"/>
      <c r="G110" s="197"/>
      <c r="H110" s="197"/>
      <c r="I110" s="197"/>
      <c r="J110" s="198">
        <f>J179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J193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236</v>
      </c>
      <c r="E112" s="197"/>
      <c r="F112" s="197"/>
      <c r="G112" s="197"/>
      <c r="H112" s="197"/>
      <c r="I112" s="197"/>
      <c r="J112" s="198">
        <f>J200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237</v>
      </c>
      <c r="E113" s="197"/>
      <c r="F113" s="197"/>
      <c r="G113" s="197"/>
      <c r="H113" s="197"/>
      <c r="I113" s="197"/>
      <c r="J113" s="198">
        <f>J204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9"/>
      <c r="C114" s="190"/>
      <c r="D114" s="191" t="s">
        <v>2078</v>
      </c>
      <c r="E114" s="192"/>
      <c r="F114" s="192"/>
      <c r="G114" s="192"/>
      <c r="H114" s="192"/>
      <c r="I114" s="192"/>
      <c r="J114" s="193">
        <f>J213</f>
        <v>0</v>
      </c>
      <c r="K114" s="190"/>
      <c r="L114" s="19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5"/>
      <c r="C115" s="133"/>
      <c r="D115" s="196" t="s">
        <v>2079</v>
      </c>
      <c r="E115" s="197"/>
      <c r="F115" s="197"/>
      <c r="G115" s="197"/>
      <c r="H115" s="197"/>
      <c r="I115" s="197"/>
      <c r="J115" s="198">
        <f>J214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241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6.25" customHeight="1">
      <c r="A125" s="38"/>
      <c r="B125" s="39"/>
      <c r="C125" s="40"/>
      <c r="D125" s="40"/>
      <c r="E125" s="184" t="str">
        <f>E7</f>
        <v>Rekonstrukce silno a slaboproudé instalace, WC pro imobilní - ZŠ Ivanovice na Hané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209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1" customFormat="1" ht="16.5" customHeight="1">
      <c r="B127" s="21"/>
      <c r="C127" s="22"/>
      <c r="D127" s="22"/>
      <c r="E127" s="184" t="s">
        <v>1716</v>
      </c>
      <c r="F127" s="22"/>
      <c r="G127" s="22"/>
      <c r="H127" s="22"/>
      <c r="I127" s="22"/>
      <c r="J127" s="22"/>
      <c r="K127" s="22"/>
      <c r="L127" s="20"/>
    </row>
    <row r="128" s="1" customFormat="1" ht="12" customHeight="1">
      <c r="B128" s="21"/>
      <c r="C128" s="32" t="s">
        <v>1424</v>
      </c>
      <c r="D128" s="22"/>
      <c r="E128" s="22"/>
      <c r="F128" s="22"/>
      <c r="G128" s="22"/>
      <c r="H128" s="22"/>
      <c r="I128" s="22"/>
      <c r="J128" s="22"/>
      <c r="K128" s="22"/>
      <c r="L128" s="20"/>
    </row>
    <row r="129" s="2" customFormat="1" ht="16.5" customHeight="1">
      <c r="A129" s="38"/>
      <c r="B129" s="39"/>
      <c r="C129" s="40"/>
      <c r="D129" s="40"/>
      <c r="E129" s="300" t="s">
        <v>2748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1718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76" t="str">
        <f>E13</f>
        <v xml:space="preserve">2300103-042 - Stavební část - kabinet  přírodopisu m.č.1.11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20</v>
      </c>
      <c r="D133" s="40"/>
      <c r="E133" s="40"/>
      <c r="F133" s="27" t="str">
        <f>F16</f>
        <v xml:space="preserve">Ivanovice na Hané, ul. Tyršova  218/4</v>
      </c>
      <c r="G133" s="40"/>
      <c r="H133" s="40"/>
      <c r="I133" s="32" t="s">
        <v>22</v>
      </c>
      <c r="J133" s="79" t="str">
        <f>IF(J16="","",J16)</f>
        <v>6. 12. 2023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24</v>
      </c>
      <c r="D135" s="40"/>
      <c r="E135" s="40"/>
      <c r="F135" s="27" t="str">
        <f>E19</f>
        <v xml:space="preserve"> </v>
      </c>
      <c r="G135" s="40"/>
      <c r="H135" s="40"/>
      <c r="I135" s="32" t="s">
        <v>30</v>
      </c>
      <c r="J135" s="36" t="str">
        <f>E25</f>
        <v>SPZ Design, s.r.o.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28</v>
      </c>
      <c r="D136" s="40"/>
      <c r="E136" s="40"/>
      <c r="F136" s="27" t="str">
        <f>IF(E22="","",E22)</f>
        <v>Vyplň údaj</v>
      </c>
      <c r="G136" s="40"/>
      <c r="H136" s="40"/>
      <c r="I136" s="32" t="s">
        <v>35</v>
      </c>
      <c r="J136" s="36" t="str">
        <f>E28</f>
        <v xml:space="preserve"> 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0.32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11" customFormat="1" ht="29.28" customHeight="1">
      <c r="A138" s="200"/>
      <c r="B138" s="201"/>
      <c r="C138" s="202" t="s">
        <v>242</v>
      </c>
      <c r="D138" s="203" t="s">
        <v>62</v>
      </c>
      <c r="E138" s="203" t="s">
        <v>58</v>
      </c>
      <c r="F138" s="203" t="s">
        <v>59</v>
      </c>
      <c r="G138" s="203" t="s">
        <v>243</v>
      </c>
      <c r="H138" s="203" t="s">
        <v>244</v>
      </c>
      <c r="I138" s="203" t="s">
        <v>245</v>
      </c>
      <c r="J138" s="204" t="s">
        <v>213</v>
      </c>
      <c r="K138" s="205" t="s">
        <v>246</v>
      </c>
      <c r="L138" s="206"/>
      <c r="M138" s="100" t="s">
        <v>1</v>
      </c>
      <c r="N138" s="101" t="s">
        <v>41</v>
      </c>
      <c r="O138" s="101" t="s">
        <v>247</v>
      </c>
      <c r="P138" s="101" t="s">
        <v>248</v>
      </c>
      <c r="Q138" s="101" t="s">
        <v>249</v>
      </c>
      <c r="R138" s="101" t="s">
        <v>250</v>
      </c>
      <c r="S138" s="101" t="s">
        <v>251</v>
      </c>
      <c r="T138" s="102" t="s">
        <v>252</v>
      </c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</row>
    <row r="139" s="2" customFormat="1" ht="22.8" customHeight="1">
      <c r="A139" s="38"/>
      <c r="B139" s="39"/>
      <c r="C139" s="107" t="s">
        <v>253</v>
      </c>
      <c r="D139" s="40"/>
      <c r="E139" s="40"/>
      <c r="F139" s="40"/>
      <c r="G139" s="40"/>
      <c r="H139" s="40"/>
      <c r="I139" s="40"/>
      <c r="J139" s="207">
        <f>BK139</f>
        <v>0</v>
      </c>
      <c r="K139" s="40"/>
      <c r="L139" s="44"/>
      <c r="M139" s="103"/>
      <c r="N139" s="208"/>
      <c r="O139" s="104"/>
      <c r="P139" s="209">
        <f>P140+P151+P213</f>
        <v>0</v>
      </c>
      <c r="Q139" s="104"/>
      <c r="R139" s="209">
        <f>R140+R151+R213</f>
        <v>0.75093578000000005</v>
      </c>
      <c r="S139" s="104"/>
      <c r="T139" s="210">
        <f>T140+T151+T213</f>
        <v>2.1313200000000001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76</v>
      </c>
      <c r="AU139" s="17" t="s">
        <v>215</v>
      </c>
      <c r="BK139" s="211">
        <f>BK140+BK151+BK213</f>
        <v>0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254</v>
      </c>
      <c r="F140" s="215" t="s">
        <v>255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P141+P143+P146</f>
        <v>0</v>
      </c>
      <c r="Q140" s="220"/>
      <c r="R140" s="221">
        <f>R141+R143+R146</f>
        <v>0</v>
      </c>
      <c r="S140" s="220"/>
      <c r="T140" s="222">
        <f>T141+T143+T146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76</v>
      </c>
      <c r="AU140" s="224" t="s">
        <v>77</v>
      </c>
      <c r="AY140" s="223" t="s">
        <v>256</v>
      </c>
      <c r="BK140" s="225">
        <f>BK141+BK143+BK146</f>
        <v>0</v>
      </c>
    </row>
    <row r="141" s="12" customFormat="1" ht="22.8" customHeight="1">
      <c r="A141" s="12"/>
      <c r="B141" s="212"/>
      <c r="C141" s="213"/>
      <c r="D141" s="214" t="s">
        <v>76</v>
      </c>
      <c r="E141" s="226" t="s">
        <v>289</v>
      </c>
      <c r="F141" s="226" t="s">
        <v>381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P142</f>
        <v>0</v>
      </c>
      <c r="Q141" s="220"/>
      <c r="R141" s="221">
        <f>R142</f>
        <v>0</v>
      </c>
      <c r="S141" s="220"/>
      <c r="T141" s="22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85</v>
      </c>
      <c r="AT141" s="224" t="s">
        <v>76</v>
      </c>
      <c r="AU141" s="224" t="s">
        <v>85</v>
      </c>
      <c r="AY141" s="223" t="s">
        <v>256</v>
      </c>
      <c r="BK141" s="225">
        <f>BK142</f>
        <v>0</v>
      </c>
    </row>
    <row r="142" s="2" customFormat="1" ht="16.5" customHeight="1">
      <c r="A142" s="38"/>
      <c r="B142" s="39"/>
      <c r="C142" s="228" t="s">
        <v>85</v>
      </c>
      <c r="D142" s="228" t="s">
        <v>258</v>
      </c>
      <c r="E142" s="229" t="s">
        <v>1733</v>
      </c>
      <c r="F142" s="230" t="s">
        <v>1734</v>
      </c>
      <c r="G142" s="231" t="s">
        <v>1735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1736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1736</v>
      </c>
      <c r="BM142" s="240" t="s">
        <v>2807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309</v>
      </c>
      <c r="F143" s="226" t="s">
        <v>517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SUM(P144:P145)</f>
        <v>0</v>
      </c>
      <c r="Q143" s="220"/>
      <c r="R143" s="221">
        <f>SUM(R144:R145)</f>
        <v>0</v>
      </c>
      <c r="S143" s="220"/>
      <c r="T143" s="222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85</v>
      </c>
      <c r="AT143" s="224" t="s">
        <v>76</v>
      </c>
      <c r="AU143" s="224" t="s">
        <v>85</v>
      </c>
      <c r="AY143" s="223" t="s">
        <v>256</v>
      </c>
      <c r="BK143" s="225">
        <f>SUM(BK144:BK145)</f>
        <v>0</v>
      </c>
    </row>
    <row r="144" s="2" customFormat="1" ht="16.5" customHeight="1">
      <c r="A144" s="38"/>
      <c r="B144" s="39"/>
      <c r="C144" s="228" t="s">
        <v>87</v>
      </c>
      <c r="D144" s="228" t="s">
        <v>258</v>
      </c>
      <c r="E144" s="229" t="s">
        <v>1744</v>
      </c>
      <c r="F144" s="230" t="s">
        <v>1745</v>
      </c>
      <c r="G144" s="231" t="s">
        <v>940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1736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1736</v>
      </c>
      <c r="BM144" s="240" t="s">
        <v>2808</v>
      </c>
    </row>
    <row r="145" s="2" customFormat="1" ht="16.5" customHeight="1">
      <c r="A145" s="38"/>
      <c r="B145" s="39"/>
      <c r="C145" s="228" t="s">
        <v>109</v>
      </c>
      <c r="D145" s="228" t="s">
        <v>258</v>
      </c>
      <c r="E145" s="229" t="s">
        <v>1747</v>
      </c>
      <c r="F145" s="230" t="s">
        <v>1748</v>
      </c>
      <c r="G145" s="231" t="s">
        <v>1735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1736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1736</v>
      </c>
      <c r="BM145" s="240" t="s">
        <v>2809</v>
      </c>
    </row>
    <row r="146" s="12" customFormat="1" ht="22.8" customHeight="1">
      <c r="A146" s="12"/>
      <c r="B146" s="212"/>
      <c r="C146" s="213"/>
      <c r="D146" s="214" t="s">
        <v>76</v>
      </c>
      <c r="E146" s="226" t="s">
        <v>655</v>
      </c>
      <c r="F146" s="226" t="s">
        <v>656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SUM(P147:P150)</f>
        <v>0</v>
      </c>
      <c r="Q146" s="220"/>
      <c r="R146" s="221">
        <f>SUM(R147:R150)</f>
        <v>0</v>
      </c>
      <c r="S146" s="220"/>
      <c r="T146" s="222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85</v>
      </c>
      <c r="AT146" s="224" t="s">
        <v>76</v>
      </c>
      <c r="AU146" s="224" t="s">
        <v>85</v>
      </c>
      <c r="AY146" s="223" t="s">
        <v>256</v>
      </c>
      <c r="BK146" s="225">
        <f>SUM(BK147:BK150)</f>
        <v>0</v>
      </c>
    </row>
    <row r="147" s="2" customFormat="1" ht="24.15" customHeight="1">
      <c r="A147" s="38"/>
      <c r="B147" s="39"/>
      <c r="C147" s="228" t="s">
        <v>262</v>
      </c>
      <c r="D147" s="228" t="s">
        <v>258</v>
      </c>
      <c r="E147" s="229" t="s">
        <v>1750</v>
      </c>
      <c r="F147" s="230" t="s">
        <v>1751</v>
      </c>
      <c r="G147" s="231" t="s">
        <v>292</v>
      </c>
      <c r="H147" s="232">
        <v>0.40000000000000002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262</v>
      </c>
      <c r="AT147" s="240" t="s">
        <v>258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262</v>
      </c>
      <c r="BM147" s="240" t="s">
        <v>2810</v>
      </c>
    </row>
    <row r="148" s="2" customFormat="1" ht="24.15" customHeight="1">
      <c r="A148" s="38"/>
      <c r="B148" s="39"/>
      <c r="C148" s="228" t="s">
        <v>284</v>
      </c>
      <c r="D148" s="228" t="s">
        <v>258</v>
      </c>
      <c r="E148" s="229" t="s">
        <v>662</v>
      </c>
      <c r="F148" s="230" t="s">
        <v>663</v>
      </c>
      <c r="G148" s="231" t="s">
        <v>292</v>
      </c>
      <c r="H148" s="232">
        <v>0.40000000000000002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262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262</v>
      </c>
      <c r="BM148" s="240" t="s">
        <v>2811</v>
      </c>
    </row>
    <row r="149" s="2" customFormat="1" ht="16.5" customHeight="1">
      <c r="A149" s="38"/>
      <c r="B149" s="39"/>
      <c r="C149" s="228" t="s">
        <v>289</v>
      </c>
      <c r="D149" s="228" t="s">
        <v>258</v>
      </c>
      <c r="E149" s="229" t="s">
        <v>1754</v>
      </c>
      <c r="F149" s="230" t="s">
        <v>1755</v>
      </c>
      <c r="G149" s="231" t="s">
        <v>292</v>
      </c>
      <c r="H149" s="232">
        <v>0.40000000000000002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262</v>
      </c>
      <c r="AT149" s="240" t="s">
        <v>258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262</v>
      </c>
      <c r="BM149" s="240" t="s">
        <v>2812</v>
      </c>
    </row>
    <row r="150" s="2" customFormat="1" ht="24.15" customHeight="1">
      <c r="A150" s="38"/>
      <c r="B150" s="39"/>
      <c r="C150" s="280" t="s">
        <v>296</v>
      </c>
      <c r="D150" s="280" t="s">
        <v>303</v>
      </c>
      <c r="E150" s="281" t="s">
        <v>1757</v>
      </c>
      <c r="F150" s="282" t="s">
        <v>1758</v>
      </c>
      <c r="G150" s="283" t="s">
        <v>319</v>
      </c>
      <c r="H150" s="284">
        <v>1</v>
      </c>
      <c r="I150" s="285"/>
      <c r="J150" s="286">
        <f>ROUND(I150*H150,2)</f>
        <v>0</v>
      </c>
      <c r="K150" s="287"/>
      <c r="L150" s="288"/>
      <c r="M150" s="289" t="s">
        <v>1</v>
      </c>
      <c r="N150" s="290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302</v>
      </c>
      <c r="AT150" s="240" t="s">
        <v>303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2813</v>
      </c>
    </row>
    <row r="151" s="12" customFormat="1" ht="25.92" customHeight="1">
      <c r="A151" s="12"/>
      <c r="B151" s="212"/>
      <c r="C151" s="213"/>
      <c r="D151" s="214" t="s">
        <v>76</v>
      </c>
      <c r="E151" s="215" t="s">
        <v>715</v>
      </c>
      <c r="F151" s="215" t="s">
        <v>716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P152+P155+P159+P175+P179+P193+P200+P204</f>
        <v>0</v>
      </c>
      <c r="Q151" s="220"/>
      <c r="R151" s="221">
        <f>R152+R155+R159+R175+R179+R193+R200+R204</f>
        <v>0.75093578000000005</v>
      </c>
      <c r="S151" s="220"/>
      <c r="T151" s="222">
        <f>T152+T155+T159+T175+T179+T193+T200+T204</f>
        <v>2.1313200000000001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87</v>
      </c>
      <c r="AT151" s="224" t="s">
        <v>76</v>
      </c>
      <c r="AU151" s="224" t="s">
        <v>77</v>
      </c>
      <c r="AY151" s="223" t="s">
        <v>256</v>
      </c>
      <c r="BK151" s="225">
        <f>BK152+BK155+BK159+BK175+BK179+BK193+BK200+BK204</f>
        <v>0</v>
      </c>
    </row>
    <row r="152" s="12" customFormat="1" ht="22.8" customHeight="1">
      <c r="A152" s="12"/>
      <c r="B152" s="212"/>
      <c r="C152" s="213"/>
      <c r="D152" s="214" t="s">
        <v>76</v>
      </c>
      <c r="E152" s="226" t="s">
        <v>935</v>
      </c>
      <c r="F152" s="226" t="s">
        <v>936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SUM(P153:P154)</f>
        <v>0</v>
      </c>
      <c r="Q152" s="220"/>
      <c r="R152" s="221">
        <f>SUM(R153:R154)</f>
        <v>0</v>
      </c>
      <c r="S152" s="220"/>
      <c r="T152" s="222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87</v>
      </c>
      <c r="AT152" s="224" t="s">
        <v>76</v>
      </c>
      <c r="AU152" s="224" t="s">
        <v>85</v>
      </c>
      <c r="AY152" s="223" t="s">
        <v>256</v>
      </c>
      <c r="BK152" s="225">
        <f>SUM(BK153:BK154)</f>
        <v>0</v>
      </c>
    </row>
    <row r="153" s="2" customFormat="1" ht="24.15" customHeight="1">
      <c r="A153" s="38"/>
      <c r="B153" s="39"/>
      <c r="C153" s="228" t="s">
        <v>302</v>
      </c>
      <c r="D153" s="228" t="s">
        <v>258</v>
      </c>
      <c r="E153" s="229" t="s">
        <v>1762</v>
      </c>
      <c r="F153" s="230" t="s">
        <v>1763</v>
      </c>
      <c r="G153" s="231" t="s">
        <v>940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1736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1736</v>
      </c>
      <c r="BM153" s="240" t="s">
        <v>2814</v>
      </c>
    </row>
    <row r="154" s="2" customFormat="1" ht="16.5" customHeight="1">
      <c r="A154" s="38"/>
      <c r="B154" s="39"/>
      <c r="C154" s="228" t="s">
        <v>309</v>
      </c>
      <c r="D154" s="228" t="s">
        <v>258</v>
      </c>
      <c r="E154" s="229" t="s">
        <v>1765</v>
      </c>
      <c r="F154" s="230" t="s">
        <v>1766</v>
      </c>
      <c r="G154" s="231" t="s">
        <v>1735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1736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1736</v>
      </c>
      <c r="BM154" s="240" t="s">
        <v>2815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1768</v>
      </c>
      <c r="F155" s="226" t="s">
        <v>1769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SUM(P156:P158)</f>
        <v>0</v>
      </c>
      <c r="Q155" s="220"/>
      <c r="R155" s="221">
        <f>SUM(R156:R158)</f>
        <v>0</v>
      </c>
      <c r="S155" s="220"/>
      <c r="T155" s="222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76</v>
      </c>
      <c r="AU155" s="224" t="s">
        <v>85</v>
      </c>
      <c r="AY155" s="223" t="s">
        <v>256</v>
      </c>
      <c r="BK155" s="225">
        <f>SUM(BK156:BK158)</f>
        <v>0</v>
      </c>
    </row>
    <row r="156" s="2" customFormat="1" ht="16.5" customHeight="1">
      <c r="A156" s="38"/>
      <c r="B156" s="39"/>
      <c r="C156" s="228" t="s">
        <v>316</v>
      </c>
      <c r="D156" s="228" t="s">
        <v>258</v>
      </c>
      <c r="E156" s="229" t="s">
        <v>1770</v>
      </c>
      <c r="F156" s="230" t="s">
        <v>1771</v>
      </c>
      <c r="G156" s="231" t="s">
        <v>337</v>
      </c>
      <c r="H156" s="232">
        <v>2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2816</v>
      </c>
    </row>
    <row r="157" s="2" customFormat="1" ht="16.5" customHeight="1">
      <c r="A157" s="38"/>
      <c r="B157" s="39"/>
      <c r="C157" s="228" t="s">
        <v>322</v>
      </c>
      <c r="D157" s="228" t="s">
        <v>258</v>
      </c>
      <c r="E157" s="229" t="s">
        <v>1773</v>
      </c>
      <c r="F157" s="230" t="s">
        <v>1774</v>
      </c>
      <c r="G157" s="231" t="s">
        <v>1151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1736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1736</v>
      </c>
      <c r="BM157" s="240" t="s">
        <v>2817</v>
      </c>
    </row>
    <row r="158" s="2" customFormat="1" ht="16.5" customHeight="1">
      <c r="A158" s="38"/>
      <c r="B158" s="39"/>
      <c r="C158" s="228" t="s">
        <v>8</v>
      </c>
      <c r="D158" s="228" t="s">
        <v>258</v>
      </c>
      <c r="E158" s="229" t="s">
        <v>1776</v>
      </c>
      <c r="F158" s="230" t="s">
        <v>1777</v>
      </c>
      <c r="G158" s="231" t="s">
        <v>1151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1736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1736</v>
      </c>
      <c r="BM158" s="240" t="s">
        <v>2818</v>
      </c>
    </row>
    <row r="159" s="12" customFormat="1" ht="22.8" customHeight="1">
      <c r="A159" s="12"/>
      <c r="B159" s="212"/>
      <c r="C159" s="213"/>
      <c r="D159" s="214" t="s">
        <v>76</v>
      </c>
      <c r="E159" s="226" t="s">
        <v>1064</v>
      </c>
      <c r="F159" s="226" t="s">
        <v>1065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SUM(P160:P174)</f>
        <v>0</v>
      </c>
      <c r="Q159" s="220"/>
      <c r="R159" s="221">
        <f>SUM(R160:R174)</f>
        <v>0.22325578000000002</v>
      </c>
      <c r="S159" s="220"/>
      <c r="T159" s="222">
        <f>SUM(T160:T174)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87</v>
      </c>
      <c r="AT159" s="224" t="s">
        <v>76</v>
      </c>
      <c r="AU159" s="224" t="s">
        <v>85</v>
      </c>
      <c r="AY159" s="223" t="s">
        <v>256</v>
      </c>
      <c r="BK159" s="225">
        <f>SUM(BK160:BK174)</f>
        <v>0</v>
      </c>
    </row>
    <row r="160" s="2" customFormat="1" ht="33" customHeight="1">
      <c r="A160" s="38"/>
      <c r="B160" s="39"/>
      <c r="C160" s="228" t="s">
        <v>334</v>
      </c>
      <c r="D160" s="228" t="s">
        <v>258</v>
      </c>
      <c r="E160" s="229" t="s">
        <v>1067</v>
      </c>
      <c r="F160" s="230" t="s">
        <v>1068</v>
      </c>
      <c r="G160" s="231" t="s">
        <v>337</v>
      </c>
      <c r="H160" s="232">
        <v>20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0.00125</v>
      </c>
      <c r="R160" s="238">
        <f>Q160*H160</f>
        <v>0.025000000000000001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355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2819</v>
      </c>
    </row>
    <row r="161" s="2" customFormat="1" ht="16.5" customHeight="1">
      <c r="A161" s="38"/>
      <c r="B161" s="39"/>
      <c r="C161" s="280" t="s">
        <v>343</v>
      </c>
      <c r="D161" s="280" t="s">
        <v>303</v>
      </c>
      <c r="E161" s="281" t="s">
        <v>2207</v>
      </c>
      <c r="F161" s="282" t="s">
        <v>2208</v>
      </c>
      <c r="G161" s="283" t="s">
        <v>337</v>
      </c>
      <c r="H161" s="284">
        <v>26.818000000000001</v>
      </c>
      <c r="I161" s="285"/>
      <c r="J161" s="286">
        <f>ROUND(I161*H161,2)</f>
        <v>0</v>
      </c>
      <c r="K161" s="287"/>
      <c r="L161" s="288"/>
      <c r="M161" s="289" t="s">
        <v>1</v>
      </c>
      <c r="N161" s="290" t="s">
        <v>42</v>
      </c>
      <c r="O161" s="91"/>
      <c r="P161" s="238">
        <f>O161*H161</f>
        <v>0</v>
      </c>
      <c r="Q161" s="238">
        <v>0.0060000000000000001</v>
      </c>
      <c r="R161" s="238">
        <f>Q161*H161</f>
        <v>0.16090800000000002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513</v>
      </c>
      <c r="AT161" s="240" t="s">
        <v>303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2820</v>
      </c>
    </row>
    <row r="162" s="14" customFormat="1">
      <c r="A162" s="14"/>
      <c r="B162" s="258"/>
      <c r="C162" s="259"/>
      <c r="D162" s="249" t="s">
        <v>266</v>
      </c>
      <c r="E162" s="260" t="s">
        <v>1</v>
      </c>
      <c r="F162" s="261" t="s">
        <v>2821</v>
      </c>
      <c r="G162" s="259"/>
      <c r="H162" s="262">
        <v>26.818000000000001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266</v>
      </c>
      <c r="AU162" s="268" t="s">
        <v>87</v>
      </c>
      <c r="AV162" s="14" t="s">
        <v>87</v>
      </c>
      <c r="AW162" s="14" t="s">
        <v>34</v>
      </c>
      <c r="AX162" s="14" t="s">
        <v>85</v>
      </c>
      <c r="AY162" s="268" t="s">
        <v>256</v>
      </c>
    </row>
    <row r="163" s="2" customFormat="1" ht="16.5" customHeight="1">
      <c r="A163" s="38"/>
      <c r="B163" s="39"/>
      <c r="C163" s="280" t="s">
        <v>348</v>
      </c>
      <c r="D163" s="280" t="s">
        <v>303</v>
      </c>
      <c r="E163" s="281" t="s">
        <v>2211</v>
      </c>
      <c r="F163" s="282" t="s">
        <v>2212</v>
      </c>
      <c r="G163" s="283" t="s">
        <v>358</v>
      </c>
      <c r="H163" s="284">
        <v>20.262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0.00038000000000000002</v>
      </c>
      <c r="R163" s="238">
        <f>Q163*H163</f>
        <v>0.0076995600000000003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513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2822</v>
      </c>
    </row>
    <row r="164" s="14" customFormat="1">
      <c r="A164" s="14"/>
      <c r="B164" s="258"/>
      <c r="C164" s="259"/>
      <c r="D164" s="249" t="s">
        <v>266</v>
      </c>
      <c r="E164" s="260" t="s">
        <v>1</v>
      </c>
      <c r="F164" s="261" t="s">
        <v>2823</v>
      </c>
      <c r="G164" s="259"/>
      <c r="H164" s="262">
        <v>20.262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266</v>
      </c>
      <c r="AU164" s="268" t="s">
        <v>87</v>
      </c>
      <c r="AV164" s="14" t="s">
        <v>87</v>
      </c>
      <c r="AW164" s="14" t="s">
        <v>34</v>
      </c>
      <c r="AX164" s="14" t="s">
        <v>85</v>
      </c>
      <c r="AY164" s="268" t="s">
        <v>256</v>
      </c>
    </row>
    <row r="165" s="2" customFormat="1" ht="16.5" customHeight="1">
      <c r="A165" s="38"/>
      <c r="B165" s="39"/>
      <c r="C165" s="280" t="s">
        <v>355</v>
      </c>
      <c r="D165" s="280" t="s">
        <v>303</v>
      </c>
      <c r="E165" s="281" t="s">
        <v>2215</v>
      </c>
      <c r="F165" s="282" t="s">
        <v>2216</v>
      </c>
      <c r="G165" s="283" t="s">
        <v>358</v>
      </c>
      <c r="H165" s="284">
        <v>41.716000000000001</v>
      </c>
      <c r="I165" s="285"/>
      <c r="J165" s="286">
        <f>ROUND(I165*H165,2)</f>
        <v>0</v>
      </c>
      <c r="K165" s="287"/>
      <c r="L165" s="288"/>
      <c r="M165" s="289" t="s">
        <v>1</v>
      </c>
      <c r="N165" s="290" t="s">
        <v>42</v>
      </c>
      <c r="O165" s="91"/>
      <c r="P165" s="238">
        <f>O165*H165</f>
        <v>0</v>
      </c>
      <c r="Q165" s="238">
        <v>0.00035</v>
      </c>
      <c r="R165" s="238">
        <f>Q165*H165</f>
        <v>0.0146006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513</v>
      </c>
      <c r="AT165" s="240" t="s">
        <v>303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2824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2825</v>
      </c>
      <c r="G166" s="259"/>
      <c r="H166" s="262">
        <v>41.716000000000001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85</v>
      </c>
      <c r="AY166" s="268" t="s">
        <v>256</v>
      </c>
    </row>
    <row r="167" s="2" customFormat="1" ht="16.5" customHeight="1">
      <c r="A167" s="38"/>
      <c r="B167" s="39"/>
      <c r="C167" s="280" t="s">
        <v>368</v>
      </c>
      <c r="D167" s="280" t="s">
        <v>303</v>
      </c>
      <c r="E167" s="281" t="s">
        <v>2219</v>
      </c>
      <c r="F167" s="282" t="s">
        <v>2220</v>
      </c>
      <c r="G167" s="283" t="s">
        <v>358</v>
      </c>
      <c r="H167" s="284">
        <v>20.858000000000001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0.00035</v>
      </c>
      <c r="R167" s="238">
        <f>Q167*H167</f>
        <v>0.0073003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2826</v>
      </c>
    </row>
    <row r="168" s="14" customFormat="1">
      <c r="A168" s="14"/>
      <c r="B168" s="258"/>
      <c r="C168" s="259"/>
      <c r="D168" s="249" t="s">
        <v>266</v>
      </c>
      <c r="E168" s="260" t="s">
        <v>1</v>
      </c>
      <c r="F168" s="261" t="s">
        <v>2827</v>
      </c>
      <c r="G168" s="259"/>
      <c r="H168" s="262">
        <v>20.858000000000001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266</v>
      </c>
      <c r="AU168" s="268" t="s">
        <v>87</v>
      </c>
      <c r="AV168" s="14" t="s">
        <v>87</v>
      </c>
      <c r="AW168" s="14" t="s">
        <v>34</v>
      </c>
      <c r="AX168" s="14" t="s">
        <v>85</v>
      </c>
      <c r="AY168" s="268" t="s">
        <v>256</v>
      </c>
    </row>
    <row r="169" s="2" customFormat="1" ht="16.5" customHeight="1">
      <c r="A169" s="38"/>
      <c r="B169" s="39"/>
      <c r="C169" s="280" t="s">
        <v>382</v>
      </c>
      <c r="D169" s="280" t="s">
        <v>303</v>
      </c>
      <c r="E169" s="281" t="s">
        <v>2223</v>
      </c>
      <c r="F169" s="282" t="s">
        <v>2224</v>
      </c>
      <c r="G169" s="283" t="s">
        <v>358</v>
      </c>
      <c r="H169" s="284">
        <v>11.919000000000001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42</v>
      </c>
      <c r="O169" s="91"/>
      <c r="P169" s="238">
        <f>O169*H169</f>
        <v>0</v>
      </c>
      <c r="Q169" s="238">
        <v>0.00050000000000000001</v>
      </c>
      <c r="R169" s="238">
        <f>Q169*H169</f>
        <v>0.0059595000000000004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513</v>
      </c>
      <c r="AT169" s="240" t="s">
        <v>303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2828</v>
      </c>
    </row>
    <row r="170" s="14" customFormat="1">
      <c r="A170" s="14"/>
      <c r="B170" s="258"/>
      <c r="C170" s="259"/>
      <c r="D170" s="249" t="s">
        <v>266</v>
      </c>
      <c r="E170" s="260" t="s">
        <v>1</v>
      </c>
      <c r="F170" s="261" t="s">
        <v>2829</v>
      </c>
      <c r="G170" s="259"/>
      <c r="H170" s="262">
        <v>11.919000000000001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266</v>
      </c>
      <c r="AU170" s="268" t="s">
        <v>87</v>
      </c>
      <c r="AV170" s="14" t="s">
        <v>87</v>
      </c>
      <c r="AW170" s="14" t="s">
        <v>34</v>
      </c>
      <c r="AX170" s="14" t="s">
        <v>85</v>
      </c>
      <c r="AY170" s="268" t="s">
        <v>256</v>
      </c>
    </row>
    <row r="171" s="2" customFormat="1" ht="16.5" customHeight="1">
      <c r="A171" s="38"/>
      <c r="B171" s="39"/>
      <c r="C171" s="280" t="s">
        <v>406</v>
      </c>
      <c r="D171" s="280" t="s">
        <v>303</v>
      </c>
      <c r="E171" s="281" t="s">
        <v>2227</v>
      </c>
      <c r="F171" s="282" t="s">
        <v>2228</v>
      </c>
      <c r="G171" s="283" t="s">
        <v>319</v>
      </c>
      <c r="H171" s="284">
        <v>29.797000000000001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42</v>
      </c>
      <c r="O171" s="91"/>
      <c r="P171" s="238">
        <f>O171*H171</f>
        <v>0</v>
      </c>
      <c r="Q171" s="238">
        <v>4.0000000000000003E-05</v>
      </c>
      <c r="R171" s="238">
        <f>Q171*H171</f>
        <v>0.0011918800000000002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513</v>
      </c>
      <c r="AT171" s="240" t="s">
        <v>303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2830</v>
      </c>
    </row>
    <row r="172" s="14" customFormat="1">
      <c r="A172" s="14"/>
      <c r="B172" s="258"/>
      <c r="C172" s="259"/>
      <c r="D172" s="249" t="s">
        <v>266</v>
      </c>
      <c r="E172" s="260" t="s">
        <v>1</v>
      </c>
      <c r="F172" s="261" t="s">
        <v>2831</v>
      </c>
      <c r="G172" s="259"/>
      <c r="H172" s="262">
        <v>29.797000000000001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266</v>
      </c>
      <c r="AU172" s="268" t="s">
        <v>87</v>
      </c>
      <c r="AV172" s="14" t="s">
        <v>87</v>
      </c>
      <c r="AW172" s="14" t="s">
        <v>34</v>
      </c>
      <c r="AX172" s="14" t="s">
        <v>85</v>
      </c>
      <c r="AY172" s="268" t="s">
        <v>256</v>
      </c>
    </row>
    <row r="173" s="2" customFormat="1" ht="16.5" customHeight="1">
      <c r="A173" s="38"/>
      <c r="B173" s="39"/>
      <c r="C173" s="280" t="s">
        <v>411</v>
      </c>
      <c r="D173" s="280" t="s">
        <v>303</v>
      </c>
      <c r="E173" s="281" t="s">
        <v>2231</v>
      </c>
      <c r="F173" s="282" t="s">
        <v>2232</v>
      </c>
      <c r="G173" s="283" t="s">
        <v>319</v>
      </c>
      <c r="H173" s="284">
        <v>29.797000000000001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2.0000000000000002E-05</v>
      </c>
      <c r="R173" s="238">
        <f>Q173*H173</f>
        <v>0.0005959400000000001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2832</v>
      </c>
    </row>
    <row r="174" s="14" customFormat="1">
      <c r="A174" s="14"/>
      <c r="B174" s="258"/>
      <c r="C174" s="259"/>
      <c r="D174" s="249" t="s">
        <v>266</v>
      </c>
      <c r="E174" s="260" t="s">
        <v>1</v>
      </c>
      <c r="F174" s="261" t="s">
        <v>2831</v>
      </c>
      <c r="G174" s="259"/>
      <c r="H174" s="262">
        <v>29.797000000000001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266</v>
      </c>
      <c r="AU174" s="268" t="s">
        <v>87</v>
      </c>
      <c r="AV174" s="14" t="s">
        <v>87</v>
      </c>
      <c r="AW174" s="14" t="s">
        <v>34</v>
      </c>
      <c r="AX174" s="14" t="s">
        <v>85</v>
      </c>
      <c r="AY174" s="268" t="s">
        <v>256</v>
      </c>
    </row>
    <row r="175" s="12" customFormat="1" ht="22.8" customHeight="1">
      <c r="A175" s="12"/>
      <c r="B175" s="212"/>
      <c r="C175" s="213"/>
      <c r="D175" s="214" t="s">
        <v>76</v>
      </c>
      <c r="E175" s="226" t="s">
        <v>1080</v>
      </c>
      <c r="F175" s="226" t="s">
        <v>1783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SUM(P176:P178)</f>
        <v>0</v>
      </c>
      <c r="Q175" s="220"/>
      <c r="R175" s="221">
        <f>SUM(R176:R178)</f>
        <v>0</v>
      </c>
      <c r="S175" s="220"/>
      <c r="T175" s="222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87</v>
      </c>
      <c r="AT175" s="224" t="s">
        <v>76</v>
      </c>
      <c r="AU175" s="224" t="s">
        <v>85</v>
      </c>
      <c r="AY175" s="223" t="s">
        <v>256</v>
      </c>
      <c r="BK175" s="225">
        <f>SUM(BK176:BK178)</f>
        <v>0</v>
      </c>
    </row>
    <row r="176" s="2" customFormat="1" ht="55.5" customHeight="1">
      <c r="A176" s="38"/>
      <c r="B176" s="39"/>
      <c r="C176" s="228" t="s">
        <v>7</v>
      </c>
      <c r="D176" s="228" t="s">
        <v>258</v>
      </c>
      <c r="E176" s="229" t="s">
        <v>1784</v>
      </c>
      <c r="F176" s="230" t="s">
        <v>1785</v>
      </c>
      <c r="G176" s="231" t="s">
        <v>319</v>
      </c>
      <c r="H176" s="232">
        <v>1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2833</v>
      </c>
    </row>
    <row r="177" s="14" customFormat="1">
      <c r="A177" s="14"/>
      <c r="B177" s="258"/>
      <c r="C177" s="259"/>
      <c r="D177" s="249" t="s">
        <v>266</v>
      </c>
      <c r="E177" s="260" t="s">
        <v>1</v>
      </c>
      <c r="F177" s="261" t="s">
        <v>85</v>
      </c>
      <c r="G177" s="259"/>
      <c r="H177" s="262">
        <v>1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266</v>
      </c>
      <c r="AU177" s="268" t="s">
        <v>87</v>
      </c>
      <c r="AV177" s="14" t="s">
        <v>87</v>
      </c>
      <c r="AW177" s="14" t="s">
        <v>34</v>
      </c>
      <c r="AX177" s="14" t="s">
        <v>77</v>
      </c>
      <c r="AY177" s="268" t="s">
        <v>256</v>
      </c>
    </row>
    <row r="178" s="15" customFormat="1">
      <c r="A178" s="15"/>
      <c r="B178" s="269"/>
      <c r="C178" s="270"/>
      <c r="D178" s="249" t="s">
        <v>266</v>
      </c>
      <c r="E178" s="271" t="s">
        <v>1</v>
      </c>
      <c r="F178" s="272" t="s">
        <v>270</v>
      </c>
      <c r="G178" s="270"/>
      <c r="H178" s="273">
        <v>1</v>
      </c>
      <c r="I178" s="274"/>
      <c r="J178" s="270"/>
      <c r="K178" s="270"/>
      <c r="L178" s="275"/>
      <c r="M178" s="276"/>
      <c r="N178" s="277"/>
      <c r="O178" s="277"/>
      <c r="P178" s="277"/>
      <c r="Q178" s="277"/>
      <c r="R178" s="277"/>
      <c r="S178" s="277"/>
      <c r="T178" s="27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9" t="s">
        <v>266</v>
      </c>
      <c r="AU178" s="279" t="s">
        <v>87</v>
      </c>
      <c r="AV178" s="15" t="s">
        <v>262</v>
      </c>
      <c r="AW178" s="15" t="s">
        <v>34</v>
      </c>
      <c r="AX178" s="15" t="s">
        <v>85</v>
      </c>
      <c r="AY178" s="279" t="s">
        <v>256</v>
      </c>
    </row>
    <row r="179" s="12" customFormat="1" ht="22.8" customHeight="1">
      <c r="A179" s="12"/>
      <c r="B179" s="212"/>
      <c r="C179" s="213"/>
      <c r="D179" s="214" t="s">
        <v>76</v>
      </c>
      <c r="E179" s="226" t="s">
        <v>1787</v>
      </c>
      <c r="F179" s="226" t="s">
        <v>1788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SUM(P180:P192)</f>
        <v>0</v>
      </c>
      <c r="Q179" s="220"/>
      <c r="R179" s="221">
        <f>SUM(R180:R192)</f>
        <v>0.31459999999999999</v>
      </c>
      <c r="S179" s="220"/>
      <c r="T179" s="222">
        <f>SUM(T180:T192)</f>
        <v>0.056000000000000001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87</v>
      </c>
      <c r="AT179" s="224" t="s">
        <v>76</v>
      </c>
      <c r="AU179" s="224" t="s">
        <v>85</v>
      </c>
      <c r="AY179" s="223" t="s">
        <v>256</v>
      </c>
      <c r="BK179" s="225">
        <f>SUM(BK180:BK192)</f>
        <v>0</v>
      </c>
    </row>
    <row r="180" s="2" customFormat="1" ht="24.15" customHeight="1">
      <c r="A180" s="38"/>
      <c r="B180" s="39"/>
      <c r="C180" s="228" t="s">
        <v>435</v>
      </c>
      <c r="D180" s="228" t="s">
        <v>258</v>
      </c>
      <c r="E180" s="229" t="s">
        <v>1789</v>
      </c>
      <c r="F180" s="230" t="s">
        <v>1790</v>
      </c>
      <c r="G180" s="231" t="s">
        <v>337</v>
      </c>
      <c r="H180" s="232">
        <v>20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2834</v>
      </c>
    </row>
    <row r="181" s="2" customFormat="1" ht="16.5" customHeight="1">
      <c r="A181" s="38"/>
      <c r="B181" s="39"/>
      <c r="C181" s="228" t="s">
        <v>441</v>
      </c>
      <c r="D181" s="228" t="s">
        <v>258</v>
      </c>
      <c r="E181" s="229" t="s">
        <v>1792</v>
      </c>
      <c r="F181" s="230" t="s">
        <v>1793</v>
      </c>
      <c r="G181" s="231" t="s">
        <v>337</v>
      </c>
      <c r="H181" s="232">
        <v>20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2835</v>
      </c>
    </row>
    <row r="182" s="2" customFormat="1" ht="24.15" customHeight="1">
      <c r="A182" s="38"/>
      <c r="B182" s="39"/>
      <c r="C182" s="228" t="s">
        <v>465</v>
      </c>
      <c r="D182" s="228" t="s">
        <v>258</v>
      </c>
      <c r="E182" s="229" t="s">
        <v>1795</v>
      </c>
      <c r="F182" s="230" t="s">
        <v>1796</v>
      </c>
      <c r="G182" s="231" t="s">
        <v>337</v>
      </c>
      <c r="H182" s="232">
        <v>20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0.00020000000000000001</v>
      </c>
      <c r="R182" s="238">
        <f>Q182*H182</f>
        <v>0.0040000000000000001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2836</v>
      </c>
    </row>
    <row r="183" s="2" customFormat="1" ht="16.5" customHeight="1">
      <c r="A183" s="38"/>
      <c r="B183" s="39"/>
      <c r="C183" s="228" t="s">
        <v>471</v>
      </c>
      <c r="D183" s="228" t="s">
        <v>258</v>
      </c>
      <c r="E183" s="229" t="s">
        <v>1798</v>
      </c>
      <c r="F183" s="230" t="s">
        <v>1799</v>
      </c>
      <c r="G183" s="231" t="s">
        <v>337</v>
      </c>
      <c r="H183" s="232">
        <v>20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0.014999999999999999</v>
      </c>
      <c r="R183" s="238">
        <f>Q183*H183</f>
        <v>0.29999999999999999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2837</v>
      </c>
    </row>
    <row r="184" s="2" customFormat="1" ht="24.15" customHeight="1">
      <c r="A184" s="38"/>
      <c r="B184" s="39"/>
      <c r="C184" s="228" t="s">
        <v>477</v>
      </c>
      <c r="D184" s="228" t="s">
        <v>258</v>
      </c>
      <c r="E184" s="229" t="s">
        <v>1801</v>
      </c>
      <c r="F184" s="230" t="s">
        <v>1802</v>
      </c>
      <c r="G184" s="231" t="s">
        <v>337</v>
      </c>
      <c r="H184" s="232">
        <v>20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0.0025000000000000001</v>
      </c>
      <c r="T184" s="239">
        <f>S184*H184</f>
        <v>0.050000000000000003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2838</v>
      </c>
    </row>
    <row r="185" s="2" customFormat="1" ht="16.5" customHeight="1">
      <c r="A185" s="38"/>
      <c r="B185" s="39"/>
      <c r="C185" s="228" t="s">
        <v>485</v>
      </c>
      <c r="D185" s="228" t="s">
        <v>258</v>
      </c>
      <c r="E185" s="229" t="s">
        <v>1804</v>
      </c>
      <c r="F185" s="230" t="s">
        <v>1805</v>
      </c>
      <c r="G185" s="231" t="s">
        <v>337</v>
      </c>
      <c r="H185" s="232">
        <v>20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0.00029999999999999997</v>
      </c>
      <c r="R185" s="238">
        <f>Q185*H185</f>
        <v>0.0059999999999999993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2839</v>
      </c>
    </row>
    <row r="186" s="2" customFormat="1" ht="16.5" customHeight="1">
      <c r="A186" s="38"/>
      <c r="B186" s="39"/>
      <c r="C186" s="280" t="s">
        <v>489</v>
      </c>
      <c r="D186" s="280" t="s">
        <v>303</v>
      </c>
      <c r="E186" s="281" t="s">
        <v>1807</v>
      </c>
      <c r="F186" s="282" t="s">
        <v>1808</v>
      </c>
      <c r="G186" s="283" t="s">
        <v>358</v>
      </c>
      <c r="H186" s="284">
        <v>20</v>
      </c>
      <c r="I186" s="285"/>
      <c r="J186" s="286">
        <f>ROUND(I186*H186,2)</f>
        <v>0</v>
      </c>
      <c r="K186" s="287"/>
      <c r="L186" s="288"/>
      <c r="M186" s="289" t="s">
        <v>1</v>
      </c>
      <c r="N186" s="290" t="s">
        <v>42</v>
      </c>
      <c r="O186" s="91"/>
      <c r="P186" s="238">
        <f>O186*H186</f>
        <v>0</v>
      </c>
      <c r="Q186" s="238">
        <v>0.00022000000000000001</v>
      </c>
      <c r="R186" s="238">
        <f>Q186*H186</f>
        <v>0.0044000000000000003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513</v>
      </c>
      <c r="AT186" s="240" t="s">
        <v>303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2840</v>
      </c>
    </row>
    <row r="187" s="14" customFormat="1">
      <c r="A187" s="14"/>
      <c r="B187" s="258"/>
      <c r="C187" s="259"/>
      <c r="D187" s="249" t="s">
        <v>266</v>
      </c>
      <c r="E187" s="260" t="s">
        <v>1</v>
      </c>
      <c r="F187" s="261" t="s">
        <v>2841</v>
      </c>
      <c r="G187" s="259"/>
      <c r="H187" s="262">
        <v>20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266</v>
      </c>
      <c r="AU187" s="268" t="s">
        <v>87</v>
      </c>
      <c r="AV187" s="14" t="s">
        <v>87</v>
      </c>
      <c r="AW187" s="14" t="s">
        <v>34</v>
      </c>
      <c r="AX187" s="14" t="s">
        <v>85</v>
      </c>
      <c r="AY187" s="268" t="s">
        <v>256</v>
      </c>
    </row>
    <row r="188" s="2" customFormat="1" ht="24.15" customHeight="1">
      <c r="A188" s="38"/>
      <c r="B188" s="39"/>
      <c r="C188" s="228" t="s">
        <v>498</v>
      </c>
      <c r="D188" s="228" t="s">
        <v>258</v>
      </c>
      <c r="E188" s="229" t="s">
        <v>1811</v>
      </c>
      <c r="F188" s="230" t="s">
        <v>1812</v>
      </c>
      <c r="G188" s="231" t="s">
        <v>358</v>
      </c>
      <c r="H188" s="232">
        <v>8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2842</v>
      </c>
    </row>
    <row r="189" s="2" customFormat="1" ht="21.75" customHeight="1">
      <c r="A189" s="38"/>
      <c r="B189" s="39"/>
      <c r="C189" s="228" t="s">
        <v>505</v>
      </c>
      <c r="D189" s="228" t="s">
        <v>258</v>
      </c>
      <c r="E189" s="229" t="s">
        <v>1814</v>
      </c>
      <c r="F189" s="230" t="s">
        <v>1815</v>
      </c>
      <c r="G189" s="231" t="s">
        <v>358</v>
      </c>
      <c r="H189" s="232">
        <v>20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0.00029999999999999997</v>
      </c>
      <c r="T189" s="239">
        <f>S189*H189</f>
        <v>0.0059999999999999993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2843</v>
      </c>
    </row>
    <row r="190" s="2" customFormat="1" ht="66.75" customHeight="1">
      <c r="A190" s="38"/>
      <c r="B190" s="39"/>
      <c r="C190" s="280" t="s">
        <v>509</v>
      </c>
      <c r="D190" s="280" t="s">
        <v>303</v>
      </c>
      <c r="E190" s="281" t="s">
        <v>1817</v>
      </c>
      <c r="F190" s="282" t="s">
        <v>1818</v>
      </c>
      <c r="G190" s="283" t="s">
        <v>337</v>
      </c>
      <c r="H190" s="284">
        <v>22</v>
      </c>
      <c r="I190" s="285"/>
      <c r="J190" s="286">
        <f>ROUND(I190*H190,2)</f>
        <v>0</v>
      </c>
      <c r="K190" s="287"/>
      <c r="L190" s="288"/>
      <c r="M190" s="289" t="s">
        <v>1</v>
      </c>
      <c r="N190" s="290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1736</v>
      </c>
      <c r="AT190" s="240" t="s">
        <v>303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1736</v>
      </c>
      <c r="BM190" s="240" t="s">
        <v>2844</v>
      </c>
    </row>
    <row r="191" s="2" customFormat="1" ht="16.5" customHeight="1">
      <c r="A191" s="38"/>
      <c r="B191" s="39"/>
      <c r="C191" s="228" t="s">
        <v>513</v>
      </c>
      <c r="D191" s="228" t="s">
        <v>258</v>
      </c>
      <c r="E191" s="229" t="s">
        <v>1820</v>
      </c>
      <c r="F191" s="230" t="s">
        <v>1821</v>
      </c>
      <c r="G191" s="231" t="s">
        <v>358</v>
      </c>
      <c r="H191" s="232">
        <v>20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1.0000000000000001E-05</v>
      </c>
      <c r="R191" s="238">
        <f>Q191*H191</f>
        <v>0.00020000000000000001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2845</v>
      </c>
    </row>
    <row r="192" s="2" customFormat="1" ht="24.15" customHeight="1">
      <c r="A192" s="38"/>
      <c r="B192" s="39"/>
      <c r="C192" s="228" t="s">
        <v>518</v>
      </c>
      <c r="D192" s="228" t="s">
        <v>258</v>
      </c>
      <c r="E192" s="229" t="s">
        <v>1823</v>
      </c>
      <c r="F192" s="230" t="s">
        <v>1824</v>
      </c>
      <c r="G192" s="231" t="s">
        <v>337</v>
      </c>
      <c r="H192" s="232">
        <v>79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355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2846</v>
      </c>
    </row>
    <row r="193" s="12" customFormat="1" ht="22.8" customHeight="1">
      <c r="A193" s="12"/>
      <c r="B193" s="212"/>
      <c r="C193" s="213"/>
      <c r="D193" s="214" t="s">
        <v>76</v>
      </c>
      <c r="E193" s="226" t="s">
        <v>1260</v>
      </c>
      <c r="F193" s="226" t="s">
        <v>1261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SUM(P194:P199)</f>
        <v>0</v>
      </c>
      <c r="Q193" s="220"/>
      <c r="R193" s="221">
        <f>SUM(R194:R199)</f>
        <v>0.039760000000000004</v>
      </c>
      <c r="S193" s="220"/>
      <c r="T193" s="222">
        <f>SUM(T194:T199)</f>
        <v>2.0375000000000001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87</v>
      </c>
      <c r="AT193" s="224" t="s">
        <v>76</v>
      </c>
      <c r="AU193" s="224" t="s">
        <v>85</v>
      </c>
      <c r="AY193" s="223" t="s">
        <v>256</v>
      </c>
      <c r="BK193" s="225">
        <f>SUM(BK194:BK199)</f>
        <v>0</v>
      </c>
    </row>
    <row r="194" s="2" customFormat="1" ht="16.5" customHeight="1">
      <c r="A194" s="38"/>
      <c r="B194" s="39"/>
      <c r="C194" s="228" t="s">
        <v>523</v>
      </c>
      <c r="D194" s="228" t="s">
        <v>258</v>
      </c>
      <c r="E194" s="229" t="s">
        <v>1267</v>
      </c>
      <c r="F194" s="230" t="s">
        <v>1268</v>
      </c>
      <c r="G194" s="231" t="s">
        <v>337</v>
      </c>
      <c r="H194" s="232">
        <v>2.2000000000000002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0.00029999999999999997</v>
      </c>
      <c r="R194" s="238">
        <f>Q194*H194</f>
        <v>0.00066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2847</v>
      </c>
    </row>
    <row r="195" s="2" customFormat="1" ht="24.15" customHeight="1">
      <c r="A195" s="38"/>
      <c r="B195" s="39"/>
      <c r="C195" s="228" t="s">
        <v>532</v>
      </c>
      <c r="D195" s="228" t="s">
        <v>258</v>
      </c>
      <c r="E195" s="229" t="s">
        <v>1827</v>
      </c>
      <c r="F195" s="230" t="s">
        <v>1828</v>
      </c>
      <c r="G195" s="231" t="s">
        <v>337</v>
      </c>
      <c r="H195" s="232">
        <v>25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0.081500000000000003</v>
      </c>
      <c r="T195" s="239">
        <f>S195*H195</f>
        <v>2.0375000000000001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2848</v>
      </c>
    </row>
    <row r="196" s="2" customFormat="1" ht="24.15" customHeight="1">
      <c r="A196" s="38"/>
      <c r="B196" s="39"/>
      <c r="C196" s="228" t="s">
        <v>544</v>
      </c>
      <c r="D196" s="228" t="s">
        <v>258</v>
      </c>
      <c r="E196" s="229" t="s">
        <v>1830</v>
      </c>
      <c r="F196" s="230" t="s">
        <v>1831</v>
      </c>
      <c r="G196" s="231" t="s">
        <v>337</v>
      </c>
      <c r="H196" s="232">
        <v>2.2000000000000002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0.0048999999999999998</v>
      </c>
      <c r="R196" s="238">
        <f>Q196*H196</f>
        <v>0.010780000000000001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2849</v>
      </c>
    </row>
    <row r="197" s="2" customFormat="1" ht="16.5" customHeight="1">
      <c r="A197" s="38"/>
      <c r="B197" s="39"/>
      <c r="C197" s="280" t="s">
        <v>553</v>
      </c>
      <c r="D197" s="280" t="s">
        <v>303</v>
      </c>
      <c r="E197" s="281" t="s">
        <v>1299</v>
      </c>
      <c r="F197" s="282" t="s">
        <v>1300</v>
      </c>
      <c r="G197" s="283" t="s">
        <v>337</v>
      </c>
      <c r="H197" s="284">
        <v>2.3999999999999999</v>
      </c>
      <c r="I197" s="285"/>
      <c r="J197" s="286">
        <f>ROUND(I197*H197,2)</f>
        <v>0</v>
      </c>
      <c r="K197" s="287"/>
      <c r="L197" s="288"/>
      <c r="M197" s="289" t="s">
        <v>1</v>
      </c>
      <c r="N197" s="290" t="s">
        <v>42</v>
      </c>
      <c r="O197" s="91"/>
      <c r="P197" s="238">
        <f>O197*H197</f>
        <v>0</v>
      </c>
      <c r="Q197" s="238">
        <v>0.0118</v>
      </c>
      <c r="R197" s="238">
        <f>Q197*H197</f>
        <v>0.028319999999999998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513</v>
      </c>
      <c r="AT197" s="240" t="s">
        <v>303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2850</v>
      </c>
    </row>
    <row r="198" s="2" customFormat="1" ht="24.15" customHeight="1">
      <c r="A198" s="38"/>
      <c r="B198" s="39"/>
      <c r="C198" s="228" t="s">
        <v>558</v>
      </c>
      <c r="D198" s="228" t="s">
        <v>258</v>
      </c>
      <c r="E198" s="229" t="s">
        <v>1834</v>
      </c>
      <c r="F198" s="230" t="s">
        <v>1835</v>
      </c>
      <c r="G198" s="231" t="s">
        <v>337</v>
      </c>
      <c r="H198" s="232">
        <v>2.2000000000000002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2851</v>
      </c>
    </row>
    <row r="199" s="2" customFormat="1" ht="16.5" customHeight="1">
      <c r="A199" s="38"/>
      <c r="B199" s="39"/>
      <c r="C199" s="228" t="s">
        <v>564</v>
      </c>
      <c r="D199" s="228" t="s">
        <v>258</v>
      </c>
      <c r="E199" s="229" t="s">
        <v>1837</v>
      </c>
      <c r="F199" s="230" t="s">
        <v>1838</v>
      </c>
      <c r="G199" s="231" t="s">
        <v>337</v>
      </c>
      <c r="H199" s="232">
        <v>25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1736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1736</v>
      </c>
      <c r="BM199" s="240" t="s">
        <v>2852</v>
      </c>
    </row>
    <row r="200" s="12" customFormat="1" ht="22.8" customHeight="1">
      <c r="A200" s="12"/>
      <c r="B200" s="212"/>
      <c r="C200" s="213"/>
      <c r="D200" s="214" t="s">
        <v>76</v>
      </c>
      <c r="E200" s="226" t="s">
        <v>1329</v>
      </c>
      <c r="F200" s="226" t="s">
        <v>1330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SUM(P201:P203)</f>
        <v>0</v>
      </c>
      <c r="Q200" s="220"/>
      <c r="R200" s="221">
        <f>SUM(R201:R203)</f>
        <v>0.0025200000000000001</v>
      </c>
      <c r="S200" s="220"/>
      <c r="T200" s="222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87</v>
      </c>
      <c r="AT200" s="224" t="s">
        <v>76</v>
      </c>
      <c r="AU200" s="224" t="s">
        <v>85</v>
      </c>
      <c r="AY200" s="223" t="s">
        <v>256</v>
      </c>
      <c r="BK200" s="225">
        <f>SUM(BK201:BK203)</f>
        <v>0</v>
      </c>
    </row>
    <row r="201" s="2" customFormat="1" ht="24.15" customHeight="1">
      <c r="A201" s="38"/>
      <c r="B201" s="39"/>
      <c r="C201" s="228" t="s">
        <v>570</v>
      </c>
      <c r="D201" s="228" t="s">
        <v>258</v>
      </c>
      <c r="E201" s="229" t="s">
        <v>1846</v>
      </c>
      <c r="F201" s="230" t="s">
        <v>1847</v>
      </c>
      <c r="G201" s="231" t="s">
        <v>358</v>
      </c>
      <c r="H201" s="232">
        <v>21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2.0000000000000002E-05</v>
      </c>
      <c r="R201" s="238">
        <f>Q201*H201</f>
        <v>0.00042000000000000002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2853</v>
      </c>
    </row>
    <row r="202" s="2" customFormat="1" ht="24.15" customHeight="1">
      <c r="A202" s="38"/>
      <c r="B202" s="39"/>
      <c r="C202" s="228" t="s">
        <v>574</v>
      </c>
      <c r="D202" s="228" t="s">
        <v>258</v>
      </c>
      <c r="E202" s="229" t="s">
        <v>1855</v>
      </c>
      <c r="F202" s="230" t="s">
        <v>1856</v>
      </c>
      <c r="G202" s="231" t="s">
        <v>358</v>
      </c>
      <c r="H202" s="232">
        <v>21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4.0000000000000003E-05</v>
      </c>
      <c r="R202" s="238">
        <f>Q202*H202</f>
        <v>0.00084000000000000003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2854</v>
      </c>
    </row>
    <row r="203" s="2" customFormat="1" ht="21.75" customHeight="1">
      <c r="A203" s="38"/>
      <c r="B203" s="39"/>
      <c r="C203" s="228" t="s">
        <v>583</v>
      </c>
      <c r="D203" s="228" t="s">
        <v>258</v>
      </c>
      <c r="E203" s="229" t="s">
        <v>1858</v>
      </c>
      <c r="F203" s="230" t="s">
        <v>1859</v>
      </c>
      <c r="G203" s="231" t="s">
        <v>358</v>
      </c>
      <c r="H203" s="232">
        <v>21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6.0000000000000002E-05</v>
      </c>
      <c r="R203" s="238">
        <f>Q203*H203</f>
        <v>0.0012600000000000001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2855</v>
      </c>
    </row>
    <row r="204" s="12" customFormat="1" ht="22.8" customHeight="1">
      <c r="A204" s="12"/>
      <c r="B204" s="212"/>
      <c r="C204" s="213"/>
      <c r="D204" s="214" t="s">
        <v>76</v>
      </c>
      <c r="E204" s="226" t="s">
        <v>1350</v>
      </c>
      <c r="F204" s="226" t="s">
        <v>1351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SUM(P205:P212)</f>
        <v>0</v>
      </c>
      <c r="Q204" s="220"/>
      <c r="R204" s="221">
        <f>SUM(R205:R212)</f>
        <v>0.17080000000000001</v>
      </c>
      <c r="S204" s="220"/>
      <c r="T204" s="222">
        <f>SUM(T205:T212)</f>
        <v>0.037819999999999999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87</v>
      </c>
      <c r="AT204" s="224" t="s">
        <v>76</v>
      </c>
      <c r="AU204" s="224" t="s">
        <v>85</v>
      </c>
      <c r="AY204" s="223" t="s">
        <v>256</v>
      </c>
      <c r="BK204" s="225">
        <f>SUM(BK205:BK212)</f>
        <v>0</v>
      </c>
    </row>
    <row r="205" s="2" customFormat="1" ht="24.15" customHeight="1">
      <c r="A205" s="38"/>
      <c r="B205" s="39"/>
      <c r="C205" s="228" t="s">
        <v>588</v>
      </c>
      <c r="D205" s="228" t="s">
        <v>258</v>
      </c>
      <c r="E205" s="229" t="s">
        <v>1353</v>
      </c>
      <c r="F205" s="230" t="s">
        <v>1354</v>
      </c>
      <c r="G205" s="231" t="s">
        <v>337</v>
      </c>
      <c r="H205" s="232">
        <v>122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355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355</v>
      </c>
      <c r="BM205" s="240" t="s">
        <v>2856</v>
      </c>
    </row>
    <row r="206" s="2" customFormat="1" ht="16.5" customHeight="1">
      <c r="A206" s="38"/>
      <c r="B206" s="39"/>
      <c r="C206" s="228" t="s">
        <v>592</v>
      </c>
      <c r="D206" s="228" t="s">
        <v>258</v>
      </c>
      <c r="E206" s="229" t="s">
        <v>1865</v>
      </c>
      <c r="F206" s="230" t="s">
        <v>1866</v>
      </c>
      <c r="G206" s="231" t="s">
        <v>337</v>
      </c>
      <c r="H206" s="232">
        <v>122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355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355</v>
      </c>
      <c r="BM206" s="240" t="s">
        <v>2857</v>
      </c>
    </row>
    <row r="207" s="2" customFormat="1" ht="16.5" customHeight="1">
      <c r="A207" s="38"/>
      <c r="B207" s="39"/>
      <c r="C207" s="228" t="s">
        <v>598</v>
      </c>
      <c r="D207" s="228" t="s">
        <v>258</v>
      </c>
      <c r="E207" s="229" t="s">
        <v>1868</v>
      </c>
      <c r="F207" s="230" t="s">
        <v>1869</v>
      </c>
      <c r="G207" s="231" t="s">
        <v>337</v>
      </c>
      <c r="H207" s="232">
        <v>122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0.001</v>
      </c>
      <c r="R207" s="238">
        <f>Q207*H207</f>
        <v>0.122</v>
      </c>
      <c r="S207" s="238">
        <v>0.00031</v>
      </c>
      <c r="T207" s="239">
        <f>S207*H207</f>
        <v>0.037819999999999999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2858</v>
      </c>
    </row>
    <row r="208" s="2" customFormat="1" ht="24.15" customHeight="1">
      <c r="A208" s="38"/>
      <c r="B208" s="39"/>
      <c r="C208" s="228" t="s">
        <v>602</v>
      </c>
      <c r="D208" s="228" t="s">
        <v>258</v>
      </c>
      <c r="E208" s="229" t="s">
        <v>1871</v>
      </c>
      <c r="F208" s="230" t="s">
        <v>1872</v>
      </c>
      <c r="G208" s="231" t="s">
        <v>337</v>
      </c>
      <c r="H208" s="232">
        <v>122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0.00020000000000000001</v>
      </c>
      <c r="R208" s="238">
        <f>Q208*H208</f>
        <v>0.024400000000000002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355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355</v>
      </c>
      <c r="BM208" s="240" t="s">
        <v>2859</v>
      </c>
    </row>
    <row r="209" s="2" customFormat="1" ht="24.15" customHeight="1">
      <c r="A209" s="38"/>
      <c r="B209" s="39"/>
      <c r="C209" s="228" t="s">
        <v>608</v>
      </c>
      <c r="D209" s="228" t="s">
        <v>258</v>
      </c>
      <c r="E209" s="229" t="s">
        <v>1871</v>
      </c>
      <c r="F209" s="230" t="s">
        <v>1872</v>
      </c>
      <c r="G209" s="231" t="s">
        <v>337</v>
      </c>
      <c r="H209" s="232">
        <v>122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0.00020000000000000001</v>
      </c>
      <c r="R209" s="238">
        <f>Q209*H209</f>
        <v>0.024400000000000002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355</v>
      </c>
      <c r="AT209" s="240" t="s">
        <v>258</v>
      </c>
      <c r="AU209" s="240" t="s">
        <v>87</v>
      </c>
      <c r="AY209" s="17" t="s">
        <v>256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85</v>
      </c>
      <c r="BK209" s="241">
        <f>ROUND(I209*H209,2)</f>
        <v>0</v>
      </c>
      <c r="BL209" s="17" t="s">
        <v>355</v>
      </c>
      <c r="BM209" s="240" t="s">
        <v>2860</v>
      </c>
    </row>
    <row r="210" s="2" customFormat="1" ht="24.15" customHeight="1">
      <c r="A210" s="38"/>
      <c r="B210" s="39"/>
      <c r="C210" s="228" t="s">
        <v>614</v>
      </c>
      <c r="D210" s="228" t="s">
        <v>258</v>
      </c>
      <c r="E210" s="229" t="s">
        <v>1875</v>
      </c>
      <c r="F210" s="230" t="s">
        <v>1876</v>
      </c>
      <c r="G210" s="231" t="s">
        <v>337</v>
      </c>
      <c r="H210" s="232">
        <v>122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1736</v>
      </c>
      <c r="AT210" s="240" t="s">
        <v>258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1736</v>
      </c>
      <c r="BM210" s="240" t="s">
        <v>2861</v>
      </c>
    </row>
    <row r="211" s="2" customFormat="1" ht="16.5" customHeight="1">
      <c r="A211" s="38"/>
      <c r="B211" s="39"/>
      <c r="C211" s="228" t="s">
        <v>620</v>
      </c>
      <c r="D211" s="228" t="s">
        <v>258</v>
      </c>
      <c r="E211" s="229" t="s">
        <v>1878</v>
      </c>
      <c r="F211" s="230" t="s">
        <v>1879</v>
      </c>
      <c r="G211" s="231" t="s">
        <v>337</v>
      </c>
      <c r="H211" s="232">
        <v>122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42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1736</v>
      </c>
      <c r="AT211" s="240" t="s">
        <v>258</v>
      </c>
      <c r="AU211" s="240" t="s">
        <v>87</v>
      </c>
      <c r="AY211" s="17" t="s">
        <v>256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85</v>
      </c>
      <c r="BK211" s="241">
        <f>ROUND(I211*H211,2)</f>
        <v>0</v>
      </c>
      <c r="BL211" s="17" t="s">
        <v>1736</v>
      </c>
      <c r="BM211" s="240" t="s">
        <v>2862</v>
      </c>
    </row>
    <row r="212" s="2" customFormat="1" ht="16.5" customHeight="1">
      <c r="A212" s="38"/>
      <c r="B212" s="39"/>
      <c r="C212" s="228" t="s">
        <v>625</v>
      </c>
      <c r="D212" s="228" t="s">
        <v>258</v>
      </c>
      <c r="E212" s="229" t="s">
        <v>1881</v>
      </c>
      <c r="F212" s="230" t="s">
        <v>1882</v>
      </c>
      <c r="G212" s="231" t="s">
        <v>1735</v>
      </c>
      <c r="H212" s="232">
        <v>1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42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1736</v>
      </c>
      <c r="AT212" s="240" t="s">
        <v>258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1736</v>
      </c>
      <c r="BM212" s="240" t="s">
        <v>2863</v>
      </c>
    </row>
    <row r="213" s="12" customFormat="1" ht="25.92" customHeight="1">
      <c r="A213" s="12"/>
      <c r="B213" s="212"/>
      <c r="C213" s="213"/>
      <c r="D213" s="214" t="s">
        <v>76</v>
      </c>
      <c r="E213" s="215" t="s">
        <v>2261</v>
      </c>
      <c r="F213" s="215" t="s">
        <v>2262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P214</f>
        <v>0</v>
      </c>
      <c r="Q213" s="220"/>
      <c r="R213" s="221">
        <f>R214</f>
        <v>0</v>
      </c>
      <c r="S213" s="220"/>
      <c r="T213" s="222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262</v>
      </c>
      <c r="AT213" s="224" t="s">
        <v>76</v>
      </c>
      <c r="AU213" s="224" t="s">
        <v>77</v>
      </c>
      <c r="AY213" s="223" t="s">
        <v>256</v>
      </c>
      <c r="BK213" s="225">
        <f>BK214</f>
        <v>0</v>
      </c>
    </row>
    <row r="214" s="12" customFormat="1" ht="22.8" customHeight="1">
      <c r="A214" s="12"/>
      <c r="B214" s="212"/>
      <c r="C214" s="213"/>
      <c r="D214" s="214" t="s">
        <v>76</v>
      </c>
      <c r="E214" s="226" t="s">
        <v>2263</v>
      </c>
      <c r="F214" s="226" t="s">
        <v>2264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SUM(P215:P216)</f>
        <v>0</v>
      </c>
      <c r="Q214" s="220"/>
      <c r="R214" s="221">
        <f>SUM(R215:R216)</f>
        <v>0</v>
      </c>
      <c r="S214" s="220"/>
      <c r="T214" s="222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262</v>
      </c>
      <c r="AT214" s="224" t="s">
        <v>76</v>
      </c>
      <c r="AU214" s="224" t="s">
        <v>85</v>
      </c>
      <c r="AY214" s="223" t="s">
        <v>256</v>
      </c>
      <c r="BK214" s="225">
        <f>SUM(BK215:BK216)</f>
        <v>0</v>
      </c>
    </row>
    <row r="215" s="2" customFormat="1" ht="16.5" customHeight="1">
      <c r="A215" s="38"/>
      <c r="B215" s="39"/>
      <c r="C215" s="228" t="s">
        <v>630</v>
      </c>
      <c r="D215" s="228" t="s">
        <v>258</v>
      </c>
      <c r="E215" s="229" t="s">
        <v>1861</v>
      </c>
      <c r="F215" s="230" t="s">
        <v>1862</v>
      </c>
      <c r="G215" s="231" t="s">
        <v>319</v>
      </c>
      <c r="H215" s="232">
        <v>1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42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1736</v>
      </c>
      <c r="AT215" s="240" t="s">
        <v>258</v>
      </c>
      <c r="AU215" s="240" t="s">
        <v>87</v>
      </c>
      <c r="AY215" s="17" t="s">
        <v>256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85</v>
      </c>
      <c r="BK215" s="241">
        <f>ROUND(I215*H215,2)</f>
        <v>0</v>
      </c>
      <c r="BL215" s="17" t="s">
        <v>1736</v>
      </c>
      <c r="BM215" s="240" t="s">
        <v>2864</v>
      </c>
    </row>
    <row r="216" s="2" customFormat="1" ht="16.5" customHeight="1">
      <c r="A216" s="38"/>
      <c r="B216" s="39"/>
      <c r="C216" s="228" t="s">
        <v>643</v>
      </c>
      <c r="D216" s="228" t="s">
        <v>258</v>
      </c>
      <c r="E216" s="229" t="s">
        <v>2803</v>
      </c>
      <c r="F216" s="230" t="s">
        <v>2804</v>
      </c>
      <c r="G216" s="231" t="s">
        <v>1735</v>
      </c>
      <c r="H216" s="232">
        <v>1</v>
      </c>
      <c r="I216" s="233"/>
      <c r="J216" s="234">
        <f>ROUND(I216*H216,2)</f>
        <v>0</v>
      </c>
      <c r="K216" s="235"/>
      <c r="L216" s="44"/>
      <c r="M216" s="295" t="s">
        <v>1</v>
      </c>
      <c r="N216" s="296" t="s">
        <v>42</v>
      </c>
      <c r="O216" s="297"/>
      <c r="P216" s="298">
        <f>O216*H216</f>
        <v>0</v>
      </c>
      <c r="Q216" s="298">
        <v>0</v>
      </c>
      <c r="R216" s="298">
        <f>Q216*H216</f>
        <v>0</v>
      </c>
      <c r="S216" s="298">
        <v>0</v>
      </c>
      <c r="T216" s="29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1736</v>
      </c>
      <c r="AT216" s="240" t="s">
        <v>258</v>
      </c>
      <c r="AU216" s="240" t="s">
        <v>87</v>
      </c>
      <c r="AY216" s="17" t="s">
        <v>256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85</v>
      </c>
      <c r="BK216" s="241">
        <f>ROUND(I216*H216,2)</f>
        <v>0</v>
      </c>
      <c r="BL216" s="17" t="s">
        <v>1736</v>
      </c>
      <c r="BM216" s="240" t="s">
        <v>2865</v>
      </c>
    </row>
    <row r="217" s="2" customFormat="1" ht="6.96" customHeight="1">
      <c r="A217" s="38"/>
      <c r="B217" s="66"/>
      <c r="C217" s="67"/>
      <c r="D217" s="67"/>
      <c r="E217" s="67"/>
      <c r="F217" s="67"/>
      <c r="G217" s="67"/>
      <c r="H217" s="67"/>
      <c r="I217" s="67"/>
      <c r="J217" s="67"/>
      <c r="K217" s="67"/>
      <c r="L217" s="44"/>
      <c r="M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</sheetData>
  <sheetProtection sheet="1" autoFilter="0" formatColumns="0" formatRows="0" objects="1" scenarios="1" spinCount="100000" saltValue="RmrLP8RDx3Wounsg7t/j6YGs2Vha8X4/vyM4MH/YrpQgMrRXboVyzl4z/f9Vwx48Lu/ENJn2Zrr48Nx+vbrSjA==" hashValue="fMG4XIb1T9IijE695hz1U/FkN9dmT1TSL0DDPPN/Z6uRQa7F3Oy9iOsA4SOd2KC5Bf4IF6uEsCFZ3K69WqhM0A==" algorithmName="SHA-512" password="CC35"/>
  <autoFilter ref="C138:K21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2748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44"/>
      <c r="C13" s="38"/>
      <c r="D13" s="38"/>
      <c r="E13" s="153" t="s">
        <v>2866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ROUND((SUM(BE130:BE222)),  2)</f>
        <v>0</v>
      </c>
      <c r="G37" s="38"/>
      <c r="H37" s="38"/>
      <c r="I37" s="165">
        <v>0.20999999999999999</v>
      </c>
      <c r="J37" s="164">
        <f>ROUND(((SUM(BE130:BE222))*I37),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ROUND((SUM(BF130:BF222)),  2)</f>
        <v>0</v>
      </c>
      <c r="G38" s="38"/>
      <c r="H38" s="38"/>
      <c r="I38" s="165">
        <v>0.12</v>
      </c>
      <c r="J38" s="164">
        <f>ROUND(((SUM(BF130:BF222))*I38),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ROUND((SUM(BG130:BG222)),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ROUND((SUM(BH130:BH222)),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ROUND((SUM(BI130:BI222)),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2748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40"/>
      <c r="D91" s="40"/>
      <c r="E91" s="76" t="str">
        <f>E13</f>
        <v>2300103-043 - Elektro - učebna přírodopisu m.č.1.10 a kabinet přírodopisu m.č.1.11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1890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J183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J196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J197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J212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1716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2748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1718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30" customHeight="1">
      <c r="A122" s="38"/>
      <c r="B122" s="39"/>
      <c r="C122" s="40"/>
      <c r="D122" s="40"/>
      <c r="E122" s="76" t="str">
        <f>E13</f>
        <v>2300103-043 - Elektro - učebna přírodopisu m.č.1.10 a kabinet přírodopisu m.č.1.11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P131+P196</f>
        <v>0</v>
      </c>
      <c r="Q130" s="104"/>
      <c r="R130" s="209">
        <f>R131+R196</f>
        <v>0.31085750000000001</v>
      </c>
      <c r="S130" s="104"/>
      <c r="T130" s="210">
        <f>T131+T196</f>
        <v>0.7367999999999999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BK131+BK196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1891</v>
      </c>
      <c r="F131" s="215" t="s">
        <v>1892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P132+P183</f>
        <v>0</v>
      </c>
      <c r="Q131" s="220"/>
      <c r="R131" s="221">
        <f>R132+R183</f>
        <v>0.098027500000000004</v>
      </c>
      <c r="S131" s="220"/>
      <c r="T131" s="222">
        <f>T132+T183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BK132+BK183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SUM(P133:P182)</f>
        <v>0</v>
      </c>
      <c r="Q132" s="220"/>
      <c r="R132" s="221">
        <f>SUM(R133:R182)</f>
        <v>0.045307500000000001</v>
      </c>
      <c r="S132" s="220"/>
      <c r="T132" s="222">
        <f>SUM(T133:T182)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SUM(BK133:BK182)</f>
        <v>0</v>
      </c>
    </row>
    <row r="133" s="2" customFormat="1" ht="44.25" customHeight="1">
      <c r="A133" s="38"/>
      <c r="B133" s="39"/>
      <c r="C133" s="228" t="s">
        <v>85</v>
      </c>
      <c r="D133" s="228" t="s">
        <v>258</v>
      </c>
      <c r="E133" s="229" t="s">
        <v>1893</v>
      </c>
      <c r="F133" s="230" t="s">
        <v>1894</v>
      </c>
      <c r="G133" s="231" t="s">
        <v>358</v>
      </c>
      <c r="H133" s="232">
        <v>55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2867</v>
      </c>
    </row>
    <row r="134" s="2" customFormat="1" ht="21.75" customHeight="1">
      <c r="A134" s="38"/>
      <c r="B134" s="39"/>
      <c r="C134" s="280" t="s">
        <v>87</v>
      </c>
      <c r="D134" s="280" t="s">
        <v>303</v>
      </c>
      <c r="E134" s="281" t="s">
        <v>1896</v>
      </c>
      <c r="F134" s="282" t="s">
        <v>1897</v>
      </c>
      <c r="G134" s="283" t="s">
        <v>358</v>
      </c>
      <c r="H134" s="284">
        <v>57.75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0.00020000000000000001</v>
      </c>
      <c r="R134" s="238">
        <f>Q134*H134</f>
        <v>0.011550000000000001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2868</v>
      </c>
    </row>
    <row r="135" s="14" customFormat="1">
      <c r="A135" s="14"/>
      <c r="B135" s="258"/>
      <c r="C135" s="259"/>
      <c r="D135" s="249" t="s">
        <v>266</v>
      </c>
      <c r="E135" s="260" t="s">
        <v>1</v>
      </c>
      <c r="F135" s="261" t="s">
        <v>2869</v>
      </c>
      <c r="G135" s="259"/>
      <c r="H135" s="262">
        <v>57.75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266</v>
      </c>
      <c r="AU135" s="268" t="s">
        <v>87</v>
      </c>
      <c r="AV135" s="14" t="s">
        <v>87</v>
      </c>
      <c r="AW135" s="14" t="s">
        <v>34</v>
      </c>
      <c r="AX135" s="14" t="s">
        <v>85</v>
      </c>
      <c r="AY135" s="268" t="s">
        <v>256</v>
      </c>
    </row>
    <row r="136" s="2" customFormat="1" ht="44.25" customHeight="1">
      <c r="A136" s="38"/>
      <c r="B136" s="39"/>
      <c r="C136" s="228" t="s">
        <v>109</v>
      </c>
      <c r="D136" s="228" t="s">
        <v>258</v>
      </c>
      <c r="E136" s="229" t="s">
        <v>1900</v>
      </c>
      <c r="F136" s="230" t="s">
        <v>1901</v>
      </c>
      <c r="G136" s="231" t="s">
        <v>358</v>
      </c>
      <c r="H136" s="232">
        <v>17.5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355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2870</v>
      </c>
    </row>
    <row r="137" s="2" customFormat="1" ht="21.75" customHeight="1">
      <c r="A137" s="38"/>
      <c r="B137" s="39"/>
      <c r="C137" s="280" t="s">
        <v>262</v>
      </c>
      <c r="D137" s="280" t="s">
        <v>303</v>
      </c>
      <c r="E137" s="281" t="s">
        <v>1903</v>
      </c>
      <c r="F137" s="282" t="s">
        <v>1904</v>
      </c>
      <c r="G137" s="283" t="s">
        <v>358</v>
      </c>
      <c r="H137" s="284">
        <v>18.375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0.00022000000000000001</v>
      </c>
      <c r="R137" s="238">
        <f>Q137*H137</f>
        <v>0.0040425000000000001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2871</v>
      </c>
    </row>
    <row r="138" s="14" customFormat="1">
      <c r="A138" s="14"/>
      <c r="B138" s="258"/>
      <c r="C138" s="259"/>
      <c r="D138" s="249" t="s">
        <v>266</v>
      </c>
      <c r="E138" s="260" t="s">
        <v>1</v>
      </c>
      <c r="F138" s="261" t="s">
        <v>2872</v>
      </c>
      <c r="G138" s="259"/>
      <c r="H138" s="262">
        <v>18.375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266</v>
      </c>
      <c r="AU138" s="268" t="s">
        <v>87</v>
      </c>
      <c r="AV138" s="14" t="s">
        <v>87</v>
      </c>
      <c r="AW138" s="14" t="s">
        <v>34</v>
      </c>
      <c r="AX138" s="14" t="s">
        <v>85</v>
      </c>
      <c r="AY138" s="268" t="s">
        <v>256</v>
      </c>
    </row>
    <row r="139" s="2" customFormat="1" ht="55.5" customHeight="1">
      <c r="A139" s="38"/>
      <c r="B139" s="39"/>
      <c r="C139" s="228" t="s">
        <v>284</v>
      </c>
      <c r="D139" s="228" t="s">
        <v>258</v>
      </c>
      <c r="E139" s="229" t="s">
        <v>1920</v>
      </c>
      <c r="F139" s="230" t="s">
        <v>1921</v>
      </c>
      <c r="G139" s="231" t="s">
        <v>319</v>
      </c>
      <c r="H139" s="232">
        <v>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355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2873</v>
      </c>
    </row>
    <row r="140" s="2" customFormat="1" ht="24.15" customHeight="1">
      <c r="A140" s="38"/>
      <c r="B140" s="39"/>
      <c r="C140" s="280" t="s">
        <v>289</v>
      </c>
      <c r="D140" s="280" t="s">
        <v>303</v>
      </c>
      <c r="E140" s="281" t="s">
        <v>1923</v>
      </c>
      <c r="F140" s="282" t="s">
        <v>1924</v>
      </c>
      <c r="G140" s="283" t="s">
        <v>319</v>
      </c>
      <c r="H140" s="284">
        <v>1</v>
      </c>
      <c r="I140" s="285"/>
      <c r="J140" s="286">
        <f>ROUND(I140*H140,2)</f>
        <v>0</v>
      </c>
      <c r="K140" s="287"/>
      <c r="L140" s="288"/>
      <c r="M140" s="289" t="s">
        <v>1</v>
      </c>
      <c r="N140" s="290" t="s">
        <v>42</v>
      </c>
      <c r="O140" s="91"/>
      <c r="P140" s="238">
        <f>O140*H140</f>
        <v>0</v>
      </c>
      <c r="Q140" s="238">
        <v>9.0000000000000006E-05</v>
      </c>
      <c r="R140" s="238">
        <f>Q140*H140</f>
        <v>9.0000000000000006E-05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513</v>
      </c>
      <c r="AT140" s="240" t="s">
        <v>303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2874</v>
      </c>
    </row>
    <row r="141" s="2" customFormat="1" ht="49.05" customHeight="1">
      <c r="A141" s="38"/>
      <c r="B141" s="39"/>
      <c r="C141" s="228" t="s">
        <v>334</v>
      </c>
      <c r="D141" s="228" t="s">
        <v>258</v>
      </c>
      <c r="E141" s="229" t="s">
        <v>1431</v>
      </c>
      <c r="F141" s="230" t="s">
        <v>1432</v>
      </c>
      <c r="G141" s="231" t="s">
        <v>319</v>
      </c>
      <c r="H141" s="232">
        <v>30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355</v>
      </c>
      <c r="AT141" s="240" t="s">
        <v>258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355</v>
      </c>
      <c r="BM141" s="240" t="s">
        <v>2875</v>
      </c>
    </row>
    <row r="142" s="2" customFormat="1" ht="24.15" customHeight="1">
      <c r="A142" s="38"/>
      <c r="B142" s="39"/>
      <c r="C142" s="280" t="s">
        <v>343</v>
      </c>
      <c r="D142" s="280" t="s">
        <v>303</v>
      </c>
      <c r="E142" s="281" t="s">
        <v>1434</v>
      </c>
      <c r="F142" s="282" t="s">
        <v>1435</v>
      </c>
      <c r="G142" s="283" t="s">
        <v>319</v>
      </c>
      <c r="H142" s="284">
        <v>30</v>
      </c>
      <c r="I142" s="285"/>
      <c r="J142" s="286">
        <f>ROUND(I142*H142,2)</f>
        <v>0</v>
      </c>
      <c r="K142" s="287"/>
      <c r="L142" s="288"/>
      <c r="M142" s="289" t="s">
        <v>1</v>
      </c>
      <c r="N142" s="290" t="s">
        <v>42</v>
      </c>
      <c r="O142" s="91"/>
      <c r="P142" s="238">
        <f>O142*H142</f>
        <v>0</v>
      </c>
      <c r="Q142" s="238">
        <v>5.0000000000000002E-05</v>
      </c>
      <c r="R142" s="238">
        <f>Q142*H142</f>
        <v>0.0015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513</v>
      </c>
      <c r="AT142" s="240" t="s">
        <v>303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2876</v>
      </c>
    </row>
    <row r="143" s="2" customFormat="1" ht="44.25" customHeight="1">
      <c r="A143" s="38"/>
      <c r="B143" s="39"/>
      <c r="C143" s="228" t="s">
        <v>296</v>
      </c>
      <c r="D143" s="228" t="s">
        <v>258</v>
      </c>
      <c r="E143" s="229" t="s">
        <v>1928</v>
      </c>
      <c r="F143" s="230" t="s">
        <v>1929</v>
      </c>
      <c r="G143" s="231" t="s">
        <v>319</v>
      </c>
      <c r="H143" s="232">
        <v>3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355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2877</v>
      </c>
    </row>
    <row r="144" s="2" customFormat="1" ht="24.15" customHeight="1">
      <c r="A144" s="38"/>
      <c r="B144" s="39"/>
      <c r="C144" s="280" t="s">
        <v>302</v>
      </c>
      <c r="D144" s="280" t="s">
        <v>303</v>
      </c>
      <c r="E144" s="281" t="s">
        <v>1931</v>
      </c>
      <c r="F144" s="282" t="s">
        <v>1932</v>
      </c>
      <c r="G144" s="283" t="s">
        <v>319</v>
      </c>
      <c r="H144" s="284">
        <v>3</v>
      </c>
      <c r="I144" s="285"/>
      <c r="J144" s="286">
        <f>ROUND(I144*H144,2)</f>
        <v>0</v>
      </c>
      <c r="K144" s="287"/>
      <c r="L144" s="288"/>
      <c r="M144" s="289" t="s">
        <v>1</v>
      </c>
      <c r="N144" s="290" t="s">
        <v>42</v>
      </c>
      <c r="O144" s="91"/>
      <c r="P144" s="238">
        <f>O144*H144</f>
        <v>0</v>
      </c>
      <c r="Q144" s="238">
        <v>5.0000000000000002E-05</v>
      </c>
      <c r="R144" s="238">
        <f>Q144*H144</f>
        <v>0.00015000000000000001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513</v>
      </c>
      <c r="AT144" s="240" t="s">
        <v>303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2878</v>
      </c>
    </row>
    <row r="145" s="2" customFormat="1" ht="55.5" customHeight="1">
      <c r="A145" s="38"/>
      <c r="B145" s="39"/>
      <c r="C145" s="228" t="s">
        <v>348</v>
      </c>
      <c r="D145" s="228" t="s">
        <v>258</v>
      </c>
      <c r="E145" s="229" t="s">
        <v>1934</v>
      </c>
      <c r="F145" s="230" t="s">
        <v>1935</v>
      </c>
      <c r="G145" s="231" t="s">
        <v>358</v>
      </c>
      <c r="H145" s="232">
        <v>50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719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719</v>
      </c>
      <c r="BM145" s="240" t="s">
        <v>2879</v>
      </c>
    </row>
    <row r="146" s="2" customFormat="1" ht="24.15" customHeight="1">
      <c r="A146" s="38"/>
      <c r="B146" s="39"/>
      <c r="C146" s="280" t="s">
        <v>355</v>
      </c>
      <c r="D146" s="280" t="s">
        <v>303</v>
      </c>
      <c r="E146" s="281" t="s">
        <v>1937</v>
      </c>
      <c r="F146" s="282" t="s">
        <v>1938</v>
      </c>
      <c r="G146" s="283" t="s">
        <v>358</v>
      </c>
      <c r="H146" s="284">
        <v>34.5</v>
      </c>
      <c r="I146" s="285"/>
      <c r="J146" s="286">
        <f>ROUND(I146*H146,2)</f>
        <v>0</v>
      </c>
      <c r="K146" s="287"/>
      <c r="L146" s="288"/>
      <c r="M146" s="289" t="s">
        <v>1</v>
      </c>
      <c r="N146" s="290" t="s">
        <v>42</v>
      </c>
      <c r="O146" s="91"/>
      <c r="P146" s="238">
        <f>O146*H146</f>
        <v>0</v>
      </c>
      <c r="Q146" s="238">
        <v>6.9999999999999994E-05</v>
      </c>
      <c r="R146" s="238">
        <f>Q146*H146</f>
        <v>0.0024149999999999996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1071</v>
      </c>
      <c r="AT146" s="240" t="s">
        <v>303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1071</v>
      </c>
      <c r="BM146" s="240" t="s">
        <v>2880</v>
      </c>
    </row>
    <row r="147" s="14" customFormat="1">
      <c r="A147" s="14"/>
      <c r="B147" s="258"/>
      <c r="C147" s="259"/>
      <c r="D147" s="249" t="s">
        <v>266</v>
      </c>
      <c r="E147" s="260" t="s">
        <v>1</v>
      </c>
      <c r="F147" s="261" t="s">
        <v>1574</v>
      </c>
      <c r="G147" s="259"/>
      <c r="H147" s="262">
        <v>34.5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8" t="s">
        <v>266</v>
      </c>
      <c r="AU147" s="268" t="s">
        <v>87</v>
      </c>
      <c r="AV147" s="14" t="s">
        <v>87</v>
      </c>
      <c r="AW147" s="14" t="s">
        <v>34</v>
      </c>
      <c r="AX147" s="14" t="s">
        <v>85</v>
      </c>
      <c r="AY147" s="268" t="s">
        <v>256</v>
      </c>
    </row>
    <row r="148" s="2" customFormat="1" ht="24.15" customHeight="1">
      <c r="A148" s="38"/>
      <c r="B148" s="39"/>
      <c r="C148" s="280" t="s">
        <v>368</v>
      </c>
      <c r="D148" s="280" t="s">
        <v>303</v>
      </c>
      <c r="E148" s="281" t="s">
        <v>1940</v>
      </c>
      <c r="F148" s="282" t="s">
        <v>1941</v>
      </c>
      <c r="G148" s="283" t="s">
        <v>358</v>
      </c>
      <c r="H148" s="284">
        <v>23</v>
      </c>
      <c r="I148" s="285"/>
      <c r="J148" s="286">
        <f>ROUND(I148*H148,2)</f>
        <v>0</v>
      </c>
      <c r="K148" s="287"/>
      <c r="L148" s="288"/>
      <c r="M148" s="289" t="s">
        <v>1</v>
      </c>
      <c r="N148" s="290" t="s">
        <v>42</v>
      </c>
      <c r="O148" s="91"/>
      <c r="P148" s="238">
        <f>O148*H148</f>
        <v>0</v>
      </c>
      <c r="Q148" s="238">
        <v>0.00011</v>
      </c>
      <c r="R148" s="238">
        <f>Q148*H148</f>
        <v>0.0025300000000000001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1071</v>
      </c>
      <c r="AT148" s="240" t="s">
        <v>303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1071</v>
      </c>
      <c r="BM148" s="240" t="s">
        <v>2881</v>
      </c>
    </row>
    <row r="149" s="14" customFormat="1">
      <c r="A149" s="14"/>
      <c r="B149" s="258"/>
      <c r="C149" s="259"/>
      <c r="D149" s="249" t="s">
        <v>266</v>
      </c>
      <c r="E149" s="260" t="s">
        <v>1</v>
      </c>
      <c r="F149" s="261" t="s">
        <v>2042</v>
      </c>
      <c r="G149" s="259"/>
      <c r="H149" s="262">
        <v>23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266</v>
      </c>
      <c r="AU149" s="268" t="s">
        <v>87</v>
      </c>
      <c r="AV149" s="14" t="s">
        <v>87</v>
      </c>
      <c r="AW149" s="14" t="s">
        <v>34</v>
      </c>
      <c r="AX149" s="14" t="s">
        <v>85</v>
      </c>
      <c r="AY149" s="268" t="s">
        <v>256</v>
      </c>
    </row>
    <row r="150" s="2" customFormat="1" ht="33" customHeight="1">
      <c r="A150" s="38"/>
      <c r="B150" s="39"/>
      <c r="C150" s="228" t="s">
        <v>309</v>
      </c>
      <c r="D150" s="228" t="s">
        <v>258</v>
      </c>
      <c r="E150" s="229" t="s">
        <v>1943</v>
      </c>
      <c r="F150" s="230" t="s">
        <v>1944</v>
      </c>
      <c r="G150" s="231" t="s">
        <v>319</v>
      </c>
      <c r="H150" s="232">
        <v>1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355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355</v>
      </c>
      <c r="BM150" s="240" t="s">
        <v>2882</v>
      </c>
    </row>
    <row r="151" s="2" customFormat="1" ht="33" customHeight="1">
      <c r="A151" s="38"/>
      <c r="B151" s="39"/>
      <c r="C151" s="280" t="s">
        <v>316</v>
      </c>
      <c r="D151" s="280" t="s">
        <v>303</v>
      </c>
      <c r="E151" s="281" t="s">
        <v>1647</v>
      </c>
      <c r="F151" s="282" t="s">
        <v>1946</v>
      </c>
      <c r="G151" s="283" t="s">
        <v>319</v>
      </c>
      <c r="H151" s="284">
        <v>1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513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2883</v>
      </c>
    </row>
    <row r="152" s="2" customFormat="1" ht="37.8" customHeight="1">
      <c r="A152" s="38"/>
      <c r="B152" s="39"/>
      <c r="C152" s="228" t="s">
        <v>322</v>
      </c>
      <c r="D152" s="228" t="s">
        <v>258</v>
      </c>
      <c r="E152" s="229" t="s">
        <v>2290</v>
      </c>
      <c r="F152" s="230" t="s">
        <v>2291</v>
      </c>
      <c r="G152" s="231" t="s">
        <v>319</v>
      </c>
      <c r="H152" s="232">
        <v>5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355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2884</v>
      </c>
    </row>
    <row r="153" s="2" customFormat="1" ht="16.5" customHeight="1">
      <c r="A153" s="38"/>
      <c r="B153" s="39"/>
      <c r="C153" s="280" t="s">
        <v>8</v>
      </c>
      <c r="D153" s="280" t="s">
        <v>303</v>
      </c>
      <c r="E153" s="281" t="s">
        <v>2293</v>
      </c>
      <c r="F153" s="282" t="s">
        <v>2294</v>
      </c>
      <c r="G153" s="283" t="s">
        <v>319</v>
      </c>
      <c r="H153" s="284">
        <v>5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513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2885</v>
      </c>
    </row>
    <row r="154" s="2" customFormat="1" ht="49.05" customHeight="1">
      <c r="A154" s="38"/>
      <c r="B154" s="39"/>
      <c r="C154" s="228" t="s">
        <v>382</v>
      </c>
      <c r="D154" s="228" t="s">
        <v>258</v>
      </c>
      <c r="E154" s="229" t="s">
        <v>1948</v>
      </c>
      <c r="F154" s="230" t="s">
        <v>1949</v>
      </c>
      <c r="G154" s="231" t="s">
        <v>319</v>
      </c>
      <c r="H154" s="232">
        <v>4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355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2886</v>
      </c>
    </row>
    <row r="155" s="2" customFormat="1" ht="24.15" customHeight="1">
      <c r="A155" s="38"/>
      <c r="B155" s="39"/>
      <c r="C155" s="280" t="s">
        <v>406</v>
      </c>
      <c r="D155" s="280" t="s">
        <v>303</v>
      </c>
      <c r="E155" s="281" t="s">
        <v>1951</v>
      </c>
      <c r="F155" s="282" t="s">
        <v>1952</v>
      </c>
      <c r="G155" s="283" t="s">
        <v>319</v>
      </c>
      <c r="H155" s="284">
        <v>4</v>
      </c>
      <c r="I155" s="285"/>
      <c r="J155" s="286">
        <f>ROUND(I155*H155,2)</f>
        <v>0</v>
      </c>
      <c r="K155" s="287"/>
      <c r="L155" s="288"/>
      <c r="M155" s="289" t="s">
        <v>1</v>
      </c>
      <c r="N155" s="290" t="s">
        <v>42</v>
      </c>
      <c r="O155" s="91"/>
      <c r="P155" s="238">
        <f>O155*H155</f>
        <v>0</v>
      </c>
      <c r="Q155" s="238">
        <v>4.0000000000000003E-05</v>
      </c>
      <c r="R155" s="238">
        <f>Q155*H155</f>
        <v>0.00016000000000000001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513</v>
      </c>
      <c r="AT155" s="240" t="s">
        <v>303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2887</v>
      </c>
    </row>
    <row r="156" s="2" customFormat="1" ht="49.05" customHeight="1">
      <c r="A156" s="38"/>
      <c r="B156" s="39"/>
      <c r="C156" s="228" t="s">
        <v>411</v>
      </c>
      <c r="D156" s="228" t="s">
        <v>258</v>
      </c>
      <c r="E156" s="229" t="s">
        <v>2298</v>
      </c>
      <c r="F156" s="230" t="s">
        <v>2299</v>
      </c>
      <c r="G156" s="231" t="s">
        <v>319</v>
      </c>
      <c r="H156" s="232">
        <v>2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2888</v>
      </c>
    </row>
    <row r="157" s="2" customFormat="1" ht="24.15" customHeight="1">
      <c r="A157" s="38"/>
      <c r="B157" s="39"/>
      <c r="C157" s="280" t="s">
        <v>7</v>
      </c>
      <c r="D157" s="280" t="s">
        <v>303</v>
      </c>
      <c r="E157" s="281" t="s">
        <v>2301</v>
      </c>
      <c r="F157" s="282" t="s">
        <v>2302</v>
      </c>
      <c r="G157" s="283" t="s">
        <v>319</v>
      </c>
      <c r="H157" s="284">
        <v>2</v>
      </c>
      <c r="I157" s="285"/>
      <c r="J157" s="286">
        <f>ROUND(I157*H157,2)</f>
        <v>0</v>
      </c>
      <c r="K157" s="287"/>
      <c r="L157" s="288"/>
      <c r="M157" s="289" t="s">
        <v>1</v>
      </c>
      <c r="N157" s="290" t="s">
        <v>42</v>
      </c>
      <c r="O157" s="91"/>
      <c r="P157" s="238">
        <f>O157*H157</f>
        <v>0</v>
      </c>
      <c r="Q157" s="238">
        <v>4.0000000000000003E-05</v>
      </c>
      <c r="R157" s="238">
        <f>Q157*H157</f>
        <v>8.0000000000000007E-05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513</v>
      </c>
      <c r="AT157" s="240" t="s">
        <v>303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2889</v>
      </c>
    </row>
    <row r="158" s="2" customFormat="1" ht="49.05" customHeight="1">
      <c r="A158" s="38"/>
      <c r="B158" s="39"/>
      <c r="C158" s="228" t="s">
        <v>435</v>
      </c>
      <c r="D158" s="228" t="s">
        <v>258</v>
      </c>
      <c r="E158" s="229" t="s">
        <v>2304</v>
      </c>
      <c r="F158" s="230" t="s">
        <v>2305</v>
      </c>
      <c r="G158" s="231" t="s">
        <v>319</v>
      </c>
      <c r="H158" s="232">
        <v>4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355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2890</v>
      </c>
    </row>
    <row r="159" s="2" customFormat="1" ht="24.15" customHeight="1">
      <c r="A159" s="38"/>
      <c r="B159" s="39"/>
      <c r="C159" s="280" t="s">
        <v>441</v>
      </c>
      <c r="D159" s="280" t="s">
        <v>303</v>
      </c>
      <c r="E159" s="281" t="s">
        <v>2307</v>
      </c>
      <c r="F159" s="282" t="s">
        <v>2308</v>
      </c>
      <c r="G159" s="283" t="s">
        <v>319</v>
      </c>
      <c r="H159" s="284">
        <v>4</v>
      </c>
      <c r="I159" s="285"/>
      <c r="J159" s="286">
        <f>ROUND(I159*H159,2)</f>
        <v>0</v>
      </c>
      <c r="K159" s="287"/>
      <c r="L159" s="288"/>
      <c r="M159" s="289" t="s">
        <v>1</v>
      </c>
      <c r="N159" s="290" t="s">
        <v>42</v>
      </c>
      <c r="O159" s="91"/>
      <c r="P159" s="238">
        <f>O159*H159</f>
        <v>0</v>
      </c>
      <c r="Q159" s="238">
        <v>5.0000000000000002E-05</v>
      </c>
      <c r="R159" s="238">
        <f>Q159*H159</f>
        <v>0.00020000000000000001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513</v>
      </c>
      <c r="AT159" s="240" t="s">
        <v>303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2891</v>
      </c>
    </row>
    <row r="160" s="2" customFormat="1" ht="24.15" customHeight="1">
      <c r="A160" s="38"/>
      <c r="B160" s="39"/>
      <c r="C160" s="228" t="s">
        <v>465</v>
      </c>
      <c r="D160" s="228" t="s">
        <v>258</v>
      </c>
      <c r="E160" s="229" t="s">
        <v>1449</v>
      </c>
      <c r="F160" s="230" t="s">
        <v>1450</v>
      </c>
      <c r="G160" s="231" t="s">
        <v>319</v>
      </c>
      <c r="H160" s="232">
        <v>1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355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2892</v>
      </c>
    </row>
    <row r="161" s="2" customFormat="1" ht="24.15" customHeight="1">
      <c r="A161" s="38"/>
      <c r="B161" s="39"/>
      <c r="C161" s="280" t="s">
        <v>471</v>
      </c>
      <c r="D161" s="280" t="s">
        <v>303</v>
      </c>
      <c r="E161" s="281" t="s">
        <v>1452</v>
      </c>
      <c r="F161" s="282" t="s">
        <v>1453</v>
      </c>
      <c r="G161" s="283" t="s">
        <v>319</v>
      </c>
      <c r="H161" s="284">
        <v>1</v>
      </c>
      <c r="I161" s="285"/>
      <c r="J161" s="286">
        <f>ROUND(I161*H161,2)</f>
        <v>0</v>
      </c>
      <c r="K161" s="287"/>
      <c r="L161" s="288"/>
      <c r="M161" s="289" t="s">
        <v>1</v>
      </c>
      <c r="N161" s="290" t="s">
        <v>42</v>
      </c>
      <c r="O161" s="91"/>
      <c r="P161" s="238">
        <f>O161*H161</f>
        <v>0</v>
      </c>
      <c r="Q161" s="238">
        <v>0.00017000000000000001</v>
      </c>
      <c r="R161" s="238">
        <f>Q161*H161</f>
        <v>0.00017000000000000001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513</v>
      </c>
      <c r="AT161" s="240" t="s">
        <v>303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2893</v>
      </c>
    </row>
    <row r="162" s="2" customFormat="1" ht="16.5" customHeight="1">
      <c r="A162" s="38"/>
      <c r="B162" s="39"/>
      <c r="C162" s="280" t="s">
        <v>477</v>
      </c>
      <c r="D162" s="280" t="s">
        <v>303</v>
      </c>
      <c r="E162" s="281" t="s">
        <v>1515</v>
      </c>
      <c r="F162" s="282" t="s">
        <v>1516</v>
      </c>
      <c r="G162" s="283" t="s">
        <v>319</v>
      </c>
      <c r="H162" s="284">
        <v>1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5.0000000000000002E-05</v>
      </c>
      <c r="R162" s="238">
        <f>Q162*H162</f>
        <v>5.0000000000000002E-05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2894</v>
      </c>
    </row>
    <row r="163" s="2" customFormat="1" ht="49.05" customHeight="1">
      <c r="A163" s="38"/>
      <c r="B163" s="39"/>
      <c r="C163" s="228" t="s">
        <v>485</v>
      </c>
      <c r="D163" s="228" t="s">
        <v>258</v>
      </c>
      <c r="E163" s="229" t="s">
        <v>1962</v>
      </c>
      <c r="F163" s="230" t="s">
        <v>1963</v>
      </c>
      <c r="G163" s="231" t="s">
        <v>319</v>
      </c>
      <c r="H163" s="232">
        <v>25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355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2895</v>
      </c>
    </row>
    <row r="164" s="2" customFormat="1" ht="24.15" customHeight="1">
      <c r="A164" s="38"/>
      <c r="B164" s="39"/>
      <c r="C164" s="280" t="s">
        <v>489</v>
      </c>
      <c r="D164" s="280" t="s">
        <v>303</v>
      </c>
      <c r="E164" s="281" t="s">
        <v>1965</v>
      </c>
      <c r="F164" s="282" t="s">
        <v>1966</v>
      </c>
      <c r="G164" s="283" t="s">
        <v>319</v>
      </c>
      <c r="H164" s="284">
        <v>25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6.0000000000000002E-05</v>
      </c>
      <c r="R164" s="238">
        <f>Q164*H164</f>
        <v>0.0015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2896</v>
      </c>
    </row>
    <row r="165" s="2" customFormat="1" ht="49.05" customHeight="1">
      <c r="A165" s="38"/>
      <c r="B165" s="39"/>
      <c r="C165" s="228" t="s">
        <v>498</v>
      </c>
      <c r="D165" s="228" t="s">
        <v>258</v>
      </c>
      <c r="E165" s="229" t="s">
        <v>1968</v>
      </c>
      <c r="F165" s="230" t="s">
        <v>1969</v>
      </c>
      <c r="G165" s="231" t="s">
        <v>319</v>
      </c>
      <c r="H165" s="232">
        <v>11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2897</v>
      </c>
    </row>
    <row r="166" s="2" customFormat="1" ht="24.15" customHeight="1">
      <c r="A166" s="38"/>
      <c r="B166" s="39"/>
      <c r="C166" s="280" t="s">
        <v>505</v>
      </c>
      <c r="D166" s="280" t="s">
        <v>303</v>
      </c>
      <c r="E166" s="281" t="s">
        <v>1971</v>
      </c>
      <c r="F166" s="282" t="s">
        <v>1972</v>
      </c>
      <c r="G166" s="283" t="s">
        <v>319</v>
      </c>
      <c r="H166" s="284">
        <v>9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42</v>
      </c>
      <c r="O166" s="91"/>
      <c r="P166" s="238">
        <f>O166*H166</f>
        <v>0</v>
      </c>
      <c r="Q166" s="238">
        <v>0.00010000000000000001</v>
      </c>
      <c r="R166" s="238">
        <f>Q166*H166</f>
        <v>0.00090000000000000008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513</v>
      </c>
      <c r="AT166" s="240" t="s">
        <v>303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2898</v>
      </c>
    </row>
    <row r="167" s="2" customFormat="1" ht="33" customHeight="1">
      <c r="A167" s="38"/>
      <c r="B167" s="39"/>
      <c r="C167" s="280" t="s">
        <v>509</v>
      </c>
      <c r="D167" s="280" t="s">
        <v>303</v>
      </c>
      <c r="E167" s="281" t="s">
        <v>1974</v>
      </c>
      <c r="F167" s="282" t="s">
        <v>1975</v>
      </c>
      <c r="G167" s="283" t="s">
        <v>319</v>
      </c>
      <c r="H167" s="284">
        <v>2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0.00016000000000000001</v>
      </c>
      <c r="R167" s="238">
        <f>Q167*H167</f>
        <v>0.00032000000000000003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2899</v>
      </c>
    </row>
    <row r="168" s="2" customFormat="1" ht="24.15" customHeight="1">
      <c r="A168" s="38"/>
      <c r="B168" s="39"/>
      <c r="C168" s="228" t="s">
        <v>513</v>
      </c>
      <c r="D168" s="228" t="s">
        <v>258</v>
      </c>
      <c r="E168" s="229" t="s">
        <v>1476</v>
      </c>
      <c r="F168" s="230" t="s">
        <v>1477</v>
      </c>
      <c r="G168" s="231" t="s">
        <v>319</v>
      </c>
      <c r="H168" s="232">
        <v>1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355</v>
      </c>
      <c r="AT168" s="240" t="s">
        <v>258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2900</v>
      </c>
    </row>
    <row r="169" s="2" customFormat="1" ht="24.15" customHeight="1">
      <c r="A169" s="38"/>
      <c r="B169" s="39"/>
      <c r="C169" s="280" t="s">
        <v>518</v>
      </c>
      <c r="D169" s="280" t="s">
        <v>303</v>
      </c>
      <c r="E169" s="281" t="s">
        <v>1479</v>
      </c>
      <c r="F169" s="282" t="s">
        <v>1480</v>
      </c>
      <c r="G169" s="283" t="s">
        <v>319</v>
      </c>
      <c r="H169" s="284">
        <v>1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42</v>
      </c>
      <c r="O169" s="91"/>
      <c r="P169" s="238">
        <f>O169*H169</f>
        <v>0</v>
      </c>
      <c r="Q169" s="238">
        <v>0.0010499999999999999</v>
      </c>
      <c r="R169" s="238">
        <f>Q169*H169</f>
        <v>0.0010499999999999999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513</v>
      </c>
      <c r="AT169" s="240" t="s">
        <v>303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2901</v>
      </c>
    </row>
    <row r="170" s="2" customFormat="1" ht="24.15" customHeight="1">
      <c r="A170" s="38"/>
      <c r="B170" s="39"/>
      <c r="C170" s="228" t="s">
        <v>523</v>
      </c>
      <c r="D170" s="228" t="s">
        <v>258</v>
      </c>
      <c r="E170" s="229" t="s">
        <v>1979</v>
      </c>
      <c r="F170" s="230" t="s">
        <v>1980</v>
      </c>
      <c r="G170" s="231" t="s">
        <v>319</v>
      </c>
      <c r="H170" s="232">
        <v>1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355</v>
      </c>
      <c r="AT170" s="240" t="s">
        <v>258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2902</v>
      </c>
    </row>
    <row r="171" s="2" customFormat="1" ht="16.5" customHeight="1">
      <c r="A171" s="38"/>
      <c r="B171" s="39"/>
      <c r="C171" s="280" t="s">
        <v>532</v>
      </c>
      <c r="D171" s="280" t="s">
        <v>303</v>
      </c>
      <c r="E171" s="281" t="s">
        <v>1620</v>
      </c>
      <c r="F171" s="282" t="s">
        <v>1982</v>
      </c>
      <c r="G171" s="283" t="s">
        <v>319</v>
      </c>
      <c r="H171" s="284">
        <v>1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42</v>
      </c>
      <c r="O171" s="91"/>
      <c r="P171" s="238">
        <f>O171*H171</f>
        <v>0</v>
      </c>
      <c r="Q171" s="238">
        <v>0.00050000000000000001</v>
      </c>
      <c r="R171" s="238">
        <f>Q171*H171</f>
        <v>0.00050000000000000001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513</v>
      </c>
      <c r="AT171" s="240" t="s">
        <v>303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2903</v>
      </c>
    </row>
    <row r="172" s="2" customFormat="1" ht="24.15" customHeight="1">
      <c r="A172" s="38"/>
      <c r="B172" s="39"/>
      <c r="C172" s="228" t="s">
        <v>544</v>
      </c>
      <c r="D172" s="228" t="s">
        <v>258</v>
      </c>
      <c r="E172" s="229" t="s">
        <v>1494</v>
      </c>
      <c r="F172" s="230" t="s">
        <v>1495</v>
      </c>
      <c r="G172" s="231" t="s">
        <v>319</v>
      </c>
      <c r="H172" s="232">
        <v>15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355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2904</v>
      </c>
    </row>
    <row r="173" s="2" customFormat="1" ht="16.5" customHeight="1">
      <c r="A173" s="38"/>
      <c r="B173" s="39"/>
      <c r="C173" s="280" t="s">
        <v>553</v>
      </c>
      <c r="D173" s="280" t="s">
        <v>303</v>
      </c>
      <c r="E173" s="281" t="s">
        <v>1986</v>
      </c>
      <c r="F173" s="282" t="s">
        <v>1987</v>
      </c>
      <c r="G173" s="283" t="s">
        <v>319</v>
      </c>
      <c r="H173" s="284">
        <v>12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0.00018000000000000001</v>
      </c>
      <c r="R173" s="238">
        <f>Q173*H173</f>
        <v>0.00216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2905</v>
      </c>
    </row>
    <row r="174" s="2" customFormat="1" ht="16.5" customHeight="1">
      <c r="A174" s="38"/>
      <c r="B174" s="39"/>
      <c r="C174" s="280" t="s">
        <v>558</v>
      </c>
      <c r="D174" s="280" t="s">
        <v>303</v>
      </c>
      <c r="E174" s="281" t="s">
        <v>1497</v>
      </c>
      <c r="F174" s="282" t="s">
        <v>1498</v>
      </c>
      <c r="G174" s="283" t="s">
        <v>319</v>
      </c>
      <c r="H174" s="284">
        <v>3</v>
      </c>
      <c r="I174" s="285"/>
      <c r="J174" s="286">
        <f>ROUND(I174*H174,2)</f>
        <v>0</v>
      </c>
      <c r="K174" s="287"/>
      <c r="L174" s="288"/>
      <c r="M174" s="289" t="s">
        <v>1</v>
      </c>
      <c r="N174" s="290" t="s">
        <v>42</v>
      </c>
      <c r="O174" s="91"/>
      <c r="P174" s="238">
        <f>O174*H174</f>
        <v>0</v>
      </c>
      <c r="Q174" s="238">
        <v>0.00018000000000000001</v>
      </c>
      <c r="R174" s="238">
        <f>Q174*H174</f>
        <v>0.00054000000000000001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513</v>
      </c>
      <c r="AT174" s="240" t="s">
        <v>303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2906</v>
      </c>
    </row>
    <row r="175" s="2" customFormat="1" ht="33" customHeight="1">
      <c r="A175" s="38"/>
      <c r="B175" s="39"/>
      <c r="C175" s="228" t="s">
        <v>564</v>
      </c>
      <c r="D175" s="228" t="s">
        <v>258</v>
      </c>
      <c r="E175" s="229" t="s">
        <v>2331</v>
      </c>
      <c r="F175" s="230" t="s">
        <v>2332</v>
      </c>
      <c r="G175" s="231" t="s">
        <v>319</v>
      </c>
      <c r="H175" s="232">
        <v>1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2907</v>
      </c>
    </row>
    <row r="176" s="2" customFormat="1" ht="16.5" customHeight="1">
      <c r="A176" s="38"/>
      <c r="B176" s="39"/>
      <c r="C176" s="280" t="s">
        <v>570</v>
      </c>
      <c r="D176" s="280" t="s">
        <v>303</v>
      </c>
      <c r="E176" s="281" t="s">
        <v>2334</v>
      </c>
      <c r="F176" s="282" t="s">
        <v>2335</v>
      </c>
      <c r="G176" s="283" t="s">
        <v>319</v>
      </c>
      <c r="H176" s="284">
        <v>1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42</v>
      </c>
      <c r="O176" s="91"/>
      <c r="P176" s="238">
        <f>O176*H176</f>
        <v>0</v>
      </c>
      <c r="Q176" s="238">
        <v>0.00040000000000000002</v>
      </c>
      <c r="R176" s="238">
        <f>Q176*H176</f>
        <v>0.00040000000000000002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513</v>
      </c>
      <c r="AT176" s="240" t="s">
        <v>303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2908</v>
      </c>
    </row>
    <row r="177" s="2" customFormat="1" ht="49.05" customHeight="1">
      <c r="A177" s="38"/>
      <c r="B177" s="39"/>
      <c r="C177" s="228" t="s">
        <v>574</v>
      </c>
      <c r="D177" s="228" t="s">
        <v>258</v>
      </c>
      <c r="E177" s="229" t="s">
        <v>1524</v>
      </c>
      <c r="F177" s="230" t="s">
        <v>1525</v>
      </c>
      <c r="G177" s="231" t="s">
        <v>319</v>
      </c>
      <c r="H177" s="232">
        <v>15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2909</v>
      </c>
    </row>
    <row r="178" s="2" customFormat="1" ht="44.25" customHeight="1">
      <c r="A178" s="38"/>
      <c r="B178" s="39"/>
      <c r="C178" s="280" t="s">
        <v>583</v>
      </c>
      <c r="D178" s="280" t="s">
        <v>303</v>
      </c>
      <c r="E178" s="281" t="s">
        <v>1529</v>
      </c>
      <c r="F178" s="282" t="s">
        <v>1991</v>
      </c>
      <c r="G178" s="283" t="s">
        <v>319</v>
      </c>
      <c r="H178" s="284">
        <v>12</v>
      </c>
      <c r="I178" s="285"/>
      <c r="J178" s="286">
        <f>ROUND(I178*H178,2)</f>
        <v>0</v>
      </c>
      <c r="K178" s="287"/>
      <c r="L178" s="288"/>
      <c r="M178" s="289" t="s">
        <v>1</v>
      </c>
      <c r="N178" s="290" t="s">
        <v>42</v>
      </c>
      <c r="O178" s="91"/>
      <c r="P178" s="238">
        <f>O178*H178</f>
        <v>0</v>
      </c>
      <c r="Q178" s="238">
        <v>0.001</v>
      </c>
      <c r="R178" s="238">
        <f>Q178*H178</f>
        <v>0.012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513</v>
      </c>
      <c r="AT178" s="240" t="s">
        <v>303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2910</v>
      </c>
    </row>
    <row r="179" s="2" customFormat="1" ht="16.5" customHeight="1">
      <c r="A179" s="38"/>
      <c r="B179" s="39"/>
      <c r="C179" s="280" t="s">
        <v>588</v>
      </c>
      <c r="D179" s="280" t="s">
        <v>303</v>
      </c>
      <c r="E179" s="281" t="s">
        <v>1532</v>
      </c>
      <c r="F179" s="282" t="s">
        <v>2911</v>
      </c>
      <c r="G179" s="283" t="s">
        <v>319</v>
      </c>
      <c r="H179" s="284">
        <v>3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0.001</v>
      </c>
      <c r="R179" s="238">
        <f>Q179*H179</f>
        <v>0.0030000000000000001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513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2912</v>
      </c>
    </row>
    <row r="180" s="2" customFormat="1" ht="44.25" customHeight="1">
      <c r="A180" s="38"/>
      <c r="B180" s="39"/>
      <c r="C180" s="228" t="s">
        <v>592</v>
      </c>
      <c r="D180" s="228" t="s">
        <v>258</v>
      </c>
      <c r="E180" s="229" t="s">
        <v>1538</v>
      </c>
      <c r="F180" s="230" t="s">
        <v>1539</v>
      </c>
      <c r="G180" s="231" t="s">
        <v>319</v>
      </c>
      <c r="H180" s="232">
        <v>1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2913</v>
      </c>
    </row>
    <row r="181" s="2" customFormat="1" ht="49.05" customHeight="1">
      <c r="A181" s="38"/>
      <c r="B181" s="39"/>
      <c r="C181" s="228" t="s">
        <v>598</v>
      </c>
      <c r="D181" s="228" t="s">
        <v>258</v>
      </c>
      <c r="E181" s="229" t="s">
        <v>1994</v>
      </c>
      <c r="F181" s="230" t="s">
        <v>1995</v>
      </c>
      <c r="G181" s="231" t="s">
        <v>292</v>
      </c>
      <c r="H181" s="232">
        <v>0.16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2914</v>
      </c>
    </row>
    <row r="182" s="2" customFormat="1" ht="16.5" customHeight="1">
      <c r="A182" s="38"/>
      <c r="B182" s="39"/>
      <c r="C182" s="228" t="s">
        <v>602</v>
      </c>
      <c r="D182" s="228" t="s">
        <v>258</v>
      </c>
      <c r="E182" s="229" t="s">
        <v>1527</v>
      </c>
      <c r="F182" s="230" t="s">
        <v>1545</v>
      </c>
      <c r="G182" s="231" t="s">
        <v>722</v>
      </c>
      <c r="H182" s="232">
        <v>15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2915</v>
      </c>
    </row>
    <row r="183" s="12" customFormat="1" ht="22.8" customHeight="1">
      <c r="A183" s="12"/>
      <c r="B183" s="212"/>
      <c r="C183" s="213"/>
      <c r="D183" s="214" t="s">
        <v>76</v>
      </c>
      <c r="E183" s="226" t="s">
        <v>1547</v>
      </c>
      <c r="F183" s="226" t="s">
        <v>1548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SUM(P184:P195)</f>
        <v>0</v>
      </c>
      <c r="Q183" s="220"/>
      <c r="R183" s="221">
        <f>SUM(R184:R195)</f>
        <v>0.052720000000000003</v>
      </c>
      <c r="S183" s="220"/>
      <c r="T183" s="222">
        <f>SUM(T184:T195)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87</v>
      </c>
      <c r="AT183" s="224" t="s">
        <v>76</v>
      </c>
      <c r="AU183" s="224" t="s">
        <v>85</v>
      </c>
      <c r="AY183" s="223" t="s">
        <v>256</v>
      </c>
      <c r="BK183" s="225">
        <f>SUM(BK184:BK195)</f>
        <v>0</v>
      </c>
    </row>
    <row r="184" s="2" customFormat="1" ht="21.75" customHeight="1">
      <c r="A184" s="38"/>
      <c r="B184" s="39"/>
      <c r="C184" s="228" t="s">
        <v>608</v>
      </c>
      <c r="D184" s="228" t="s">
        <v>258</v>
      </c>
      <c r="E184" s="229" t="s">
        <v>1998</v>
      </c>
      <c r="F184" s="230" t="s">
        <v>1999</v>
      </c>
      <c r="G184" s="231" t="s">
        <v>319</v>
      </c>
      <c r="H184" s="232">
        <v>1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2916</v>
      </c>
    </row>
    <row r="185" s="2" customFormat="1" ht="16.5" customHeight="1">
      <c r="A185" s="38"/>
      <c r="B185" s="39"/>
      <c r="C185" s="280" t="s">
        <v>614</v>
      </c>
      <c r="D185" s="280" t="s">
        <v>303</v>
      </c>
      <c r="E185" s="281" t="s">
        <v>2001</v>
      </c>
      <c r="F185" s="282" t="s">
        <v>2002</v>
      </c>
      <c r="G185" s="283" t="s">
        <v>319</v>
      </c>
      <c r="H185" s="284">
        <v>1</v>
      </c>
      <c r="I185" s="285"/>
      <c r="J185" s="286">
        <f>ROUND(I185*H185,2)</f>
        <v>0</v>
      </c>
      <c r="K185" s="287"/>
      <c r="L185" s="288"/>
      <c r="M185" s="289" t="s">
        <v>1</v>
      </c>
      <c r="N185" s="290" t="s">
        <v>42</v>
      </c>
      <c r="O185" s="91"/>
      <c r="P185" s="238">
        <f>O185*H185</f>
        <v>0</v>
      </c>
      <c r="Q185" s="238">
        <v>0.00132</v>
      </c>
      <c r="R185" s="238">
        <f>Q185*H185</f>
        <v>0.00132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513</v>
      </c>
      <c r="AT185" s="240" t="s">
        <v>303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2917</v>
      </c>
    </row>
    <row r="186" s="2" customFormat="1" ht="24.15" customHeight="1">
      <c r="A186" s="38"/>
      <c r="B186" s="39"/>
      <c r="C186" s="228" t="s">
        <v>620</v>
      </c>
      <c r="D186" s="228" t="s">
        <v>258</v>
      </c>
      <c r="E186" s="229" t="s">
        <v>2004</v>
      </c>
      <c r="F186" s="230" t="s">
        <v>2005</v>
      </c>
      <c r="G186" s="231" t="s">
        <v>358</v>
      </c>
      <c r="H186" s="232">
        <v>840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2918</v>
      </c>
    </row>
    <row r="187" s="2" customFormat="1" ht="37.8" customHeight="1">
      <c r="A187" s="38"/>
      <c r="B187" s="39"/>
      <c r="C187" s="280" t="s">
        <v>625</v>
      </c>
      <c r="D187" s="280" t="s">
        <v>303</v>
      </c>
      <c r="E187" s="281" t="s">
        <v>2007</v>
      </c>
      <c r="F187" s="282" t="s">
        <v>2008</v>
      </c>
      <c r="G187" s="283" t="s">
        <v>358</v>
      </c>
      <c r="H187" s="284">
        <v>1008</v>
      </c>
      <c r="I187" s="285"/>
      <c r="J187" s="286">
        <f>ROUND(I187*H187,2)</f>
        <v>0</v>
      </c>
      <c r="K187" s="287"/>
      <c r="L187" s="288"/>
      <c r="M187" s="289" t="s">
        <v>1</v>
      </c>
      <c r="N187" s="290" t="s">
        <v>42</v>
      </c>
      <c r="O187" s="91"/>
      <c r="P187" s="238">
        <f>O187*H187</f>
        <v>0</v>
      </c>
      <c r="Q187" s="238">
        <v>5.0000000000000002E-05</v>
      </c>
      <c r="R187" s="238">
        <f>Q187*H187</f>
        <v>0.0504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513</v>
      </c>
      <c r="AT187" s="240" t="s">
        <v>303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2919</v>
      </c>
    </row>
    <row r="188" s="14" customFormat="1">
      <c r="A188" s="14"/>
      <c r="B188" s="258"/>
      <c r="C188" s="259"/>
      <c r="D188" s="249" t="s">
        <v>266</v>
      </c>
      <c r="E188" s="260" t="s">
        <v>1</v>
      </c>
      <c r="F188" s="261" t="s">
        <v>2920</v>
      </c>
      <c r="G188" s="259"/>
      <c r="H188" s="262">
        <v>1008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266</v>
      </c>
      <c r="AU188" s="268" t="s">
        <v>87</v>
      </c>
      <c r="AV188" s="14" t="s">
        <v>87</v>
      </c>
      <c r="AW188" s="14" t="s">
        <v>34</v>
      </c>
      <c r="AX188" s="14" t="s">
        <v>85</v>
      </c>
      <c r="AY188" s="268" t="s">
        <v>256</v>
      </c>
    </row>
    <row r="189" s="2" customFormat="1" ht="37.8" customHeight="1">
      <c r="A189" s="38"/>
      <c r="B189" s="39"/>
      <c r="C189" s="228" t="s">
        <v>630</v>
      </c>
      <c r="D189" s="228" t="s">
        <v>258</v>
      </c>
      <c r="E189" s="229" t="s">
        <v>2017</v>
      </c>
      <c r="F189" s="230" t="s">
        <v>2018</v>
      </c>
      <c r="G189" s="231" t="s">
        <v>319</v>
      </c>
      <c r="H189" s="232">
        <v>10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2921</v>
      </c>
    </row>
    <row r="190" s="2" customFormat="1" ht="24.15" customHeight="1">
      <c r="A190" s="38"/>
      <c r="B190" s="39"/>
      <c r="C190" s="280" t="s">
        <v>643</v>
      </c>
      <c r="D190" s="280" t="s">
        <v>303</v>
      </c>
      <c r="E190" s="281" t="s">
        <v>2020</v>
      </c>
      <c r="F190" s="282" t="s">
        <v>2021</v>
      </c>
      <c r="G190" s="283" t="s">
        <v>319</v>
      </c>
      <c r="H190" s="284">
        <v>1</v>
      </c>
      <c r="I190" s="285"/>
      <c r="J190" s="286">
        <f>ROUND(I190*H190,2)</f>
        <v>0</v>
      </c>
      <c r="K190" s="287"/>
      <c r="L190" s="288"/>
      <c r="M190" s="289" t="s">
        <v>1</v>
      </c>
      <c r="N190" s="290" t="s">
        <v>42</v>
      </c>
      <c r="O190" s="91"/>
      <c r="P190" s="238">
        <f>O190*H190</f>
        <v>0</v>
      </c>
      <c r="Q190" s="238">
        <v>0.00010000000000000001</v>
      </c>
      <c r="R190" s="238">
        <f>Q190*H190</f>
        <v>0.00010000000000000001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513</v>
      </c>
      <c r="AT190" s="240" t="s">
        <v>303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2922</v>
      </c>
    </row>
    <row r="191" s="2" customFormat="1" ht="24.15" customHeight="1">
      <c r="A191" s="38"/>
      <c r="B191" s="39"/>
      <c r="C191" s="280" t="s">
        <v>657</v>
      </c>
      <c r="D191" s="280" t="s">
        <v>303</v>
      </c>
      <c r="E191" s="281" t="s">
        <v>2023</v>
      </c>
      <c r="F191" s="282" t="s">
        <v>2024</v>
      </c>
      <c r="G191" s="283" t="s">
        <v>319</v>
      </c>
      <c r="H191" s="284">
        <v>9</v>
      </c>
      <c r="I191" s="285"/>
      <c r="J191" s="286">
        <f>ROUND(I191*H191,2)</f>
        <v>0</v>
      </c>
      <c r="K191" s="287"/>
      <c r="L191" s="288"/>
      <c r="M191" s="289" t="s">
        <v>1</v>
      </c>
      <c r="N191" s="290" t="s">
        <v>42</v>
      </c>
      <c r="O191" s="91"/>
      <c r="P191" s="238">
        <f>O191*H191</f>
        <v>0</v>
      </c>
      <c r="Q191" s="238">
        <v>0.00010000000000000001</v>
      </c>
      <c r="R191" s="238">
        <f>Q191*H191</f>
        <v>0.00090000000000000008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513</v>
      </c>
      <c r="AT191" s="240" t="s">
        <v>303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2923</v>
      </c>
    </row>
    <row r="192" s="2" customFormat="1" ht="24.15" customHeight="1">
      <c r="A192" s="38"/>
      <c r="B192" s="39"/>
      <c r="C192" s="228" t="s">
        <v>661</v>
      </c>
      <c r="D192" s="228" t="s">
        <v>258</v>
      </c>
      <c r="E192" s="229" t="s">
        <v>2026</v>
      </c>
      <c r="F192" s="230" t="s">
        <v>2027</v>
      </c>
      <c r="G192" s="231" t="s">
        <v>319</v>
      </c>
      <c r="H192" s="232">
        <v>18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355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2924</v>
      </c>
    </row>
    <row r="193" s="2" customFormat="1" ht="24.15" customHeight="1">
      <c r="A193" s="38"/>
      <c r="B193" s="39"/>
      <c r="C193" s="228" t="s">
        <v>665</v>
      </c>
      <c r="D193" s="228" t="s">
        <v>258</v>
      </c>
      <c r="E193" s="229" t="s">
        <v>2029</v>
      </c>
      <c r="F193" s="230" t="s">
        <v>2030</v>
      </c>
      <c r="G193" s="231" t="s">
        <v>319</v>
      </c>
      <c r="H193" s="232">
        <v>18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2925</v>
      </c>
    </row>
    <row r="194" s="2" customFormat="1" ht="24.15" customHeight="1">
      <c r="A194" s="38"/>
      <c r="B194" s="39"/>
      <c r="C194" s="228" t="s">
        <v>670</v>
      </c>
      <c r="D194" s="228" t="s">
        <v>258</v>
      </c>
      <c r="E194" s="229" t="s">
        <v>2032</v>
      </c>
      <c r="F194" s="230" t="s">
        <v>2033</v>
      </c>
      <c r="G194" s="231" t="s">
        <v>319</v>
      </c>
      <c r="H194" s="232">
        <v>18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2926</v>
      </c>
    </row>
    <row r="195" s="2" customFormat="1" ht="49.05" customHeight="1">
      <c r="A195" s="38"/>
      <c r="B195" s="39"/>
      <c r="C195" s="228" t="s">
        <v>676</v>
      </c>
      <c r="D195" s="228" t="s">
        <v>258</v>
      </c>
      <c r="E195" s="229" t="s">
        <v>2035</v>
      </c>
      <c r="F195" s="230" t="s">
        <v>2036</v>
      </c>
      <c r="G195" s="231" t="s">
        <v>292</v>
      </c>
      <c r="H195" s="232">
        <v>0.052999999999999998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2927</v>
      </c>
    </row>
    <row r="196" s="12" customFormat="1" ht="25.92" customHeight="1">
      <c r="A196" s="12"/>
      <c r="B196" s="212"/>
      <c r="C196" s="213"/>
      <c r="D196" s="214" t="s">
        <v>76</v>
      </c>
      <c r="E196" s="215" t="s">
        <v>303</v>
      </c>
      <c r="F196" s="215" t="s">
        <v>1373</v>
      </c>
      <c r="G196" s="213"/>
      <c r="H196" s="213"/>
      <c r="I196" s="216"/>
      <c r="J196" s="217">
        <f>BK196</f>
        <v>0</v>
      </c>
      <c r="K196" s="213"/>
      <c r="L196" s="218"/>
      <c r="M196" s="219"/>
      <c r="N196" s="220"/>
      <c r="O196" s="220"/>
      <c r="P196" s="221">
        <f>P197+P212</f>
        <v>0</v>
      </c>
      <c r="Q196" s="220"/>
      <c r="R196" s="221">
        <f>R197+R212</f>
        <v>0.21283000000000002</v>
      </c>
      <c r="S196" s="220"/>
      <c r="T196" s="222">
        <f>T197+T212</f>
        <v>0.7367999999999999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109</v>
      </c>
      <c r="AT196" s="224" t="s">
        <v>76</v>
      </c>
      <c r="AU196" s="224" t="s">
        <v>77</v>
      </c>
      <c r="AY196" s="223" t="s">
        <v>256</v>
      </c>
      <c r="BK196" s="225">
        <f>BK197+BK212</f>
        <v>0</v>
      </c>
    </row>
    <row r="197" s="12" customFormat="1" ht="22.8" customHeight="1">
      <c r="A197" s="12"/>
      <c r="B197" s="212"/>
      <c r="C197" s="213"/>
      <c r="D197" s="214" t="s">
        <v>76</v>
      </c>
      <c r="E197" s="226" t="s">
        <v>1374</v>
      </c>
      <c r="F197" s="226" t="s">
        <v>1375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SUM(P198:P211)</f>
        <v>0</v>
      </c>
      <c r="Q197" s="220"/>
      <c r="R197" s="221">
        <f>SUM(R198:R211)</f>
        <v>0.09223000000000002</v>
      </c>
      <c r="S197" s="220"/>
      <c r="T197" s="222">
        <f>SUM(T198:T211)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109</v>
      </c>
      <c r="AT197" s="224" t="s">
        <v>76</v>
      </c>
      <c r="AU197" s="224" t="s">
        <v>85</v>
      </c>
      <c r="AY197" s="223" t="s">
        <v>256</v>
      </c>
      <c r="BK197" s="225">
        <f>SUM(BK198:BK211)</f>
        <v>0</v>
      </c>
    </row>
    <row r="198" s="2" customFormat="1" ht="49.05" customHeight="1">
      <c r="A198" s="38"/>
      <c r="B198" s="39"/>
      <c r="C198" s="228" t="s">
        <v>682</v>
      </c>
      <c r="D198" s="228" t="s">
        <v>258</v>
      </c>
      <c r="E198" s="229" t="s">
        <v>1568</v>
      </c>
      <c r="F198" s="230" t="s">
        <v>1569</v>
      </c>
      <c r="G198" s="231" t="s">
        <v>358</v>
      </c>
      <c r="H198" s="232">
        <v>20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2928</v>
      </c>
    </row>
    <row r="199" s="2" customFormat="1" ht="44.25" customHeight="1">
      <c r="A199" s="38"/>
      <c r="B199" s="39"/>
      <c r="C199" s="280" t="s">
        <v>688</v>
      </c>
      <c r="D199" s="280" t="s">
        <v>303</v>
      </c>
      <c r="E199" s="281" t="s">
        <v>2039</v>
      </c>
      <c r="F199" s="282" t="s">
        <v>2040</v>
      </c>
      <c r="G199" s="283" t="s">
        <v>358</v>
      </c>
      <c r="H199" s="284">
        <v>23</v>
      </c>
      <c r="I199" s="285"/>
      <c r="J199" s="286">
        <f>ROUND(I199*H199,2)</f>
        <v>0</v>
      </c>
      <c r="K199" s="287"/>
      <c r="L199" s="288"/>
      <c r="M199" s="289" t="s">
        <v>1</v>
      </c>
      <c r="N199" s="290" t="s">
        <v>42</v>
      </c>
      <c r="O199" s="91"/>
      <c r="P199" s="238">
        <f>O199*H199</f>
        <v>0</v>
      </c>
      <c r="Q199" s="238">
        <v>0.00016000000000000001</v>
      </c>
      <c r="R199" s="238">
        <f>Q199*H199</f>
        <v>0.0036800000000000001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513</v>
      </c>
      <c r="AT199" s="240" t="s">
        <v>303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2929</v>
      </c>
    </row>
    <row r="200" s="14" customFormat="1">
      <c r="A200" s="14"/>
      <c r="B200" s="258"/>
      <c r="C200" s="259"/>
      <c r="D200" s="249" t="s">
        <v>266</v>
      </c>
      <c r="E200" s="260" t="s">
        <v>1</v>
      </c>
      <c r="F200" s="261" t="s">
        <v>2042</v>
      </c>
      <c r="G200" s="259"/>
      <c r="H200" s="262">
        <v>23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266</v>
      </c>
      <c r="AU200" s="268" t="s">
        <v>87</v>
      </c>
      <c r="AV200" s="14" t="s">
        <v>87</v>
      </c>
      <c r="AW200" s="14" t="s">
        <v>34</v>
      </c>
      <c r="AX200" s="14" t="s">
        <v>85</v>
      </c>
      <c r="AY200" s="268" t="s">
        <v>256</v>
      </c>
    </row>
    <row r="201" s="2" customFormat="1" ht="49.05" customHeight="1">
      <c r="A201" s="38"/>
      <c r="B201" s="39"/>
      <c r="C201" s="228" t="s">
        <v>693</v>
      </c>
      <c r="D201" s="228" t="s">
        <v>258</v>
      </c>
      <c r="E201" s="229" t="s">
        <v>1575</v>
      </c>
      <c r="F201" s="230" t="s">
        <v>1576</v>
      </c>
      <c r="G201" s="231" t="s">
        <v>358</v>
      </c>
      <c r="H201" s="232">
        <v>400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719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719</v>
      </c>
      <c r="BM201" s="240" t="s">
        <v>2930</v>
      </c>
    </row>
    <row r="202" s="2" customFormat="1" ht="37.8" customHeight="1">
      <c r="A202" s="38"/>
      <c r="B202" s="39"/>
      <c r="C202" s="280" t="s">
        <v>698</v>
      </c>
      <c r="D202" s="280" t="s">
        <v>303</v>
      </c>
      <c r="E202" s="281" t="s">
        <v>2044</v>
      </c>
      <c r="F202" s="282" t="s">
        <v>2045</v>
      </c>
      <c r="G202" s="283" t="s">
        <v>358</v>
      </c>
      <c r="H202" s="284">
        <v>287.5</v>
      </c>
      <c r="I202" s="285"/>
      <c r="J202" s="286">
        <f>ROUND(I202*H202,2)</f>
        <v>0</v>
      </c>
      <c r="K202" s="287"/>
      <c r="L202" s="288"/>
      <c r="M202" s="289" t="s">
        <v>1</v>
      </c>
      <c r="N202" s="290" t="s">
        <v>42</v>
      </c>
      <c r="O202" s="91"/>
      <c r="P202" s="238">
        <f>O202*H202</f>
        <v>0</v>
      </c>
      <c r="Q202" s="238">
        <v>0.00016000000000000001</v>
      </c>
      <c r="R202" s="238">
        <f>Q202*H202</f>
        <v>0.046000000000000006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1071</v>
      </c>
      <c r="AT202" s="240" t="s">
        <v>303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1071</v>
      </c>
      <c r="BM202" s="240" t="s">
        <v>2931</v>
      </c>
    </row>
    <row r="203" s="14" customFormat="1">
      <c r="A203" s="14"/>
      <c r="B203" s="258"/>
      <c r="C203" s="259"/>
      <c r="D203" s="249" t="s">
        <v>266</v>
      </c>
      <c r="E203" s="260" t="s">
        <v>1</v>
      </c>
      <c r="F203" s="261" t="s">
        <v>2932</v>
      </c>
      <c r="G203" s="259"/>
      <c r="H203" s="262">
        <v>287.5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266</v>
      </c>
      <c r="AU203" s="268" t="s">
        <v>87</v>
      </c>
      <c r="AV203" s="14" t="s">
        <v>87</v>
      </c>
      <c r="AW203" s="14" t="s">
        <v>34</v>
      </c>
      <c r="AX203" s="14" t="s">
        <v>85</v>
      </c>
      <c r="AY203" s="268" t="s">
        <v>256</v>
      </c>
    </row>
    <row r="204" s="2" customFormat="1" ht="37.8" customHeight="1">
      <c r="A204" s="38"/>
      <c r="B204" s="39"/>
      <c r="C204" s="280" t="s">
        <v>703</v>
      </c>
      <c r="D204" s="280" t="s">
        <v>303</v>
      </c>
      <c r="E204" s="281" t="s">
        <v>1578</v>
      </c>
      <c r="F204" s="282" t="s">
        <v>1579</v>
      </c>
      <c r="G204" s="283" t="s">
        <v>358</v>
      </c>
      <c r="H204" s="284">
        <v>172.5</v>
      </c>
      <c r="I204" s="285"/>
      <c r="J204" s="286">
        <f>ROUND(I204*H204,2)</f>
        <v>0</v>
      </c>
      <c r="K204" s="287"/>
      <c r="L204" s="288"/>
      <c r="M204" s="289" t="s">
        <v>1</v>
      </c>
      <c r="N204" s="290" t="s">
        <v>42</v>
      </c>
      <c r="O204" s="91"/>
      <c r="P204" s="238">
        <f>O204*H204</f>
        <v>0</v>
      </c>
      <c r="Q204" s="238">
        <v>0.00012</v>
      </c>
      <c r="R204" s="238">
        <f>Q204*H204</f>
        <v>0.0207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1071</v>
      </c>
      <c r="AT204" s="240" t="s">
        <v>303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1071</v>
      </c>
      <c r="BM204" s="240" t="s">
        <v>2933</v>
      </c>
    </row>
    <row r="205" s="14" customFormat="1">
      <c r="A205" s="14"/>
      <c r="B205" s="258"/>
      <c r="C205" s="259"/>
      <c r="D205" s="249" t="s">
        <v>266</v>
      </c>
      <c r="E205" s="260" t="s">
        <v>1</v>
      </c>
      <c r="F205" s="261" t="s">
        <v>2049</v>
      </c>
      <c r="G205" s="259"/>
      <c r="H205" s="262">
        <v>172.5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266</v>
      </c>
      <c r="AU205" s="268" t="s">
        <v>87</v>
      </c>
      <c r="AV205" s="14" t="s">
        <v>87</v>
      </c>
      <c r="AW205" s="14" t="s">
        <v>34</v>
      </c>
      <c r="AX205" s="14" t="s">
        <v>85</v>
      </c>
      <c r="AY205" s="268" t="s">
        <v>256</v>
      </c>
    </row>
    <row r="206" s="2" customFormat="1" ht="49.05" customHeight="1">
      <c r="A206" s="38"/>
      <c r="B206" s="39"/>
      <c r="C206" s="228" t="s">
        <v>711</v>
      </c>
      <c r="D206" s="228" t="s">
        <v>258</v>
      </c>
      <c r="E206" s="229" t="s">
        <v>2050</v>
      </c>
      <c r="F206" s="230" t="s">
        <v>2051</v>
      </c>
      <c r="G206" s="231" t="s">
        <v>358</v>
      </c>
      <c r="H206" s="232">
        <v>60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719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719</v>
      </c>
      <c r="BM206" s="240" t="s">
        <v>2934</v>
      </c>
    </row>
    <row r="207" s="2" customFormat="1" ht="37.8" customHeight="1">
      <c r="A207" s="38"/>
      <c r="B207" s="39"/>
      <c r="C207" s="280" t="s">
        <v>719</v>
      </c>
      <c r="D207" s="280" t="s">
        <v>303</v>
      </c>
      <c r="E207" s="281" t="s">
        <v>2053</v>
      </c>
      <c r="F207" s="282" t="s">
        <v>2054</v>
      </c>
      <c r="G207" s="283" t="s">
        <v>358</v>
      </c>
      <c r="H207" s="284">
        <v>69</v>
      </c>
      <c r="I207" s="285"/>
      <c r="J207" s="286">
        <f>ROUND(I207*H207,2)</f>
        <v>0</v>
      </c>
      <c r="K207" s="287"/>
      <c r="L207" s="288"/>
      <c r="M207" s="289" t="s">
        <v>1</v>
      </c>
      <c r="N207" s="290" t="s">
        <v>42</v>
      </c>
      <c r="O207" s="91"/>
      <c r="P207" s="238">
        <f>O207*H207</f>
        <v>0</v>
      </c>
      <c r="Q207" s="238">
        <v>0.00017000000000000001</v>
      </c>
      <c r="R207" s="238">
        <f>Q207*H207</f>
        <v>0.011730000000000001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1071</v>
      </c>
      <c r="AT207" s="240" t="s">
        <v>303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1071</v>
      </c>
      <c r="BM207" s="240" t="s">
        <v>2935</v>
      </c>
    </row>
    <row r="208" s="14" customFormat="1">
      <c r="A208" s="14"/>
      <c r="B208" s="258"/>
      <c r="C208" s="259"/>
      <c r="D208" s="249" t="s">
        <v>266</v>
      </c>
      <c r="E208" s="260" t="s">
        <v>1</v>
      </c>
      <c r="F208" s="261" t="s">
        <v>2936</v>
      </c>
      <c r="G208" s="259"/>
      <c r="H208" s="262">
        <v>69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266</v>
      </c>
      <c r="AU208" s="268" t="s">
        <v>87</v>
      </c>
      <c r="AV208" s="14" t="s">
        <v>87</v>
      </c>
      <c r="AW208" s="14" t="s">
        <v>34</v>
      </c>
      <c r="AX208" s="14" t="s">
        <v>85</v>
      </c>
      <c r="AY208" s="268" t="s">
        <v>256</v>
      </c>
    </row>
    <row r="209" s="2" customFormat="1" ht="49.05" customHeight="1">
      <c r="A209" s="38"/>
      <c r="B209" s="39"/>
      <c r="C209" s="228" t="s">
        <v>726</v>
      </c>
      <c r="D209" s="228" t="s">
        <v>258</v>
      </c>
      <c r="E209" s="229" t="s">
        <v>2057</v>
      </c>
      <c r="F209" s="230" t="s">
        <v>2058</v>
      </c>
      <c r="G209" s="231" t="s">
        <v>358</v>
      </c>
      <c r="H209" s="232">
        <v>20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719</v>
      </c>
      <c r="AT209" s="240" t="s">
        <v>258</v>
      </c>
      <c r="AU209" s="240" t="s">
        <v>87</v>
      </c>
      <c r="AY209" s="17" t="s">
        <v>256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85</v>
      </c>
      <c r="BK209" s="241">
        <f>ROUND(I209*H209,2)</f>
        <v>0</v>
      </c>
      <c r="BL209" s="17" t="s">
        <v>719</v>
      </c>
      <c r="BM209" s="240" t="s">
        <v>2937</v>
      </c>
    </row>
    <row r="210" s="2" customFormat="1" ht="37.8" customHeight="1">
      <c r="A210" s="38"/>
      <c r="B210" s="39"/>
      <c r="C210" s="280" t="s">
        <v>741</v>
      </c>
      <c r="D210" s="280" t="s">
        <v>303</v>
      </c>
      <c r="E210" s="281" t="s">
        <v>2060</v>
      </c>
      <c r="F210" s="282" t="s">
        <v>2061</v>
      </c>
      <c r="G210" s="283" t="s">
        <v>358</v>
      </c>
      <c r="H210" s="284">
        <v>23</v>
      </c>
      <c r="I210" s="285"/>
      <c r="J210" s="286">
        <f>ROUND(I210*H210,2)</f>
        <v>0</v>
      </c>
      <c r="K210" s="287"/>
      <c r="L210" s="288"/>
      <c r="M210" s="289" t="s">
        <v>1</v>
      </c>
      <c r="N210" s="290" t="s">
        <v>42</v>
      </c>
      <c r="O210" s="91"/>
      <c r="P210" s="238">
        <f>O210*H210</f>
        <v>0</v>
      </c>
      <c r="Q210" s="238">
        <v>0.00044000000000000002</v>
      </c>
      <c r="R210" s="238">
        <f>Q210*H210</f>
        <v>0.010120000000000001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1071</v>
      </c>
      <c r="AT210" s="240" t="s">
        <v>303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1071</v>
      </c>
      <c r="BM210" s="240" t="s">
        <v>2938</v>
      </c>
    </row>
    <row r="211" s="14" customFormat="1">
      <c r="A211" s="14"/>
      <c r="B211" s="258"/>
      <c r="C211" s="259"/>
      <c r="D211" s="249" t="s">
        <v>266</v>
      </c>
      <c r="E211" s="260" t="s">
        <v>1</v>
      </c>
      <c r="F211" s="261" t="s">
        <v>2042</v>
      </c>
      <c r="G211" s="259"/>
      <c r="H211" s="262">
        <v>23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266</v>
      </c>
      <c r="AU211" s="268" t="s">
        <v>87</v>
      </c>
      <c r="AV211" s="14" t="s">
        <v>87</v>
      </c>
      <c r="AW211" s="14" t="s">
        <v>34</v>
      </c>
      <c r="AX211" s="14" t="s">
        <v>85</v>
      </c>
      <c r="AY211" s="268" t="s">
        <v>256</v>
      </c>
    </row>
    <row r="212" s="12" customFormat="1" ht="22.8" customHeight="1">
      <c r="A212" s="12"/>
      <c r="B212" s="212"/>
      <c r="C212" s="213"/>
      <c r="D212" s="214" t="s">
        <v>76</v>
      </c>
      <c r="E212" s="226" t="s">
        <v>1590</v>
      </c>
      <c r="F212" s="226" t="s">
        <v>1591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SUM(P213:P222)</f>
        <v>0</v>
      </c>
      <c r="Q212" s="220"/>
      <c r="R212" s="221">
        <f>SUM(R213:R222)</f>
        <v>0.12060000000000001</v>
      </c>
      <c r="S212" s="220"/>
      <c r="T212" s="222">
        <f>SUM(T213:T222)</f>
        <v>0.7367999999999999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109</v>
      </c>
      <c r="AT212" s="224" t="s">
        <v>76</v>
      </c>
      <c r="AU212" s="224" t="s">
        <v>85</v>
      </c>
      <c r="AY212" s="223" t="s">
        <v>256</v>
      </c>
      <c r="BK212" s="225">
        <f>SUM(BK213:BK222)</f>
        <v>0</v>
      </c>
    </row>
    <row r="213" s="2" customFormat="1" ht="33" customHeight="1">
      <c r="A213" s="38"/>
      <c r="B213" s="39"/>
      <c r="C213" s="228" t="s">
        <v>746</v>
      </c>
      <c r="D213" s="228" t="s">
        <v>258</v>
      </c>
      <c r="E213" s="229" t="s">
        <v>2063</v>
      </c>
      <c r="F213" s="230" t="s">
        <v>2064</v>
      </c>
      <c r="G213" s="231" t="s">
        <v>358</v>
      </c>
      <c r="H213" s="232">
        <v>60</v>
      </c>
      <c r="I213" s="233"/>
      <c r="J213" s="234">
        <f>ROUND(I213*H213,2)</f>
        <v>0</v>
      </c>
      <c r="K213" s="235"/>
      <c r="L213" s="44"/>
      <c r="M213" s="236" t="s">
        <v>1</v>
      </c>
      <c r="N213" s="237" t="s">
        <v>42</v>
      </c>
      <c r="O213" s="91"/>
      <c r="P213" s="238">
        <f>O213*H213</f>
        <v>0</v>
      </c>
      <c r="Q213" s="238">
        <v>0.00059999999999999995</v>
      </c>
      <c r="R213" s="238">
        <f>Q213*H213</f>
        <v>0.035999999999999997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719</v>
      </c>
      <c r="AT213" s="240" t="s">
        <v>258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719</v>
      </c>
      <c r="BM213" s="240" t="s">
        <v>2939</v>
      </c>
    </row>
    <row r="214" s="2" customFormat="1" ht="37.8" customHeight="1">
      <c r="A214" s="38"/>
      <c r="B214" s="39"/>
      <c r="C214" s="228" t="s">
        <v>752</v>
      </c>
      <c r="D214" s="228" t="s">
        <v>258</v>
      </c>
      <c r="E214" s="229" t="s">
        <v>2370</v>
      </c>
      <c r="F214" s="230" t="s">
        <v>2371</v>
      </c>
      <c r="G214" s="231" t="s">
        <v>358</v>
      </c>
      <c r="H214" s="232">
        <v>15</v>
      </c>
      <c r="I214" s="233"/>
      <c r="J214" s="234">
        <f>ROUND(I214*H214,2)</f>
        <v>0</v>
      </c>
      <c r="K214" s="235"/>
      <c r="L214" s="44"/>
      <c r="M214" s="236" t="s">
        <v>1</v>
      </c>
      <c r="N214" s="237" t="s">
        <v>42</v>
      </c>
      <c r="O214" s="91"/>
      <c r="P214" s="238">
        <f>O214*H214</f>
        <v>0</v>
      </c>
      <c r="Q214" s="238">
        <v>0.0055900000000000004</v>
      </c>
      <c r="R214" s="238">
        <f>Q214*H214</f>
        <v>0.083850000000000008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719</v>
      </c>
      <c r="AT214" s="240" t="s">
        <v>258</v>
      </c>
      <c r="AU214" s="240" t="s">
        <v>87</v>
      </c>
      <c r="AY214" s="17" t="s">
        <v>256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85</v>
      </c>
      <c r="BK214" s="241">
        <f>ROUND(I214*H214,2)</f>
        <v>0</v>
      </c>
      <c r="BL214" s="17" t="s">
        <v>719</v>
      </c>
      <c r="BM214" s="240" t="s">
        <v>2940</v>
      </c>
    </row>
    <row r="215" s="2" customFormat="1" ht="33" customHeight="1">
      <c r="A215" s="38"/>
      <c r="B215" s="39"/>
      <c r="C215" s="228" t="s">
        <v>756</v>
      </c>
      <c r="D215" s="228" t="s">
        <v>258</v>
      </c>
      <c r="E215" s="229" t="s">
        <v>1661</v>
      </c>
      <c r="F215" s="230" t="s">
        <v>1662</v>
      </c>
      <c r="G215" s="231" t="s">
        <v>319</v>
      </c>
      <c r="H215" s="232">
        <v>2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42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0.13800000000000001</v>
      </c>
      <c r="T215" s="239">
        <f>S215*H215</f>
        <v>0.27600000000000002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719</v>
      </c>
      <c r="AT215" s="240" t="s">
        <v>258</v>
      </c>
      <c r="AU215" s="240" t="s">
        <v>87</v>
      </c>
      <c r="AY215" s="17" t="s">
        <v>256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85</v>
      </c>
      <c r="BK215" s="241">
        <f>ROUND(I215*H215,2)</f>
        <v>0</v>
      </c>
      <c r="BL215" s="17" t="s">
        <v>719</v>
      </c>
      <c r="BM215" s="240" t="s">
        <v>2941</v>
      </c>
    </row>
    <row r="216" s="2" customFormat="1" ht="24.15" customHeight="1">
      <c r="A216" s="38"/>
      <c r="B216" s="39"/>
      <c r="C216" s="228" t="s">
        <v>761</v>
      </c>
      <c r="D216" s="228" t="s">
        <v>258</v>
      </c>
      <c r="E216" s="229" t="s">
        <v>1595</v>
      </c>
      <c r="F216" s="230" t="s">
        <v>1596</v>
      </c>
      <c r="G216" s="231" t="s">
        <v>319</v>
      </c>
      <c r="H216" s="232">
        <v>30</v>
      </c>
      <c r="I216" s="233"/>
      <c r="J216" s="234">
        <f>ROUND(I216*H216,2)</f>
        <v>0</v>
      </c>
      <c r="K216" s="235"/>
      <c r="L216" s="44"/>
      <c r="M216" s="236" t="s">
        <v>1</v>
      </c>
      <c r="N216" s="237" t="s">
        <v>42</v>
      </c>
      <c r="O216" s="91"/>
      <c r="P216" s="238">
        <f>O216*H216</f>
        <v>0</v>
      </c>
      <c r="Q216" s="238">
        <v>0</v>
      </c>
      <c r="R216" s="238">
        <f>Q216*H216</f>
        <v>0</v>
      </c>
      <c r="S216" s="238">
        <v>0.00085999999999999998</v>
      </c>
      <c r="T216" s="239">
        <f>S216*H216</f>
        <v>0.0258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719</v>
      </c>
      <c r="AT216" s="240" t="s">
        <v>258</v>
      </c>
      <c r="AU216" s="240" t="s">
        <v>87</v>
      </c>
      <c r="AY216" s="17" t="s">
        <v>256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85</v>
      </c>
      <c r="BK216" s="241">
        <f>ROUND(I216*H216,2)</f>
        <v>0</v>
      </c>
      <c r="BL216" s="17" t="s">
        <v>719</v>
      </c>
      <c r="BM216" s="240" t="s">
        <v>2942</v>
      </c>
    </row>
    <row r="217" s="2" customFormat="1" ht="33" customHeight="1">
      <c r="A217" s="38"/>
      <c r="B217" s="39"/>
      <c r="C217" s="228" t="s">
        <v>767</v>
      </c>
      <c r="D217" s="228" t="s">
        <v>258</v>
      </c>
      <c r="E217" s="229" t="s">
        <v>2068</v>
      </c>
      <c r="F217" s="230" t="s">
        <v>2069</v>
      </c>
      <c r="G217" s="231" t="s">
        <v>358</v>
      </c>
      <c r="H217" s="232">
        <v>60</v>
      </c>
      <c r="I217" s="233"/>
      <c r="J217" s="234">
        <f>ROUND(I217*H217,2)</f>
        <v>0</v>
      </c>
      <c r="K217" s="235"/>
      <c r="L217" s="44"/>
      <c r="M217" s="236" t="s">
        <v>1</v>
      </c>
      <c r="N217" s="237" t="s">
        <v>42</v>
      </c>
      <c r="O217" s="91"/>
      <c r="P217" s="238">
        <f>O217*H217</f>
        <v>0</v>
      </c>
      <c r="Q217" s="238">
        <v>0</v>
      </c>
      <c r="R217" s="238">
        <f>Q217*H217</f>
        <v>0</v>
      </c>
      <c r="S217" s="238">
        <v>0.0060000000000000001</v>
      </c>
      <c r="T217" s="239">
        <f>S217*H217</f>
        <v>0.35999999999999999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719</v>
      </c>
      <c r="AT217" s="240" t="s">
        <v>258</v>
      </c>
      <c r="AU217" s="240" t="s">
        <v>87</v>
      </c>
      <c r="AY217" s="17" t="s">
        <v>256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85</v>
      </c>
      <c r="BK217" s="241">
        <f>ROUND(I217*H217,2)</f>
        <v>0</v>
      </c>
      <c r="BL217" s="17" t="s">
        <v>719</v>
      </c>
      <c r="BM217" s="240" t="s">
        <v>2943</v>
      </c>
    </row>
    <row r="218" s="2" customFormat="1" ht="24.15" customHeight="1">
      <c r="A218" s="38"/>
      <c r="B218" s="39"/>
      <c r="C218" s="228" t="s">
        <v>771</v>
      </c>
      <c r="D218" s="228" t="s">
        <v>258</v>
      </c>
      <c r="E218" s="229" t="s">
        <v>2376</v>
      </c>
      <c r="F218" s="230" t="s">
        <v>2377</v>
      </c>
      <c r="G218" s="231" t="s">
        <v>358</v>
      </c>
      <c r="H218" s="232">
        <v>15</v>
      </c>
      <c r="I218" s="233"/>
      <c r="J218" s="234">
        <f>ROUND(I218*H218,2)</f>
        <v>0</v>
      </c>
      <c r="K218" s="235"/>
      <c r="L218" s="44"/>
      <c r="M218" s="236" t="s">
        <v>1</v>
      </c>
      <c r="N218" s="237" t="s">
        <v>42</v>
      </c>
      <c r="O218" s="91"/>
      <c r="P218" s="238">
        <f>O218*H218</f>
        <v>0</v>
      </c>
      <c r="Q218" s="238">
        <v>5.0000000000000002E-05</v>
      </c>
      <c r="R218" s="238">
        <f>Q218*H218</f>
        <v>0.00075000000000000002</v>
      </c>
      <c r="S218" s="238">
        <v>0.0050000000000000001</v>
      </c>
      <c r="T218" s="239">
        <f>S218*H218</f>
        <v>0.074999999999999997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719</v>
      </c>
      <c r="AT218" s="240" t="s">
        <v>258</v>
      </c>
      <c r="AU218" s="240" t="s">
        <v>87</v>
      </c>
      <c r="AY218" s="17" t="s">
        <v>256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85</v>
      </c>
      <c r="BK218" s="241">
        <f>ROUND(I218*H218,2)</f>
        <v>0</v>
      </c>
      <c r="BL218" s="17" t="s">
        <v>719</v>
      </c>
      <c r="BM218" s="240" t="s">
        <v>2944</v>
      </c>
    </row>
    <row r="219" s="2" customFormat="1" ht="24.15" customHeight="1">
      <c r="A219" s="38"/>
      <c r="B219" s="39"/>
      <c r="C219" s="228" t="s">
        <v>775</v>
      </c>
      <c r="D219" s="228" t="s">
        <v>258</v>
      </c>
      <c r="E219" s="229" t="s">
        <v>1601</v>
      </c>
      <c r="F219" s="230" t="s">
        <v>1602</v>
      </c>
      <c r="G219" s="231" t="s">
        <v>292</v>
      </c>
      <c r="H219" s="232">
        <v>0.73699999999999999</v>
      </c>
      <c r="I219" s="233"/>
      <c r="J219" s="234">
        <f>ROUND(I219*H219,2)</f>
        <v>0</v>
      </c>
      <c r="K219" s="235"/>
      <c r="L219" s="44"/>
      <c r="M219" s="236" t="s">
        <v>1</v>
      </c>
      <c r="N219" s="237" t="s">
        <v>42</v>
      </c>
      <c r="O219" s="91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719</v>
      </c>
      <c r="AT219" s="240" t="s">
        <v>258</v>
      </c>
      <c r="AU219" s="240" t="s">
        <v>87</v>
      </c>
      <c r="AY219" s="17" t="s">
        <v>256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85</v>
      </c>
      <c r="BK219" s="241">
        <f>ROUND(I219*H219,2)</f>
        <v>0</v>
      </c>
      <c r="BL219" s="17" t="s">
        <v>719</v>
      </c>
      <c r="BM219" s="240" t="s">
        <v>2945</v>
      </c>
    </row>
    <row r="220" s="2" customFormat="1" ht="37.8" customHeight="1">
      <c r="A220" s="38"/>
      <c r="B220" s="39"/>
      <c r="C220" s="228" t="s">
        <v>780</v>
      </c>
      <c r="D220" s="228" t="s">
        <v>258</v>
      </c>
      <c r="E220" s="229" t="s">
        <v>1604</v>
      </c>
      <c r="F220" s="230" t="s">
        <v>1605</v>
      </c>
      <c r="G220" s="231" t="s">
        <v>292</v>
      </c>
      <c r="H220" s="232">
        <v>14.003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42</v>
      </c>
      <c r="O220" s="91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719</v>
      </c>
      <c r="AT220" s="240" t="s">
        <v>258</v>
      </c>
      <c r="AU220" s="240" t="s">
        <v>87</v>
      </c>
      <c r="AY220" s="17" t="s">
        <v>256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85</v>
      </c>
      <c r="BK220" s="241">
        <f>ROUND(I220*H220,2)</f>
        <v>0</v>
      </c>
      <c r="BL220" s="17" t="s">
        <v>719</v>
      </c>
      <c r="BM220" s="240" t="s">
        <v>2946</v>
      </c>
    </row>
    <row r="221" s="14" customFormat="1">
      <c r="A221" s="14"/>
      <c r="B221" s="258"/>
      <c r="C221" s="259"/>
      <c r="D221" s="249" t="s">
        <v>266</v>
      </c>
      <c r="E221" s="260" t="s">
        <v>1</v>
      </c>
      <c r="F221" s="261" t="s">
        <v>2947</v>
      </c>
      <c r="G221" s="259"/>
      <c r="H221" s="262">
        <v>14.003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8" t="s">
        <v>266</v>
      </c>
      <c r="AU221" s="268" t="s">
        <v>87</v>
      </c>
      <c r="AV221" s="14" t="s">
        <v>87</v>
      </c>
      <c r="AW221" s="14" t="s">
        <v>34</v>
      </c>
      <c r="AX221" s="14" t="s">
        <v>85</v>
      </c>
      <c r="AY221" s="268" t="s">
        <v>256</v>
      </c>
    </row>
    <row r="222" s="2" customFormat="1" ht="37.8" customHeight="1">
      <c r="A222" s="38"/>
      <c r="B222" s="39"/>
      <c r="C222" s="228" t="s">
        <v>787</v>
      </c>
      <c r="D222" s="228" t="s">
        <v>258</v>
      </c>
      <c r="E222" s="229" t="s">
        <v>1608</v>
      </c>
      <c r="F222" s="230" t="s">
        <v>1609</v>
      </c>
      <c r="G222" s="231" t="s">
        <v>292</v>
      </c>
      <c r="H222" s="232">
        <v>0.66200000000000003</v>
      </c>
      <c r="I222" s="233"/>
      <c r="J222" s="234">
        <f>ROUND(I222*H222,2)</f>
        <v>0</v>
      </c>
      <c r="K222" s="235"/>
      <c r="L222" s="44"/>
      <c r="M222" s="295" t="s">
        <v>1</v>
      </c>
      <c r="N222" s="296" t="s">
        <v>42</v>
      </c>
      <c r="O222" s="297"/>
      <c r="P222" s="298">
        <f>O222*H222</f>
        <v>0</v>
      </c>
      <c r="Q222" s="298">
        <v>0</v>
      </c>
      <c r="R222" s="298">
        <f>Q222*H222</f>
        <v>0</v>
      </c>
      <c r="S222" s="298">
        <v>0</v>
      </c>
      <c r="T222" s="29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719</v>
      </c>
      <c r="AT222" s="240" t="s">
        <v>258</v>
      </c>
      <c r="AU222" s="240" t="s">
        <v>87</v>
      </c>
      <c r="AY222" s="17" t="s">
        <v>256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85</v>
      </c>
      <c r="BK222" s="241">
        <f>ROUND(I222*H222,2)</f>
        <v>0</v>
      </c>
      <c r="BL222" s="17" t="s">
        <v>719</v>
      </c>
      <c r="BM222" s="240" t="s">
        <v>2948</v>
      </c>
    </row>
    <row r="223" s="2" customFormat="1" ht="6.96" customHeight="1">
      <c r="A223" s="38"/>
      <c r="B223" s="66"/>
      <c r="C223" s="67"/>
      <c r="D223" s="67"/>
      <c r="E223" s="67"/>
      <c r="F223" s="67"/>
      <c r="G223" s="67"/>
      <c r="H223" s="67"/>
      <c r="I223" s="67"/>
      <c r="J223" s="67"/>
      <c r="K223" s="67"/>
      <c r="L223" s="44"/>
      <c r="M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</row>
  </sheetData>
  <sheetProtection sheet="1" autoFilter="0" formatColumns="0" formatRows="0" objects="1" scenarios="1" spinCount="100000" saltValue="iKGEPgInwU7ZnU6HKLiaENWMFU23r0LQCRMPL5QkpqQpM+5yke6kOUTONvTZSr9+mtINW7hOqcigHkl1DqHgxg==" hashValue="7vyg5NrPkxIk1klWinDmuHWs4hZ1AG5LuYS6hq+xu+aHHdVlEc38LTDqOAVDruDD9wX9O3mPK1fkcPqs/l5zgQ==" algorithmName="SHA-512" password="CC35"/>
  <autoFilter ref="C129:K22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2949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2950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ROUND((SUM(BE137:BE213)),  2)</f>
        <v>0</v>
      </c>
      <c r="G37" s="38"/>
      <c r="H37" s="38"/>
      <c r="I37" s="165">
        <v>0.20999999999999999</v>
      </c>
      <c r="J37" s="164">
        <f>ROUND(((SUM(BE137:BE213))*I37),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ROUND((SUM(BF137:BF213)),  2)</f>
        <v>0</v>
      </c>
      <c r="G38" s="38"/>
      <c r="H38" s="38"/>
      <c r="I38" s="165">
        <v>0.12</v>
      </c>
      <c r="J38" s="164">
        <f>ROUND(((SUM(BF137:BF213))*I38),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ROUND((SUM(BG137:BG213)),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ROUND((SUM(BH137:BH213)),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ROUND((SUM(BI137:BI213)),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2949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2300103-051 - Stavební část - kabinet cizích jazyků m.č.1.12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J138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J139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J141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J144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J149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J150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1720</v>
      </c>
      <c r="E107" s="197"/>
      <c r="F107" s="197"/>
      <c r="G107" s="197"/>
      <c r="H107" s="197"/>
      <c r="I107" s="197"/>
      <c r="J107" s="198">
        <f>J155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J159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1721</v>
      </c>
      <c r="E109" s="197"/>
      <c r="F109" s="197"/>
      <c r="G109" s="197"/>
      <c r="H109" s="197"/>
      <c r="I109" s="197"/>
      <c r="J109" s="198">
        <f>J175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1722</v>
      </c>
      <c r="E110" s="197"/>
      <c r="F110" s="197"/>
      <c r="G110" s="197"/>
      <c r="H110" s="197"/>
      <c r="I110" s="197"/>
      <c r="J110" s="198">
        <f>J179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J193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236</v>
      </c>
      <c r="E112" s="197"/>
      <c r="F112" s="197"/>
      <c r="G112" s="197"/>
      <c r="H112" s="197"/>
      <c r="I112" s="197"/>
      <c r="J112" s="198">
        <f>J200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237</v>
      </c>
      <c r="E113" s="197"/>
      <c r="F113" s="197"/>
      <c r="G113" s="197"/>
      <c r="H113" s="197"/>
      <c r="I113" s="197"/>
      <c r="J113" s="198">
        <f>J205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241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6.25" customHeight="1">
      <c r="A123" s="38"/>
      <c r="B123" s="39"/>
      <c r="C123" s="40"/>
      <c r="D123" s="40"/>
      <c r="E123" s="184" t="str">
        <f>E7</f>
        <v>Rekonstrukce silno a slaboproudé instalace, WC pro imobilní - ZŠ Ivanovice na Hané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209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1" customFormat="1" ht="16.5" customHeight="1">
      <c r="B125" s="21"/>
      <c r="C125" s="22"/>
      <c r="D125" s="22"/>
      <c r="E125" s="184" t="s">
        <v>1716</v>
      </c>
      <c r="F125" s="22"/>
      <c r="G125" s="22"/>
      <c r="H125" s="22"/>
      <c r="I125" s="22"/>
      <c r="J125" s="22"/>
      <c r="K125" s="22"/>
      <c r="L125" s="20"/>
    </row>
    <row r="126" s="1" customFormat="1" ht="12" customHeight="1">
      <c r="B126" s="21"/>
      <c r="C126" s="32" t="s">
        <v>1424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300" t="s">
        <v>2949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1718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E13</f>
        <v>2300103-051 - Stavební část - kabinet cizích jazyků m.č.1.12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F16</f>
        <v xml:space="preserve">Ivanovice na Hané, ul. Tyršova  218/4</v>
      </c>
      <c r="G131" s="40"/>
      <c r="H131" s="40"/>
      <c r="I131" s="32" t="s">
        <v>22</v>
      </c>
      <c r="J131" s="79" t="str">
        <f>IF(J16="","",J16)</f>
        <v>6. 12. 2023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E19</f>
        <v xml:space="preserve"> </v>
      </c>
      <c r="G133" s="40"/>
      <c r="H133" s="40"/>
      <c r="I133" s="32" t="s">
        <v>30</v>
      </c>
      <c r="J133" s="36" t="str">
        <f>E25</f>
        <v>SPZ Design, s.r.o.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IF(E22="","",E22)</f>
        <v>Vyplň údaj</v>
      </c>
      <c r="G134" s="40"/>
      <c r="H134" s="40"/>
      <c r="I134" s="32" t="s">
        <v>35</v>
      </c>
      <c r="J134" s="36" t="str">
        <f>E28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00"/>
      <c r="B136" s="201"/>
      <c r="C136" s="202" t="s">
        <v>242</v>
      </c>
      <c r="D136" s="203" t="s">
        <v>62</v>
      </c>
      <c r="E136" s="203" t="s">
        <v>58</v>
      </c>
      <c r="F136" s="203" t="s">
        <v>59</v>
      </c>
      <c r="G136" s="203" t="s">
        <v>243</v>
      </c>
      <c r="H136" s="203" t="s">
        <v>244</v>
      </c>
      <c r="I136" s="203" t="s">
        <v>245</v>
      </c>
      <c r="J136" s="204" t="s">
        <v>213</v>
      </c>
      <c r="K136" s="205" t="s">
        <v>246</v>
      </c>
      <c r="L136" s="206"/>
      <c r="M136" s="100" t="s">
        <v>1</v>
      </c>
      <c r="N136" s="101" t="s">
        <v>41</v>
      </c>
      <c r="O136" s="101" t="s">
        <v>247</v>
      </c>
      <c r="P136" s="101" t="s">
        <v>248</v>
      </c>
      <c r="Q136" s="101" t="s">
        <v>249</v>
      </c>
      <c r="R136" s="101" t="s">
        <v>250</v>
      </c>
      <c r="S136" s="101" t="s">
        <v>251</v>
      </c>
      <c r="T136" s="102" t="s">
        <v>252</v>
      </c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</row>
    <row r="137" s="2" customFormat="1" ht="22.8" customHeight="1">
      <c r="A137" s="38"/>
      <c r="B137" s="39"/>
      <c r="C137" s="107" t="s">
        <v>253</v>
      </c>
      <c r="D137" s="40"/>
      <c r="E137" s="40"/>
      <c r="F137" s="40"/>
      <c r="G137" s="40"/>
      <c r="H137" s="40"/>
      <c r="I137" s="40"/>
      <c r="J137" s="207">
        <f>BK137</f>
        <v>0</v>
      </c>
      <c r="K137" s="40"/>
      <c r="L137" s="44"/>
      <c r="M137" s="103"/>
      <c r="N137" s="208"/>
      <c r="O137" s="104"/>
      <c r="P137" s="209">
        <f>P138+P149</f>
        <v>0</v>
      </c>
      <c r="Q137" s="104"/>
      <c r="R137" s="209">
        <f>R138+R149</f>
        <v>0.67236229000000003</v>
      </c>
      <c r="S137" s="104"/>
      <c r="T137" s="210">
        <f>T138+T149</f>
        <v>0.38177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76</v>
      </c>
      <c r="AU137" s="17" t="s">
        <v>215</v>
      </c>
      <c r="BK137" s="211">
        <f>BK138+BK149</f>
        <v>0</v>
      </c>
    </row>
    <row r="138" s="12" customFormat="1" ht="25.92" customHeight="1">
      <c r="A138" s="12"/>
      <c r="B138" s="212"/>
      <c r="C138" s="213"/>
      <c r="D138" s="214" t="s">
        <v>76</v>
      </c>
      <c r="E138" s="215" t="s">
        <v>254</v>
      </c>
      <c r="F138" s="215" t="s">
        <v>255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P139+P141+P144</f>
        <v>0</v>
      </c>
      <c r="Q138" s="220"/>
      <c r="R138" s="221">
        <f>R139+R141+R144</f>
        <v>0</v>
      </c>
      <c r="S138" s="220"/>
      <c r="T138" s="222">
        <f>T139+T141+T144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85</v>
      </c>
      <c r="AT138" s="224" t="s">
        <v>76</v>
      </c>
      <c r="AU138" s="224" t="s">
        <v>77</v>
      </c>
      <c r="AY138" s="223" t="s">
        <v>256</v>
      </c>
      <c r="BK138" s="225">
        <f>BK139+BK141+BK144</f>
        <v>0</v>
      </c>
    </row>
    <row r="139" s="12" customFormat="1" ht="22.8" customHeight="1">
      <c r="A139" s="12"/>
      <c r="B139" s="212"/>
      <c r="C139" s="213"/>
      <c r="D139" s="214" t="s">
        <v>76</v>
      </c>
      <c r="E139" s="226" t="s">
        <v>289</v>
      </c>
      <c r="F139" s="226" t="s">
        <v>381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P140</f>
        <v>0</v>
      </c>
      <c r="Q139" s="220"/>
      <c r="R139" s="221">
        <f>R140</f>
        <v>0</v>
      </c>
      <c r="S139" s="220"/>
      <c r="T139" s="222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85</v>
      </c>
      <c r="AT139" s="224" t="s">
        <v>76</v>
      </c>
      <c r="AU139" s="224" t="s">
        <v>85</v>
      </c>
      <c r="AY139" s="223" t="s">
        <v>256</v>
      </c>
      <c r="BK139" s="225">
        <f>BK140</f>
        <v>0</v>
      </c>
    </row>
    <row r="140" s="2" customFormat="1" ht="16.5" customHeight="1">
      <c r="A140" s="38"/>
      <c r="B140" s="39"/>
      <c r="C140" s="228" t="s">
        <v>85</v>
      </c>
      <c r="D140" s="228" t="s">
        <v>258</v>
      </c>
      <c r="E140" s="229" t="s">
        <v>1733</v>
      </c>
      <c r="F140" s="230" t="s">
        <v>1734</v>
      </c>
      <c r="G140" s="231" t="s">
        <v>1735</v>
      </c>
      <c r="H140" s="232">
        <v>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1736</v>
      </c>
      <c r="AT140" s="240" t="s">
        <v>258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1736</v>
      </c>
      <c r="BM140" s="240" t="s">
        <v>2951</v>
      </c>
    </row>
    <row r="141" s="12" customFormat="1" ht="22.8" customHeight="1">
      <c r="A141" s="12"/>
      <c r="B141" s="212"/>
      <c r="C141" s="213"/>
      <c r="D141" s="214" t="s">
        <v>76</v>
      </c>
      <c r="E141" s="226" t="s">
        <v>309</v>
      </c>
      <c r="F141" s="226" t="s">
        <v>517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SUM(P142:P143)</f>
        <v>0</v>
      </c>
      <c r="Q141" s="220"/>
      <c r="R141" s="221">
        <f>SUM(R142:R143)</f>
        <v>0</v>
      </c>
      <c r="S141" s="220"/>
      <c r="T141" s="22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85</v>
      </c>
      <c r="AT141" s="224" t="s">
        <v>76</v>
      </c>
      <c r="AU141" s="224" t="s">
        <v>85</v>
      </c>
      <c r="AY141" s="223" t="s">
        <v>256</v>
      </c>
      <c r="BK141" s="225">
        <f>SUM(BK142:BK143)</f>
        <v>0</v>
      </c>
    </row>
    <row r="142" s="2" customFormat="1" ht="16.5" customHeight="1">
      <c r="A142" s="38"/>
      <c r="B142" s="39"/>
      <c r="C142" s="228" t="s">
        <v>87</v>
      </c>
      <c r="D142" s="228" t="s">
        <v>258</v>
      </c>
      <c r="E142" s="229" t="s">
        <v>1744</v>
      </c>
      <c r="F142" s="230" t="s">
        <v>1745</v>
      </c>
      <c r="G142" s="231" t="s">
        <v>940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1736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1736</v>
      </c>
      <c r="BM142" s="240" t="s">
        <v>2952</v>
      </c>
    </row>
    <row r="143" s="2" customFormat="1" ht="16.5" customHeight="1">
      <c r="A143" s="38"/>
      <c r="B143" s="39"/>
      <c r="C143" s="228" t="s">
        <v>109</v>
      </c>
      <c r="D143" s="228" t="s">
        <v>258</v>
      </c>
      <c r="E143" s="229" t="s">
        <v>1747</v>
      </c>
      <c r="F143" s="230" t="s">
        <v>1748</v>
      </c>
      <c r="G143" s="231" t="s">
        <v>1735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1736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1736</v>
      </c>
      <c r="BM143" s="240" t="s">
        <v>2953</v>
      </c>
    </row>
    <row r="144" s="12" customFormat="1" ht="22.8" customHeight="1">
      <c r="A144" s="12"/>
      <c r="B144" s="212"/>
      <c r="C144" s="213"/>
      <c r="D144" s="214" t="s">
        <v>76</v>
      </c>
      <c r="E144" s="226" t="s">
        <v>655</v>
      </c>
      <c r="F144" s="226" t="s">
        <v>656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SUM(P145:P148)</f>
        <v>0</v>
      </c>
      <c r="Q144" s="220"/>
      <c r="R144" s="221">
        <f>SUM(R145:R148)</f>
        <v>0</v>
      </c>
      <c r="S144" s="220"/>
      <c r="T144" s="222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85</v>
      </c>
      <c r="AT144" s="224" t="s">
        <v>76</v>
      </c>
      <c r="AU144" s="224" t="s">
        <v>85</v>
      </c>
      <c r="AY144" s="223" t="s">
        <v>256</v>
      </c>
      <c r="BK144" s="225">
        <f>SUM(BK145:BK148)</f>
        <v>0</v>
      </c>
    </row>
    <row r="145" s="2" customFormat="1" ht="24.15" customHeight="1">
      <c r="A145" s="38"/>
      <c r="B145" s="39"/>
      <c r="C145" s="228" t="s">
        <v>262</v>
      </c>
      <c r="D145" s="228" t="s">
        <v>258</v>
      </c>
      <c r="E145" s="229" t="s">
        <v>1750</v>
      </c>
      <c r="F145" s="230" t="s">
        <v>1751</v>
      </c>
      <c r="G145" s="231" t="s">
        <v>292</v>
      </c>
      <c r="H145" s="232">
        <v>0.5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262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262</v>
      </c>
      <c r="BM145" s="240" t="s">
        <v>2954</v>
      </c>
    </row>
    <row r="146" s="2" customFormat="1" ht="24.15" customHeight="1">
      <c r="A146" s="38"/>
      <c r="B146" s="39"/>
      <c r="C146" s="228" t="s">
        <v>284</v>
      </c>
      <c r="D146" s="228" t="s">
        <v>258</v>
      </c>
      <c r="E146" s="229" t="s">
        <v>662</v>
      </c>
      <c r="F146" s="230" t="s">
        <v>663</v>
      </c>
      <c r="G146" s="231" t="s">
        <v>292</v>
      </c>
      <c r="H146" s="232">
        <v>0.5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262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262</v>
      </c>
      <c r="BM146" s="240" t="s">
        <v>2955</v>
      </c>
    </row>
    <row r="147" s="2" customFormat="1" ht="16.5" customHeight="1">
      <c r="A147" s="38"/>
      <c r="B147" s="39"/>
      <c r="C147" s="228" t="s">
        <v>289</v>
      </c>
      <c r="D147" s="228" t="s">
        <v>258</v>
      </c>
      <c r="E147" s="229" t="s">
        <v>1754</v>
      </c>
      <c r="F147" s="230" t="s">
        <v>1755</v>
      </c>
      <c r="G147" s="231" t="s">
        <v>292</v>
      </c>
      <c r="H147" s="232">
        <v>0.5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262</v>
      </c>
      <c r="AT147" s="240" t="s">
        <v>258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262</v>
      </c>
      <c r="BM147" s="240" t="s">
        <v>2956</v>
      </c>
    </row>
    <row r="148" s="2" customFormat="1" ht="24.15" customHeight="1">
      <c r="A148" s="38"/>
      <c r="B148" s="39"/>
      <c r="C148" s="280" t="s">
        <v>296</v>
      </c>
      <c r="D148" s="280" t="s">
        <v>303</v>
      </c>
      <c r="E148" s="281" t="s">
        <v>1757</v>
      </c>
      <c r="F148" s="282" t="s">
        <v>1758</v>
      </c>
      <c r="G148" s="283" t="s">
        <v>319</v>
      </c>
      <c r="H148" s="284">
        <v>2</v>
      </c>
      <c r="I148" s="285"/>
      <c r="J148" s="286">
        <f>ROUND(I148*H148,2)</f>
        <v>0</v>
      </c>
      <c r="K148" s="287"/>
      <c r="L148" s="288"/>
      <c r="M148" s="289" t="s">
        <v>1</v>
      </c>
      <c r="N148" s="290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302</v>
      </c>
      <c r="AT148" s="240" t="s">
        <v>303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262</v>
      </c>
      <c r="BM148" s="240" t="s">
        <v>2957</v>
      </c>
    </row>
    <row r="149" s="12" customFormat="1" ht="25.92" customHeight="1">
      <c r="A149" s="12"/>
      <c r="B149" s="212"/>
      <c r="C149" s="213"/>
      <c r="D149" s="214" t="s">
        <v>76</v>
      </c>
      <c r="E149" s="215" t="s">
        <v>715</v>
      </c>
      <c r="F149" s="215" t="s">
        <v>716</v>
      </c>
      <c r="G149" s="213"/>
      <c r="H149" s="213"/>
      <c r="I149" s="216"/>
      <c r="J149" s="217">
        <f>BK149</f>
        <v>0</v>
      </c>
      <c r="K149" s="213"/>
      <c r="L149" s="218"/>
      <c r="M149" s="219"/>
      <c r="N149" s="220"/>
      <c r="O149" s="220"/>
      <c r="P149" s="221">
        <f>P150+P155+P159+P175+P179+P193+P200+P205</f>
        <v>0</v>
      </c>
      <c r="Q149" s="220"/>
      <c r="R149" s="221">
        <f>R150+R155+R159+R175+R179+R193+R200+R205</f>
        <v>0.67236229000000003</v>
      </c>
      <c r="S149" s="220"/>
      <c r="T149" s="222">
        <f>T150+T155+T159+T175+T179+T193+T200+T205</f>
        <v>0.38177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87</v>
      </c>
      <c r="AT149" s="224" t="s">
        <v>76</v>
      </c>
      <c r="AU149" s="224" t="s">
        <v>77</v>
      </c>
      <c r="AY149" s="223" t="s">
        <v>256</v>
      </c>
      <c r="BK149" s="225">
        <f>BK150+BK155+BK159+BK175+BK179+BK193+BK200+BK205</f>
        <v>0</v>
      </c>
    </row>
    <row r="150" s="12" customFormat="1" ht="22.8" customHeight="1">
      <c r="A150" s="12"/>
      <c r="B150" s="212"/>
      <c r="C150" s="213"/>
      <c r="D150" s="214" t="s">
        <v>76</v>
      </c>
      <c r="E150" s="226" t="s">
        <v>935</v>
      </c>
      <c r="F150" s="226" t="s">
        <v>936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SUM(P151:P154)</f>
        <v>0</v>
      </c>
      <c r="Q150" s="220"/>
      <c r="R150" s="221">
        <f>SUM(R151:R154)</f>
        <v>0</v>
      </c>
      <c r="S150" s="220"/>
      <c r="T150" s="222">
        <f>SUM(T151:T154)</f>
        <v>0.02102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87</v>
      </c>
      <c r="AT150" s="224" t="s">
        <v>76</v>
      </c>
      <c r="AU150" s="224" t="s">
        <v>85</v>
      </c>
      <c r="AY150" s="223" t="s">
        <v>256</v>
      </c>
      <c r="BK150" s="225">
        <f>SUM(BK151:BK154)</f>
        <v>0</v>
      </c>
    </row>
    <row r="151" s="2" customFormat="1" ht="16.5" customHeight="1">
      <c r="A151" s="38"/>
      <c r="B151" s="39"/>
      <c r="C151" s="228" t="s">
        <v>302</v>
      </c>
      <c r="D151" s="228" t="s">
        <v>258</v>
      </c>
      <c r="E151" s="229" t="s">
        <v>966</v>
      </c>
      <c r="F151" s="230" t="s">
        <v>967</v>
      </c>
      <c r="G151" s="231" t="s">
        <v>940</v>
      </c>
      <c r="H151" s="232">
        <v>1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0.019460000000000002</v>
      </c>
      <c r="T151" s="239">
        <f>S151*H151</f>
        <v>0.019460000000000002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355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2958</v>
      </c>
    </row>
    <row r="152" s="2" customFormat="1" ht="16.5" customHeight="1">
      <c r="A152" s="38"/>
      <c r="B152" s="39"/>
      <c r="C152" s="228" t="s">
        <v>309</v>
      </c>
      <c r="D152" s="228" t="s">
        <v>258</v>
      </c>
      <c r="E152" s="229" t="s">
        <v>1005</v>
      </c>
      <c r="F152" s="230" t="s">
        <v>1006</v>
      </c>
      <c r="G152" s="231" t="s">
        <v>940</v>
      </c>
      <c r="H152" s="232">
        <v>1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0.00156</v>
      </c>
      <c r="T152" s="239">
        <f>S152*H152</f>
        <v>0.00156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355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2959</v>
      </c>
    </row>
    <row r="153" s="2" customFormat="1" ht="24.15" customHeight="1">
      <c r="A153" s="38"/>
      <c r="B153" s="39"/>
      <c r="C153" s="228" t="s">
        <v>316</v>
      </c>
      <c r="D153" s="228" t="s">
        <v>258</v>
      </c>
      <c r="E153" s="229" t="s">
        <v>1762</v>
      </c>
      <c r="F153" s="230" t="s">
        <v>1763</v>
      </c>
      <c r="G153" s="231" t="s">
        <v>940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1736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1736</v>
      </c>
      <c r="BM153" s="240" t="s">
        <v>2960</v>
      </c>
    </row>
    <row r="154" s="2" customFormat="1" ht="16.5" customHeight="1">
      <c r="A154" s="38"/>
      <c r="B154" s="39"/>
      <c r="C154" s="228" t="s">
        <v>322</v>
      </c>
      <c r="D154" s="228" t="s">
        <v>258</v>
      </c>
      <c r="E154" s="229" t="s">
        <v>1765</v>
      </c>
      <c r="F154" s="230" t="s">
        <v>1766</v>
      </c>
      <c r="G154" s="231" t="s">
        <v>1735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1736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1736</v>
      </c>
      <c r="BM154" s="240" t="s">
        <v>2961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1768</v>
      </c>
      <c r="F155" s="226" t="s">
        <v>1769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SUM(P156:P158)</f>
        <v>0</v>
      </c>
      <c r="Q155" s="220"/>
      <c r="R155" s="221">
        <f>SUM(R156:R158)</f>
        <v>0</v>
      </c>
      <c r="S155" s="220"/>
      <c r="T155" s="222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76</v>
      </c>
      <c r="AU155" s="224" t="s">
        <v>85</v>
      </c>
      <c r="AY155" s="223" t="s">
        <v>256</v>
      </c>
      <c r="BK155" s="225">
        <f>SUM(BK156:BK158)</f>
        <v>0</v>
      </c>
    </row>
    <row r="156" s="2" customFormat="1" ht="16.5" customHeight="1">
      <c r="A156" s="38"/>
      <c r="B156" s="39"/>
      <c r="C156" s="228" t="s">
        <v>8</v>
      </c>
      <c r="D156" s="228" t="s">
        <v>258</v>
      </c>
      <c r="E156" s="229" t="s">
        <v>1770</v>
      </c>
      <c r="F156" s="230" t="s">
        <v>1771</v>
      </c>
      <c r="G156" s="231" t="s">
        <v>337</v>
      </c>
      <c r="H156" s="232">
        <v>2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2962</v>
      </c>
    </row>
    <row r="157" s="2" customFormat="1" ht="16.5" customHeight="1">
      <c r="A157" s="38"/>
      <c r="B157" s="39"/>
      <c r="C157" s="228" t="s">
        <v>334</v>
      </c>
      <c r="D157" s="228" t="s">
        <v>258</v>
      </c>
      <c r="E157" s="229" t="s">
        <v>1773</v>
      </c>
      <c r="F157" s="230" t="s">
        <v>1774</v>
      </c>
      <c r="G157" s="231" t="s">
        <v>1151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1736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1736</v>
      </c>
      <c r="BM157" s="240" t="s">
        <v>2963</v>
      </c>
    </row>
    <row r="158" s="2" customFormat="1" ht="16.5" customHeight="1">
      <c r="A158" s="38"/>
      <c r="B158" s="39"/>
      <c r="C158" s="228" t="s">
        <v>343</v>
      </c>
      <c r="D158" s="228" t="s">
        <v>258</v>
      </c>
      <c r="E158" s="229" t="s">
        <v>1776</v>
      </c>
      <c r="F158" s="230" t="s">
        <v>1777</v>
      </c>
      <c r="G158" s="231" t="s">
        <v>1151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1736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1736</v>
      </c>
      <c r="BM158" s="240" t="s">
        <v>2964</v>
      </c>
    </row>
    <row r="159" s="12" customFormat="1" ht="22.8" customHeight="1">
      <c r="A159" s="12"/>
      <c r="B159" s="212"/>
      <c r="C159" s="213"/>
      <c r="D159" s="214" t="s">
        <v>76</v>
      </c>
      <c r="E159" s="226" t="s">
        <v>1064</v>
      </c>
      <c r="F159" s="226" t="s">
        <v>1065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SUM(P160:P174)</f>
        <v>0</v>
      </c>
      <c r="Q159" s="220"/>
      <c r="R159" s="221">
        <f>SUM(R160:R174)</f>
        <v>0.21209229000000002</v>
      </c>
      <c r="S159" s="220"/>
      <c r="T159" s="222">
        <f>SUM(T160:T174)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87</v>
      </c>
      <c r="AT159" s="224" t="s">
        <v>76</v>
      </c>
      <c r="AU159" s="224" t="s">
        <v>85</v>
      </c>
      <c r="AY159" s="223" t="s">
        <v>256</v>
      </c>
      <c r="BK159" s="225">
        <f>SUM(BK160:BK174)</f>
        <v>0</v>
      </c>
    </row>
    <row r="160" s="2" customFormat="1" ht="33" customHeight="1">
      <c r="A160" s="38"/>
      <c r="B160" s="39"/>
      <c r="C160" s="228" t="s">
        <v>348</v>
      </c>
      <c r="D160" s="228" t="s">
        <v>258</v>
      </c>
      <c r="E160" s="229" t="s">
        <v>1067</v>
      </c>
      <c r="F160" s="230" t="s">
        <v>1068</v>
      </c>
      <c r="G160" s="231" t="s">
        <v>337</v>
      </c>
      <c r="H160" s="232">
        <v>19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0.00125</v>
      </c>
      <c r="R160" s="238">
        <f>Q160*H160</f>
        <v>0.02375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355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2965</v>
      </c>
    </row>
    <row r="161" s="2" customFormat="1" ht="16.5" customHeight="1">
      <c r="A161" s="38"/>
      <c r="B161" s="39"/>
      <c r="C161" s="280" t="s">
        <v>355</v>
      </c>
      <c r="D161" s="280" t="s">
        <v>303</v>
      </c>
      <c r="E161" s="281" t="s">
        <v>2207</v>
      </c>
      <c r="F161" s="282" t="s">
        <v>2208</v>
      </c>
      <c r="G161" s="283" t="s">
        <v>337</v>
      </c>
      <c r="H161" s="284">
        <v>25.477</v>
      </c>
      <c r="I161" s="285"/>
      <c r="J161" s="286">
        <f>ROUND(I161*H161,2)</f>
        <v>0</v>
      </c>
      <c r="K161" s="287"/>
      <c r="L161" s="288"/>
      <c r="M161" s="289" t="s">
        <v>1</v>
      </c>
      <c r="N161" s="290" t="s">
        <v>42</v>
      </c>
      <c r="O161" s="91"/>
      <c r="P161" s="238">
        <f>O161*H161</f>
        <v>0</v>
      </c>
      <c r="Q161" s="238">
        <v>0.0060000000000000001</v>
      </c>
      <c r="R161" s="238">
        <f>Q161*H161</f>
        <v>0.152862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513</v>
      </c>
      <c r="AT161" s="240" t="s">
        <v>303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2966</v>
      </c>
    </row>
    <row r="162" s="14" customFormat="1">
      <c r="A162" s="14"/>
      <c r="B162" s="258"/>
      <c r="C162" s="259"/>
      <c r="D162" s="249" t="s">
        <v>266</v>
      </c>
      <c r="E162" s="260" t="s">
        <v>1</v>
      </c>
      <c r="F162" s="261" t="s">
        <v>2967</v>
      </c>
      <c r="G162" s="259"/>
      <c r="H162" s="262">
        <v>25.477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266</v>
      </c>
      <c r="AU162" s="268" t="s">
        <v>87</v>
      </c>
      <c r="AV162" s="14" t="s">
        <v>87</v>
      </c>
      <c r="AW162" s="14" t="s">
        <v>34</v>
      </c>
      <c r="AX162" s="14" t="s">
        <v>85</v>
      </c>
      <c r="AY162" s="268" t="s">
        <v>256</v>
      </c>
    </row>
    <row r="163" s="2" customFormat="1" ht="16.5" customHeight="1">
      <c r="A163" s="38"/>
      <c r="B163" s="39"/>
      <c r="C163" s="280" t="s">
        <v>368</v>
      </c>
      <c r="D163" s="280" t="s">
        <v>303</v>
      </c>
      <c r="E163" s="281" t="s">
        <v>2211</v>
      </c>
      <c r="F163" s="282" t="s">
        <v>2212</v>
      </c>
      <c r="G163" s="283" t="s">
        <v>358</v>
      </c>
      <c r="H163" s="284">
        <v>19.248999999999999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0.00038000000000000002</v>
      </c>
      <c r="R163" s="238">
        <f>Q163*H163</f>
        <v>0.00731462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513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2968</v>
      </c>
    </row>
    <row r="164" s="14" customFormat="1">
      <c r="A164" s="14"/>
      <c r="B164" s="258"/>
      <c r="C164" s="259"/>
      <c r="D164" s="249" t="s">
        <v>266</v>
      </c>
      <c r="E164" s="260" t="s">
        <v>1</v>
      </c>
      <c r="F164" s="261" t="s">
        <v>2969</v>
      </c>
      <c r="G164" s="259"/>
      <c r="H164" s="262">
        <v>19.248999999999999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266</v>
      </c>
      <c r="AU164" s="268" t="s">
        <v>87</v>
      </c>
      <c r="AV164" s="14" t="s">
        <v>87</v>
      </c>
      <c r="AW164" s="14" t="s">
        <v>34</v>
      </c>
      <c r="AX164" s="14" t="s">
        <v>85</v>
      </c>
      <c r="AY164" s="268" t="s">
        <v>256</v>
      </c>
    </row>
    <row r="165" s="2" customFormat="1" ht="16.5" customHeight="1">
      <c r="A165" s="38"/>
      <c r="B165" s="39"/>
      <c r="C165" s="280" t="s">
        <v>382</v>
      </c>
      <c r="D165" s="280" t="s">
        <v>303</v>
      </c>
      <c r="E165" s="281" t="s">
        <v>2215</v>
      </c>
      <c r="F165" s="282" t="s">
        <v>2216</v>
      </c>
      <c r="G165" s="283" t="s">
        <v>358</v>
      </c>
      <c r="H165" s="284">
        <v>39.630000000000003</v>
      </c>
      <c r="I165" s="285"/>
      <c r="J165" s="286">
        <f>ROUND(I165*H165,2)</f>
        <v>0</v>
      </c>
      <c r="K165" s="287"/>
      <c r="L165" s="288"/>
      <c r="M165" s="289" t="s">
        <v>1</v>
      </c>
      <c r="N165" s="290" t="s">
        <v>42</v>
      </c>
      <c r="O165" s="91"/>
      <c r="P165" s="238">
        <f>O165*H165</f>
        <v>0</v>
      </c>
      <c r="Q165" s="238">
        <v>0.00035</v>
      </c>
      <c r="R165" s="238">
        <f>Q165*H165</f>
        <v>0.013870500000000001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513</v>
      </c>
      <c r="AT165" s="240" t="s">
        <v>303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2970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2971</v>
      </c>
      <c r="G166" s="259"/>
      <c r="H166" s="262">
        <v>39.630000000000003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85</v>
      </c>
      <c r="AY166" s="268" t="s">
        <v>256</v>
      </c>
    </row>
    <row r="167" s="2" customFormat="1" ht="16.5" customHeight="1">
      <c r="A167" s="38"/>
      <c r="B167" s="39"/>
      <c r="C167" s="280" t="s">
        <v>406</v>
      </c>
      <c r="D167" s="280" t="s">
        <v>303</v>
      </c>
      <c r="E167" s="281" t="s">
        <v>2219</v>
      </c>
      <c r="F167" s="282" t="s">
        <v>2220</v>
      </c>
      <c r="G167" s="283" t="s">
        <v>358</v>
      </c>
      <c r="H167" s="284">
        <v>19.815000000000001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0.00035</v>
      </c>
      <c r="R167" s="238">
        <f>Q167*H167</f>
        <v>0.0069352500000000004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2972</v>
      </c>
    </row>
    <row r="168" s="14" customFormat="1">
      <c r="A168" s="14"/>
      <c r="B168" s="258"/>
      <c r="C168" s="259"/>
      <c r="D168" s="249" t="s">
        <v>266</v>
      </c>
      <c r="E168" s="260" t="s">
        <v>1</v>
      </c>
      <c r="F168" s="261" t="s">
        <v>2973</v>
      </c>
      <c r="G168" s="259"/>
      <c r="H168" s="262">
        <v>19.815000000000001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266</v>
      </c>
      <c r="AU168" s="268" t="s">
        <v>87</v>
      </c>
      <c r="AV168" s="14" t="s">
        <v>87</v>
      </c>
      <c r="AW168" s="14" t="s">
        <v>34</v>
      </c>
      <c r="AX168" s="14" t="s">
        <v>85</v>
      </c>
      <c r="AY168" s="268" t="s">
        <v>256</v>
      </c>
    </row>
    <row r="169" s="2" customFormat="1" ht="16.5" customHeight="1">
      <c r="A169" s="38"/>
      <c r="B169" s="39"/>
      <c r="C169" s="280" t="s">
        <v>411</v>
      </c>
      <c r="D169" s="280" t="s">
        <v>303</v>
      </c>
      <c r="E169" s="281" t="s">
        <v>2223</v>
      </c>
      <c r="F169" s="282" t="s">
        <v>2224</v>
      </c>
      <c r="G169" s="283" t="s">
        <v>358</v>
      </c>
      <c r="H169" s="284">
        <v>11.323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42</v>
      </c>
      <c r="O169" s="91"/>
      <c r="P169" s="238">
        <f>O169*H169</f>
        <v>0</v>
      </c>
      <c r="Q169" s="238">
        <v>0.00050000000000000001</v>
      </c>
      <c r="R169" s="238">
        <f>Q169*H169</f>
        <v>0.0056615000000000007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513</v>
      </c>
      <c r="AT169" s="240" t="s">
        <v>303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2974</v>
      </c>
    </row>
    <row r="170" s="14" customFormat="1">
      <c r="A170" s="14"/>
      <c r="B170" s="258"/>
      <c r="C170" s="259"/>
      <c r="D170" s="249" t="s">
        <v>266</v>
      </c>
      <c r="E170" s="260" t="s">
        <v>1</v>
      </c>
      <c r="F170" s="261" t="s">
        <v>2975</v>
      </c>
      <c r="G170" s="259"/>
      <c r="H170" s="262">
        <v>11.323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266</v>
      </c>
      <c r="AU170" s="268" t="s">
        <v>87</v>
      </c>
      <c r="AV170" s="14" t="s">
        <v>87</v>
      </c>
      <c r="AW170" s="14" t="s">
        <v>34</v>
      </c>
      <c r="AX170" s="14" t="s">
        <v>85</v>
      </c>
      <c r="AY170" s="268" t="s">
        <v>256</v>
      </c>
    </row>
    <row r="171" s="2" customFormat="1" ht="16.5" customHeight="1">
      <c r="A171" s="38"/>
      <c r="B171" s="39"/>
      <c r="C171" s="280" t="s">
        <v>7</v>
      </c>
      <c r="D171" s="280" t="s">
        <v>303</v>
      </c>
      <c r="E171" s="281" t="s">
        <v>2227</v>
      </c>
      <c r="F171" s="282" t="s">
        <v>2228</v>
      </c>
      <c r="G171" s="283" t="s">
        <v>319</v>
      </c>
      <c r="H171" s="284">
        <v>28.306999999999999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42</v>
      </c>
      <c r="O171" s="91"/>
      <c r="P171" s="238">
        <f>O171*H171</f>
        <v>0</v>
      </c>
      <c r="Q171" s="238">
        <v>4.0000000000000003E-05</v>
      </c>
      <c r="R171" s="238">
        <f>Q171*H171</f>
        <v>0.0011322800000000001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513</v>
      </c>
      <c r="AT171" s="240" t="s">
        <v>303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2976</v>
      </c>
    </row>
    <row r="172" s="14" customFormat="1">
      <c r="A172" s="14"/>
      <c r="B172" s="258"/>
      <c r="C172" s="259"/>
      <c r="D172" s="249" t="s">
        <v>266</v>
      </c>
      <c r="E172" s="260" t="s">
        <v>1</v>
      </c>
      <c r="F172" s="261" t="s">
        <v>2977</v>
      </c>
      <c r="G172" s="259"/>
      <c r="H172" s="262">
        <v>28.306999999999999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266</v>
      </c>
      <c r="AU172" s="268" t="s">
        <v>87</v>
      </c>
      <c r="AV172" s="14" t="s">
        <v>87</v>
      </c>
      <c r="AW172" s="14" t="s">
        <v>34</v>
      </c>
      <c r="AX172" s="14" t="s">
        <v>85</v>
      </c>
      <c r="AY172" s="268" t="s">
        <v>256</v>
      </c>
    </row>
    <row r="173" s="2" customFormat="1" ht="16.5" customHeight="1">
      <c r="A173" s="38"/>
      <c r="B173" s="39"/>
      <c r="C173" s="280" t="s">
        <v>435</v>
      </c>
      <c r="D173" s="280" t="s">
        <v>303</v>
      </c>
      <c r="E173" s="281" t="s">
        <v>2231</v>
      </c>
      <c r="F173" s="282" t="s">
        <v>2232</v>
      </c>
      <c r="G173" s="283" t="s">
        <v>319</v>
      </c>
      <c r="H173" s="284">
        <v>28.306999999999999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2.0000000000000002E-05</v>
      </c>
      <c r="R173" s="238">
        <f>Q173*H173</f>
        <v>0.00056614000000000002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2978</v>
      </c>
    </row>
    <row r="174" s="14" customFormat="1">
      <c r="A174" s="14"/>
      <c r="B174" s="258"/>
      <c r="C174" s="259"/>
      <c r="D174" s="249" t="s">
        <v>266</v>
      </c>
      <c r="E174" s="260" t="s">
        <v>1</v>
      </c>
      <c r="F174" s="261" t="s">
        <v>2977</v>
      </c>
      <c r="G174" s="259"/>
      <c r="H174" s="262">
        <v>28.306999999999999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266</v>
      </c>
      <c r="AU174" s="268" t="s">
        <v>87</v>
      </c>
      <c r="AV174" s="14" t="s">
        <v>87</v>
      </c>
      <c r="AW174" s="14" t="s">
        <v>34</v>
      </c>
      <c r="AX174" s="14" t="s">
        <v>85</v>
      </c>
      <c r="AY174" s="268" t="s">
        <v>256</v>
      </c>
    </row>
    <row r="175" s="12" customFormat="1" ht="22.8" customHeight="1">
      <c r="A175" s="12"/>
      <c r="B175" s="212"/>
      <c r="C175" s="213"/>
      <c r="D175" s="214" t="s">
        <v>76</v>
      </c>
      <c r="E175" s="226" t="s">
        <v>1080</v>
      </c>
      <c r="F175" s="226" t="s">
        <v>1783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SUM(P176:P178)</f>
        <v>0</v>
      </c>
      <c r="Q175" s="220"/>
      <c r="R175" s="221">
        <f>SUM(R176:R178)</f>
        <v>0</v>
      </c>
      <c r="S175" s="220"/>
      <c r="T175" s="222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87</v>
      </c>
      <c r="AT175" s="224" t="s">
        <v>76</v>
      </c>
      <c r="AU175" s="224" t="s">
        <v>85</v>
      </c>
      <c r="AY175" s="223" t="s">
        <v>256</v>
      </c>
      <c r="BK175" s="225">
        <f>SUM(BK176:BK178)</f>
        <v>0</v>
      </c>
    </row>
    <row r="176" s="2" customFormat="1" ht="55.5" customHeight="1">
      <c r="A176" s="38"/>
      <c r="B176" s="39"/>
      <c r="C176" s="228" t="s">
        <v>441</v>
      </c>
      <c r="D176" s="228" t="s">
        <v>258</v>
      </c>
      <c r="E176" s="229" t="s">
        <v>1784</v>
      </c>
      <c r="F176" s="230" t="s">
        <v>1785</v>
      </c>
      <c r="G176" s="231" t="s">
        <v>319</v>
      </c>
      <c r="H176" s="232">
        <v>1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2979</v>
      </c>
    </row>
    <row r="177" s="14" customFormat="1">
      <c r="A177" s="14"/>
      <c r="B177" s="258"/>
      <c r="C177" s="259"/>
      <c r="D177" s="249" t="s">
        <v>266</v>
      </c>
      <c r="E177" s="260" t="s">
        <v>1</v>
      </c>
      <c r="F177" s="261" t="s">
        <v>85</v>
      </c>
      <c r="G177" s="259"/>
      <c r="H177" s="262">
        <v>1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266</v>
      </c>
      <c r="AU177" s="268" t="s">
        <v>87</v>
      </c>
      <c r="AV177" s="14" t="s">
        <v>87</v>
      </c>
      <c r="AW177" s="14" t="s">
        <v>34</v>
      </c>
      <c r="AX177" s="14" t="s">
        <v>77</v>
      </c>
      <c r="AY177" s="268" t="s">
        <v>256</v>
      </c>
    </row>
    <row r="178" s="15" customFormat="1">
      <c r="A178" s="15"/>
      <c r="B178" s="269"/>
      <c r="C178" s="270"/>
      <c r="D178" s="249" t="s">
        <v>266</v>
      </c>
      <c r="E178" s="271" t="s">
        <v>1</v>
      </c>
      <c r="F178" s="272" t="s">
        <v>270</v>
      </c>
      <c r="G178" s="270"/>
      <c r="H178" s="273">
        <v>1</v>
      </c>
      <c r="I178" s="274"/>
      <c r="J178" s="270"/>
      <c r="K178" s="270"/>
      <c r="L178" s="275"/>
      <c r="M178" s="276"/>
      <c r="N178" s="277"/>
      <c r="O178" s="277"/>
      <c r="P178" s="277"/>
      <c r="Q178" s="277"/>
      <c r="R178" s="277"/>
      <c r="S178" s="277"/>
      <c r="T178" s="27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9" t="s">
        <v>266</v>
      </c>
      <c r="AU178" s="279" t="s">
        <v>87</v>
      </c>
      <c r="AV178" s="15" t="s">
        <v>262</v>
      </c>
      <c r="AW178" s="15" t="s">
        <v>34</v>
      </c>
      <c r="AX178" s="15" t="s">
        <v>85</v>
      </c>
      <c r="AY178" s="279" t="s">
        <v>256</v>
      </c>
    </row>
    <row r="179" s="12" customFormat="1" ht="22.8" customHeight="1">
      <c r="A179" s="12"/>
      <c r="B179" s="212"/>
      <c r="C179" s="213"/>
      <c r="D179" s="214" t="s">
        <v>76</v>
      </c>
      <c r="E179" s="226" t="s">
        <v>1787</v>
      </c>
      <c r="F179" s="226" t="s">
        <v>1788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SUM(P180:P192)</f>
        <v>0</v>
      </c>
      <c r="Q179" s="220"/>
      <c r="R179" s="221">
        <f>SUM(R180:R192)</f>
        <v>0.29932999999999998</v>
      </c>
      <c r="S179" s="220"/>
      <c r="T179" s="222">
        <f>SUM(T180:T192)</f>
        <v>0.053800000000000001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87</v>
      </c>
      <c r="AT179" s="224" t="s">
        <v>76</v>
      </c>
      <c r="AU179" s="224" t="s">
        <v>85</v>
      </c>
      <c r="AY179" s="223" t="s">
        <v>256</v>
      </c>
      <c r="BK179" s="225">
        <f>SUM(BK180:BK192)</f>
        <v>0</v>
      </c>
    </row>
    <row r="180" s="2" customFormat="1" ht="24.15" customHeight="1">
      <c r="A180" s="38"/>
      <c r="B180" s="39"/>
      <c r="C180" s="228" t="s">
        <v>465</v>
      </c>
      <c r="D180" s="228" t="s">
        <v>258</v>
      </c>
      <c r="E180" s="229" t="s">
        <v>1789</v>
      </c>
      <c r="F180" s="230" t="s">
        <v>1790</v>
      </c>
      <c r="G180" s="231" t="s">
        <v>337</v>
      </c>
      <c r="H180" s="232">
        <v>19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2980</v>
      </c>
    </row>
    <row r="181" s="2" customFormat="1" ht="16.5" customHeight="1">
      <c r="A181" s="38"/>
      <c r="B181" s="39"/>
      <c r="C181" s="228" t="s">
        <v>471</v>
      </c>
      <c r="D181" s="228" t="s">
        <v>258</v>
      </c>
      <c r="E181" s="229" t="s">
        <v>1792</v>
      </c>
      <c r="F181" s="230" t="s">
        <v>1793</v>
      </c>
      <c r="G181" s="231" t="s">
        <v>337</v>
      </c>
      <c r="H181" s="232">
        <v>19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2981</v>
      </c>
    </row>
    <row r="182" s="2" customFormat="1" ht="24.15" customHeight="1">
      <c r="A182" s="38"/>
      <c r="B182" s="39"/>
      <c r="C182" s="228" t="s">
        <v>477</v>
      </c>
      <c r="D182" s="228" t="s">
        <v>258</v>
      </c>
      <c r="E182" s="229" t="s">
        <v>1795</v>
      </c>
      <c r="F182" s="230" t="s">
        <v>1796</v>
      </c>
      <c r="G182" s="231" t="s">
        <v>337</v>
      </c>
      <c r="H182" s="232">
        <v>19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0.00020000000000000001</v>
      </c>
      <c r="R182" s="238">
        <f>Q182*H182</f>
        <v>0.0038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2982</v>
      </c>
    </row>
    <row r="183" s="2" customFormat="1" ht="16.5" customHeight="1">
      <c r="A183" s="38"/>
      <c r="B183" s="39"/>
      <c r="C183" s="228" t="s">
        <v>485</v>
      </c>
      <c r="D183" s="228" t="s">
        <v>258</v>
      </c>
      <c r="E183" s="229" t="s">
        <v>1798</v>
      </c>
      <c r="F183" s="230" t="s">
        <v>1799</v>
      </c>
      <c r="G183" s="231" t="s">
        <v>337</v>
      </c>
      <c r="H183" s="232">
        <v>19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0.014999999999999999</v>
      </c>
      <c r="R183" s="238">
        <f>Q183*H183</f>
        <v>0.28499999999999998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2983</v>
      </c>
    </row>
    <row r="184" s="2" customFormat="1" ht="24.15" customHeight="1">
      <c r="A184" s="38"/>
      <c r="B184" s="39"/>
      <c r="C184" s="228" t="s">
        <v>489</v>
      </c>
      <c r="D184" s="228" t="s">
        <v>258</v>
      </c>
      <c r="E184" s="229" t="s">
        <v>1801</v>
      </c>
      <c r="F184" s="230" t="s">
        <v>1802</v>
      </c>
      <c r="G184" s="231" t="s">
        <v>337</v>
      </c>
      <c r="H184" s="232">
        <v>19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0.0025000000000000001</v>
      </c>
      <c r="T184" s="239">
        <f>S184*H184</f>
        <v>0.047500000000000001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2984</v>
      </c>
    </row>
    <row r="185" s="2" customFormat="1" ht="16.5" customHeight="1">
      <c r="A185" s="38"/>
      <c r="B185" s="39"/>
      <c r="C185" s="228" t="s">
        <v>498</v>
      </c>
      <c r="D185" s="228" t="s">
        <v>258</v>
      </c>
      <c r="E185" s="229" t="s">
        <v>1804</v>
      </c>
      <c r="F185" s="230" t="s">
        <v>1805</v>
      </c>
      <c r="G185" s="231" t="s">
        <v>337</v>
      </c>
      <c r="H185" s="232">
        <v>19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0.00029999999999999997</v>
      </c>
      <c r="R185" s="238">
        <f>Q185*H185</f>
        <v>0.0056999999999999993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2985</v>
      </c>
    </row>
    <row r="186" s="2" customFormat="1" ht="16.5" customHeight="1">
      <c r="A186" s="38"/>
      <c r="B186" s="39"/>
      <c r="C186" s="280" t="s">
        <v>505</v>
      </c>
      <c r="D186" s="280" t="s">
        <v>303</v>
      </c>
      <c r="E186" s="281" t="s">
        <v>1807</v>
      </c>
      <c r="F186" s="282" t="s">
        <v>1808</v>
      </c>
      <c r="G186" s="283" t="s">
        <v>358</v>
      </c>
      <c r="H186" s="284">
        <v>21</v>
      </c>
      <c r="I186" s="285"/>
      <c r="J186" s="286">
        <f>ROUND(I186*H186,2)</f>
        <v>0</v>
      </c>
      <c r="K186" s="287"/>
      <c r="L186" s="288"/>
      <c r="M186" s="289" t="s">
        <v>1</v>
      </c>
      <c r="N186" s="290" t="s">
        <v>42</v>
      </c>
      <c r="O186" s="91"/>
      <c r="P186" s="238">
        <f>O186*H186</f>
        <v>0</v>
      </c>
      <c r="Q186" s="238">
        <v>0.00022000000000000001</v>
      </c>
      <c r="R186" s="238">
        <f>Q186*H186</f>
        <v>0.00462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513</v>
      </c>
      <c r="AT186" s="240" t="s">
        <v>303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2986</v>
      </c>
    </row>
    <row r="187" s="14" customFormat="1">
      <c r="A187" s="14"/>
      <c r="B187" s="258"/>
      <c r="C187" s="259"/>
      <c r="D187" s="249" t="s">
        <v>266</v>
      </c>
      <c r="E187" s="260" t="s">
        <v>1</v>
      </c>
      <c r="F187" s="261" t="s">
        <v>2987</v>
      </c>
      <c r="G187" s="259"/>
      <c r="H187" s="262">
        <v>21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266</v>
      </c>
      <c r="AU187" s="268" t="s">
        <v>87</v>
      </c>
      <c r="AV187" s="14" t="s">
        <v>87</v>
      </c>
      <c r="AW187" s="14" t="s">
        <v>34</v>
      </c>
      <c r="AX187" s="14" t="s">
        <v>85</v>
      </c>
      <c r="AY187" s="268" t="s">
        <v>256</v>
      </c>
    </row>
    <row r="188" s="2" customFormat="1" ht="24.15" customHeight="1">
      <c r="A188" s="38"/>
      <c r="B188" s="39"/>
      <c r="C188" s="228" t="s">
        <v>509</v>
      </c>
      <c r="D188" s="228" t="s">
        <v>258</v>
      </c>
      <c r="E188" s="229" t="s">
        <v>1811</v>
      </c>
      <c r="F188" s="230" t="s">
        <v>1812</v>
      </c>
      <c r="G188" s="231" t="s">
        <v>358</v>
      </c>
      <c r="H188" s="232">
        <v>8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2988</v>
      </c>
    </row>
    <row r="189" s="2" customFormat="1" ht="21.75" customHeight="1">
      <c r="A189" s="38"/>
      <c r="B189" s="39"/>
      <c r="C189" s="228" t="s">
        <v>513</v>
      </c>
      <c r="D189" s="228" t="s">
        <v>258</v>
      </c>
      <c r="E189" s="229" t="s">
        <v>1814</v>
      </c>
      <c r="F189" s="230" t="s">
        <v>1815</v>
      </c>
      <c r="G189" s="231" t="s">
        <v>358</v>
      </c>
      <c r="H189" s="232">
        <v>21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0.00029999999999999997</v>
      </c>
      <c r="T189" s="239">
        <f>S189*H189</f>
        <v>0.0062999999999999992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2989</v>
      </c>
    </row>
    <row r="190" s="2" customFormat="1" ht="66.75" customHeight="1">
      <c r="A190" s="38"/>
      <c r="B190" s="39"/>
      <c r="C190" s="280" t="s">
        <v>518</v>
      </c>
      <c r="D190" s="280" t="s">
        <v>303</v>
      </c>
      <c r="E190" s="281" t="s">
        <v>1817</v>
      </c>
      <c r="F190" s="282" t="s">
        <v>1818</v>
      </c>
      <c r="G190" s="283" t="s">
        <v>337</v>
      </c>
      <c r="H190" s="284">
        <v>21</v>
      </c>
      <c r="I190" s="285"/>
      <c r="J190" s="286">
        <f>ROUND(I190*H190,2)</f>
        <v>0</v>
      </c>
      <c r="K190" s="287"/>
      <c r="L190" s="288"/>
      <c r="M190" s="289" t="s">
        <v>1</v>
      </c>
      <c r="N190" s="290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1736</v>
      </c>
      <c r="AT190" s="240" t="s">
        <v>303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1736</v>
      </c>
      <c r="BM190" s="240" t="s">
        <v>2990</v>
      </c>
    </row>
    <row r="191" s="2" customFormat="1" ht="16.5" customHeight="1">
      <c r="A191" s="38"/>
      <c r="B191" s="39"/>
      <c r="C191" s="228" t="s">
        <v>523</v>
      </c>
      <c r="D191" s="228" t="s">
        <v>258</v>
      </c>
      <c r="E191" s="229" t="s">
        <v>1820</v>
      </c>
      <c r="F191" s="230" t="s">
        <v>1821</v>
      </c>
      <c r="G191" s="231" t="s">
        <v>358</v>
      </c>
      <c r="H191" s="232">
        <v>21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1.0000000000000001E-05</v>
      </c>
      <c r="R191" s="238">
        <f>Q191*H191</f>
        <v>0.00021000000000000001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2991</v>
      </c>
    </row>
    <row r="192" s="2" customFormat="1" ht="24.15" customHeight="1">
      <c r="A192" s="38"/>
      <c r="B192" s="39"/>
      <c r="C192" s="228" t="s">
        <v>532</v>
      </c>
      <c r="D192" s="228" t="s">
        <v>258</v>
      </c>
      <c r="E192" s="229" t="s">
        <v>1823</v>
      </c>
      <c r="F192" s="230" t="s">
        <v>1824</v>
      </c>
      <c r="G192" s="231" t="s">
        <v>337</v>
      </c>
      <c r="H192" s="232">
        <v>19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355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2992</v>
      </c>
    </row>
    <row r="193" s="12" customFormat="1" ht="22.8" customHeight="1">
      <c r="A193" s="12"/>
      <c r="B193" s="212"/>
      <c r="C193" s="213"/>
      <c r="D193" s="214" t="s">
        <v>76</v>
      </c>
      <c r="E193" s="226" t="s">
        <v>1260</v>
      </c>
      <c r="F193" s="226" t="s">
        <v>1261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SUM(P194:P199)</f>
        <v>0</v>
      </c>
      <c r="Q193" s="220"/>
      <c r="R193" s="221">
        <f>SUM(R194:R199)</f>
        <v>0.061859999999999998</v>
      </c>
      <c r="S193" s="220"/>
      <c r="T193" s="222">
        <f>SUM(T194:T199)</f>
        <v>0.28525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87</v>
      </c>
      <c r="AT193" s="224" t="s">
        <v>76</v>
      </c>
      <c r="AU193" s="224" t="s">
        <v>85</v>
      </c>
      <c r="AY193" s="223" t="s">
        <v>256</v>
      </c>
      <c r="BK193" s="225">
        <f>SUM(BK194:BK199)</f>
        <v>0</v>
      </c>
    </row>
    <row r="194" s="2" customFormat="1" ht="16.5" customHeight="1">
      <c r="A194" s="38"/>
      <c r="B194" s="39"/>
      <c r="C194" s="228" t="s">
        <v>544</v>
      </c>
      <c r="D194" s="228" t="s">
        <v>258</v>
      </c>
      <c r="E194" s="229" t="s">
        <v>1267</v>
      </c>
      <c r="F194" s="230" t="s">
        <v>1268</v>
      </c>
      <c r="G194" s="231" t="s">
        <v>337</v>
      </c>
      <c r="H194" s="232">
        <v>3.5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0.00029999999999999997</v>
      </c>
      <c r="R194" s="238">
        <f>Q194*H194</f>
        <v>0.0010499999999999999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2993</v>
      </c>
    </row>
    <row r="195" s="2" customFormat="1" ht="24.15" customHeight="1">
      <c r="A195" s="38"/>
      <c r="B195" s="39"/>
      <c r="C195" s="228" t="s">
        <v>553</v>
      </c>
      <c r="D195" s="228" t="s">
        <v>258</v>
      </c>
      <c r="E195" s="229" t="s">
        <v>1827</v>
      </c>
      <c r="F195" s="230" t="s">
        <v>1828</v>
      </c>
      <c r="G195" s="231" t="s">
        <v>337</v>
      </c>
      <c r="H195" s="232">
        <v>3.5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0.081500000000000003</v>
      </c>
      <c r="T195" s="239">
        <f>S195*H195</f>
        <v>0.28525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2994</v>
      </c>
    </row>
    <row r="196" s="2" customFormat="1" ht="24.15" customHeight="1">
      <c r="A196" s="38"/>
      <c r="B196" s="39"/>
      <c r="C196" s="228" t="s">
        <v>558</v>
      </c>
      <c r="D196" s="228" t="s">
        <v>258</v>
      </c>
      <c r="E196" s="229" t="s">
        <v>1830</v>
      </c>
      <c r="F196" s="230" t="s">
        <v>1831</v>
      </c>
      <c r="G196" s="231" t="s">
        <v>337</v>
      </c>
      <c r="H196" s="232">
        <v>3.5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0.0048999999999999998</v>
      </c>
      <c r="R196" s="238">
        <f>Q196*H196</f>
        <v>0.017149999999999999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2995</v>
      </c>
    </row>
    <row r="197" s="2" customFormat="1" ht="16.5" customHeight="1">
      <c r="A197" s="38"/>
      <c r="B197" s="39"/>
      <c r="C197" s="280" t="s">
        <v>564</v>
      </c>
      <c r="D197" s="280" t="s">
        <v>303</v>
      </c>
      <c r="E197" s="281" t="s">
        <v>1299</v>
      </c>
      <c r="F197" s="282" t="s">
        <v>1300</v>
      </c>
      <c r="G197" s="283" t="s">
        <v>337</v>
      </c>
      <c r="H197" s="284">
        <v>3.7000000000000002</v>
      </c>
      <c r="I197" s="285"/>
      <c r="J197" s="286">
        <f>ROUND(I197*H197,2)</f>
        <v>0</v>
      </c>
      <c r="K197" s="287"/>
      <c r="L197" s="288"/>
      <c r="M197" s="289" t="s">
        <v>1</v>
      </c>
      <c r="N197" s="290" t="s">
        <v>42</v>
      </c>
      <c r="O197" s="91"/>
      <c r="P197" s="238">
        <f>O197*H197</f>
        <v>0</v>
      </c>
      <c r="Q197" s="238">
        <v>0.0118</v>
      </c>
      <c r="R197" s="238">
        <f>Q197*H197</f>
        <v>0.043660000000000004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513</v>
      </c>
      <c r="AT197" s="240" t="s">
        <v>303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2996</v>
      </c>
    </row>
    <row r="198" s="2" customFormat="1" ht="24.15" customHeight="1">
      <c r="A198" s="38"/>
      <c r="B198" s="39"/>
      <c r="C198" s="228" t="s">
        <v>570</v>
      </c>
      <c r="D198" s="228" t="s">
        <v>258</v>
      </c>
      <c r="E198" s="229" t="s">
        <v>1834</v>
      </c>
      <c r="F198" s="230" t="s">
        <v>1835</v>
      </c>
      <c r="G198" s="231" t="s">
        <v>337</v>
      </c>
      <c r="H198" s="232">
        <v>3.5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2997</v>
      </c>
    </row>
    <row r="199" s="2" customFormat="1" ht="16.5" customHeight="1">
      <c r="A199" s="38"/>
      <c r="B199" s="39"/>
      <c r="C199" s="228" t="s">
        <v>574</v>
      </c>
      <c r="D199" s="228" t="s">
        <v>258</v>
      </c>
      <c r="E199" s="229" t="s">
        <v>1837</v>
      </c>
      <c r="F199" s="230" t="s">
        <v>1838</v>
      </c>
      <c r="G199" s="231" t="s">
        <v>337</v>
      </c>
      <c r="H199" s="232">
        <v>3.5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1736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1736</v>
      </c>
      <c r="BM199" s="240" t="s">
        <v>2998</v>
      </c>
    </row>
    <row r="200" s="12" customFormat="1" ht="22.8" customHeight="1">
      <c r="A200" s="12"/>
      <c r="B200" s="212"/>
      <c r="C200" s="213"/>
      <c r="D200" s="214" t="s">
        <v>76</v>
      </c>
      <c r="E200" s="226" t="s">
        <v>1329</v>
      </c>
      <c r="F200" s="226" t="s">
        <v>1330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SUM(P201:P204)</f>
        <v>0</v>
      </c>
      <c r="Q200" s="220"/>
      <c r="R200" s="221">
        <f>SUM(R201:R204)</f>
        <v>0.00108</v>
      </c>
      <c r="S200" s="220"/>
      <c r="T200" s="222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87</v>
      </c>
      <c r="AT200" s="224" t="s">
        <v>76</v>
      </c>
      <c r="AU200" s="224" t="s">
        <v>85</v>
      </c>
      <c r="AY200" s="223" t="s">
        <v>256</v>
      </c>
      <c r="BK200" s="225">
        <f>SUM(BK201:BK204)</f>
        <v>0</v>
      </c>
    </row>
    <row r="201" s="2" customFormat="1" ht="24.15" customHeight="1">
      <c r="A201" s="38"/>
      <c r="B201" s="39"/>
      <c r="C201" s="228" t="s">
        <v>583</v>
      </c>
      <c r="D201" s="228" t="s">
        <v>258</v>
      </c>
      <c r="E201" s="229" t="s">
        <v>1846</v>
      </c>
      <c r="F201" s="230" t="s">
        <v>1847</v>
      </c>
      <c r="G201" s="231" t="s">
        <v>358</v>
      </c>
      <c r="H201" s="232">
        <v>9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2.0000000000000002E-05</v>
      </c>
      <c r="R201" s="238">
        <f>Q201*H201</f>
        <v>0.00018000000000000001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2999</v>
      </c>
    </row>
    <row r="202" s="2" customFormat="1" ht="24.15" customHeight="1">
      <c r="A202" s="38"/>
      <c r="B202" s="39"/>
      <c r="C202" s="228" t="s">
        <v>588</v>
      </c>
      <c r="D202" s="228" t="s">
        <v>258</v>
      </c>
      <c r="E202" s="229" t="s">
        <v>1855</v>
      </c>
      <c r="F202" s="230" t="s">
        <v>1856</v>
      </c>
      <c r="G202" s="231" t="s">
        <v>358</v>
      </c>
      <c r="H202" s="232">
        <v>9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4.0000000000000003E-05</v>
      </c>
      <c r="R202" s="238">
        <f>Q202*H202</f>
        <v>0.00036000000000000002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3000</v>
      </c>
    </row>
    <row r="203" s="2" customFormat="1" ht="21.75" customHeight="1">
      <c r="A203" s="38"/>
      <c r="B203" s="39"/>
      <c r="C203" s="228" t="s">
        <v>592</v>
      </c>
      <c r="D203" s="228" t="s">
        <v>258</v>
      </c>
      <c r="E203" s="229" t="s">
        <v>1858</v>
      </c>
      <c r="F203" s="230" t="s">
        <v>1859</v>
      </c>
      <c r="G203" s="231" t="s">
        <v>358</v>
      </c>
      <c r="H203" s="232">
        <v>9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6.0000000000000002E-05</v>
      </c>
      <c r="R203" s="238">
        <f>Q203*H203</f>
        <v>0.00054000000000000001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3001</v>
      </c>
    </row>
    <row r="204" s="2" customFormat="1" ht="16.5" customHeight="1">
      <c r="A204" s="38"/>
      <c r="B204" s="39"/>
      <c r="C204" s="228" t="s">
        <v>598</v>
      </c>
      <c r="D204" s="228" t="s">
        <v>258</v>
      </c>
      <c r="E204" s="229" t="s">
        <v>1861</v>
      </c>
      <c r="F204" s="230" t="s">
        <v>1862</v>
      </c>
      <c r="G204" s="231" t="s">
        <v>319</v>
      </c>
      <c r="H204" s="232">
        <v>1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1736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1736</v>
      </c>
      <c r="BM204" s="240" t="s">
        <v>3002</v>
      </c>
    </row>
    <row r="205" s="12" customFormat="1" ht="22.8" customHeight="1">
      <c r="A205" s="12"/>
      <c r="B205" s="212"/>
      <c r="C205" s="213"/>
      <c r="D205" s="214" t="s">
        <v>76</v>
      </c>
      <c r="E205" s="226" t="s">
        <v>1350</v>
      </c>
      <c r="F205" s="226" t="s">
        <v>1351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f>SUM(P206:P213)</f>
        <v>0</v>
      </c>
      <c r="Q205" s="220"/>
      <c r="R205" s="221">
        <f>SUM(R206:R213)</f>
        <v>0.098000000000000004</v>
      </c>
      <c r="S205" s="220"/>
      <c r="T205" s="222">
        <f>SUM(T206:T213)</f>
        <v>0.021700000000000001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87</v>
      </c>
      <c r="AT205" s="224" t="s">
        <v>76</v>
      </c>
      <c r="AU205" s="224" t="s">
        <v>85</v>
      </c>
      <c r="AY205" s="223" t="s">
        <v>256</v>
      </c>
      <c r="BK205" s="225">
        <f>SUM(BK206:BK213)</f>
        <v>0</v>
      </c>
    </row>
    <row r="206" s="2" customFormat="1" ht="24.15" customHeight="1">
      <c r="A206" s="38"/>
      <c r="B206" s="39"/>
      <c r="C206" s="228" t="s">
        <v>602</v>
      </c>
      <c r="D206" s="228" t="s">
        <v>258</v>
      </c>
      <c r="E206" s="229" t="s">
        <v>1353</v>
      </c>
      <c r="F206" s="230" t="s">
        <v>1354</v>
      </c>
      <c r="G206" s="231" t="s">
        <v>337</v>
      </c>
      <c r="H206" s="232">
        <v>70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355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355</v>
      </c>
      <c r="BM206" s="240" t="s">
        <v>3003</v>
      </c>
    </row>
    <row r="207" s="2" customFormat="1" ht="16.5" customHeight="1">
      <c r="A207" s="38"/>
      <c r="B207" s="39"/>
      <c r="C207" s="228" t="s">
        <v>608</v>
      </c>
      <c r="D207" s="228" t="s">
        <v>258</v>
      </c>
      <c r="E207" s="229" t="s">
        <v>1865</v>
      </c>
      <c r="F207" s="230" t="s">
        <v>1866</v>
      </c>
      <c r="G207" s="231" t="s">
        <v>337</v>
      </c>
      <c r="H207" s="232">
        <v>70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3004</v>
      </c>
    </row>
    <row r="208" s="2" customFormat="1" ht="16.5" customHeight="1">
      <c r="A208" s="38"/>
      <c r="B208" s="39"/>
      <c r="C208" s="228" t="s">
        <v>614</v>
      </c>
      <c r="D208" s="228" t="s">
        <v>258</v>
      </c>
      <c r="E208" s="229" t="s">
        <v>1868</v>
      </c>
      <c r="F208" s="230" t="s">
        <v>1869</v>
      </c>
      <c r="G208" s="231" t="s">
        <v>337</v>
      </c>
      <c r="H208" s="232">
        <v>70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0.001</v>
      </c>
      <c r="R208" s="238">
        <f>Q208*H208</f>
        <v>0.070000000000000007</v>
      </c>
      <c r="S208" s="238">
        <v>0.00031</v>
      </c>
      <c r="T208" s="239">
        <f>S208*H208</f>
        <v>0.021700000000000001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355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355</v>
      </c>
      <c r="BM208" s="240" t="s">
        <v>3005</v>
      </c>
    </row>
    <row r="209" s="2" customFormat="1" ht="24.15" customHeight="1">
      <c r="A209" s="38"/>
      <c r="B209" s="39"/>
      <c r="C209" s="228" t="s">
        <v>620</v>
      </c>
      <c r="D209" s="228" t="s">
        <v>258</v>
      </c>
      <c r="E209" s="229" t="s">
        <v>1871</v>
      </c>
      <c r="F209" s="230" t="s">
        <v>1872</v>
      </c>
      <c r="G209" s="231" t="s">
        <v>337</v>
      </c>
      <c r="H209" s="232">
        <v>70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0.00020000000000000001</v>
      </c>
      <c r="R209" s="238">
        <f>Q209*H209</f>
        <v>0.014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355</v>
      </c>
      <c r="AT209" s="240" t="s">
        <v>258</v>
      </c>
      <c r="AU209" s="240" t="s">
        <v>87</v>
      </c>
      <c r="AY209" s="17" t="s">
        <v>256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85</v>
      </c>
      <c r="BK209" s="241">
        <f>ROUND(I209*H209,2)</f>
        <v>0</v>
      </c>
      <c r="BL209" s="17" t="s">
        <v>355</v>
      </c>
      <c r="BM209" s="240" t="s">
        <v>3006</v>
      </c>
    </row>
    <row r="210" s="2" customFormat="1" ht="24.15" customHeight="1">
      <c r="A210" s="38"/>
      <c r="B210" s="39"/>
      <c r="C210" s="228" t="s">
        <v>625</v>
      </c>
      <c r="D210" s="228" t="s">
        <v>258</v>
      </c>
      <c r="E210" s="229" t="s">
        <v>1871</v>
      </c>
      <c r="F210" s="230" t="s">
        <v>1872</v>
      </c>
      <c r="G210" s="231" t="s">
        <v>337</v>
      </c>
      <c r="H210" s="232">
        <v>70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0.00020000000000000001</v>
      </c>
      <c r="R210" s="238">
        <f>Q210*H210</f>
        <v>0.014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355</v>
      </c>
      <c r="AT210" s="240" t="s">
        <v>258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355</v>
      </c>
      <c r="BM210" s="240" t="s">
        <v>3007</v>
      </c>
    </row>
    <row r="211" s="2" customFormat="1" ht="24.15" customHeight="1">
      <c r="A211" s="38"/>
      <c r="B211" s="39"/>
      <c r="C211" s="228" t="s">
        <v>630</v>
      </c>
      <c r="D211" s="228" t="s">
        <v>258</v>
      </c>
      <c r="E211" s="229" t="s">
        <v>1875</v>
      </c>
      <c r="F211" s="230" t="s">
        <v>1876</v>
      </c>
      <c r="G211" s="231" t="s">
        <v>337</v>
      </c>
      <c r="H211" s="232">
        <v>70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42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1736</v>
      </c>
      <c r="AT211" s="240" t="s">
        <v>258</v>
      </c>
      <c r="AU211" s="240" t="s">
        <v>87</v>
      </c>
      <c r="AY211" s="17" t="s">
        <v>256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85</v>
      </c>
      <c r="BK211" s="241">
        <f>ROUND(I211*H211,2)</f>
        <v>0</v>
      </c>
      <c r="BL211" s="17" t="s">
        <v>1736</v>
      </c>
      <c r="BM211" s="240" t="s">
        <v>3008</v>
      </c>
    </row>
    <row r="212" s="2" customFormat="1" ht="16.5" customHeight="1">
      <c r="A212" s="38"/>
      <c r="B212" s="39"/>
      <c r="C212" s="228" t="s">
        <v>643</v>
      </c>
      <c r="D212" s="228" t="s">
        <v>258</v>
      </c>
      <c r="E212" s="229" t="s">
        <v>1878</v>
      </c>
      <c r="F212" s="230" t="s">
        <v>1879</v>
      </c>
      <c r="G212" s="231" t="s">
        <v>337</v>
      </c>
      <c r="H212" s="232">
        <v>70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42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1736</v>
      </c>
      <c r="AT212" s="240" t="s">
        <v>258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1736</v>
      </c>
      <c r="BM212" s="240" t="s">
        <v>3009</v>
      </c>
    </row>
    <row r="213" s="2" customFormat="1" ht="16.5" customHeight="1">
      <c r="A213" s="38"/>
      <c r="B213" s="39"/>
      <c r="C213" s="228" t="s">
        <v>657</v>
      </c>
      <c r="D213" s="228" t="s">
        <v>258</v>
      </c>
      <c r="E213" s="229" t="s">
        <v>1881</v>
      </c>
      <c r="F213" s="230" t="s">
        <v>1882</v>
      </c>
      <c r="G213" s="231" t="s">
        <v>1735</v>
      </c>
      <c r="H213" s="232">
        <v>1</v>
      </c>
      <c r="I213" s="233"/>
      <c r="J213" s="234">
        <f>ROUND(I213*H213,2)</f>
        <v>0</v>
      </c>
      <c r="K213" s="235"/>
      <c r="L213" s="44"/>
      <c r="M213" s="295" t="s">
        <v>1</v>
      </c>
      <c r="N213" s="296" t="s">
        <v>42</v>
      </c>
      <c r="O213" s="297"/>
      <c r="P213" s="298">
        <f>O213*H213</f>
        <v>0</v>
      </c>
      <c r="Q213" s="298">
        <v>0</v>
      </c>
      <c r="R213" s="298">
        <f>Q213*H213</f>
        <v>0</v>
      </c>
      <c r="S213" s="298">
        <v>0</v>
      </c>
      <c r="T213" s="29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1736</v>
      </c>
      <c r="AT213" s="240" t="s">
        <v>258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1736</v>
      </c>
      <c r="BM213" s="240" t="s">
        <v>3010</v>
      </c>
    </row>
    <row r="214" s="2" customFormat="1" ht="6.96" customHeight="1">
      <c r="A214" s="38"/>
      <c r="B214" s="66"/>
      <c r="C214" s="67"/>
      <c r="D214" s="67"/>
      <c r="E214" s="67"/>
      <c r="F214" s="67"/>
      <c r="G214" s="67"/>
      <c r="H214" s="67"/>
      <c r="I214" s="67"/>
      <c r="J214" s="67"/>
      <c r="K214" s="67"/>
      <c r="L214" s="44"/>
      <c r="M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</sheetData>
  <sheetProtection sheet="1" autoFilter="0" formatColumns="0" formatRows="0" objects="1" scenarios="1" spinCount="100000" saltValue="nI6Th2VZvIa+k6ObemMe2E5fpL0IvXR3JO0MQDGXKx9D5Mki7OGlNCKo9b/343SUYpz7SLEtu3izo5EMW0Xg4Q==" hashValue="qiNBoRWSFw756iM9d1+JfEzZZ6Ul+s2/SAA1tMNIaKwrhzGPBXgJ1x7kz5EbyWjGcuaOfwEKDvmIuk3In2aOEA==" algorithmName="SHA-512" password="CC35"/>
  <autoFilter ref="C136:K21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2949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3011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ROUND((SUM(BE130:BE188)),  2)</f>
        <v>0</v>
      </c>
      <c r="G37" s="38"/>
      <c r="H37" s="38"/>
      <c r="I37" s="165">
        <v>0.20999999999999999</v>
      </c>
      <c r="J37" s="164">
        <f>ROUND(((SUM(BE130:BE188))*I37),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ROUND((SUM(BF130:BF188)),  2)</f>
        <v>0</v>
      </c>
      <c r="G38" s="38"/>
      <c r="H38" s="38"/>
      <c r="I38" s="165">
        <v>0.12</v>
      </c>
      <c r="J38" s="164">
        <f>ROUND(((SUM(BF130:BF188))*I38),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ROUND((SUM(BG130:BG188)),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ROUND((SUM(BH130:BH188)),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ROUND((SUM(BI130:BI188)),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2949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2300103-052 - Elektro - kabinet cizích jazyků m.č.1.12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1890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J161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J170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J171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J180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1716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2949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1718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2300103-052 - Elektro - kabinet cizích jazyků m.č.1.12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P131+P170</f>
        <v>0</v>
      </c>
      <c r="Q130" s="104"/>
      <c r="R130" s="209">
        <f>R131+R170</f>
        <v>0.082132499999999997</v>
      </c>
      <c r="S130" s="104"/>
      <c r="T130" s="210">
        <f>T131+T170</f>
        <v>0.27004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BK131+BK170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1891</v>
      </c>
      <c r="F131" s="215" t="s">
        <v>1892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P132+P161</f>
        <v>0</v>
      </c>
      <c r="Q131" s="220"/>
      <c r="R131" s="221">
        <f>R132+R161</f>
        <v>0.025972500000000003</v>
      </c>
      <c r="S131" s="220"/>
      <c r="T131" s="222">
        <f>T132+T161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BK132+BK161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SUM(P133:P160)</f>
        <v>0</v>
      </c>
      <c r="Q132" s="220"/>
      <c r="R132" s="221">
        <f>SUM(R133:R160)</f>
        <v>0.013072500000000001</v>
      </c>
      <c r="S132" s="220"/>
      <c r="T132" s="222">
        <f>SUM(T133:T160)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SUM(BK133:BK160)</f>
        <v>0</v>
      </c>
    </row>
    <row r="133" s="2" customFormat="1" ht="49.05" customHeight="1">
      <c r="A133" s="38"/>
      <c r="B133" s="39"/>
      <c r="C133" s="228" t="s">
        <v>85</v>
      </c>
      <c r="D133" s="228" t="s">
        <v>258</v>
      </c>
      <c r="E133" s="229" t="s">
        <v>1431</v>
      </c>
      <c r="F133" s="230" t="s">
        <v>1432</v>
      </c>
      <c r="G133" s="231" t="s">
        <v>319</v>
      </c>
      <c r="H133" s="232">
        <v>17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3012</v>
      </c>
    </row>
    <row r="134" s="2" customFormat="1" ht="24.15" customHeight="1">
      <c r="A134" s="38"/>
      <c r="B134" s="39"/>
      <c r="C134" s="280" t="s">
        <v>87</v>
      </c>
      <c r="D134" s="280" t="s">
        <v>303</v>
      </c>
      <c r="E134" s="281" t="s">
        <v>1434</v>
      </c>
      <c r="F134" s="282" t="s">
        <v>1435</v>
      </c>
      <c r="G134" s="283" t="s">
        <v>319</v>
      </c>
      <c r="H134" s="284">
        <v>17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5.0000000000000002E-05</v>
      </c>
      <c r="R134" s="238">
        <f>Q134*H134</f>
        <v>0.00085000000000000006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3013</v>
      </c>
    </row>
    <row r="135" s="2" customFormat="1" ht="55.5" customHeight="1">
      <c r="A135" s="38"/>
      <c r="B135" s="39"/>
      <c r="C135" s="228" t="s">
        <v>109</v>
      </c>
      <c r="D135" s="228" t="s">
        <v>258</v>
      </c>
      <c r="E135" s="229" t="s">
        <v>1934</v>
      </c>
      <c r="F135" s="230" t="s">
        <v>1935</v>
      </c>
      <c r="G135" s="231" t="s">
        <v>358</v>
      </c>
      <c r="H135" s="232">
        <v>45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42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719</v>
      </c>
      <c r="AT135" s="240" t="s">
        <v>258</v>
      </c>
      <c r="AU135" s="240" t="s">
        <v>87</v>
      </c>
      <c r="AY135" s="17" t="s">
        <v>256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85</v>
      </c>
      <c r="BK135" s="241">
        <f>ROUND(I135*H135,2)</f>
        <v>0</v>
      </c>
      <c r="BL135" s="17" t="s">
        <v>719</v>
      </c>
      <c r="BM135" s="240" t="s">
        <v>3014</v>
      </c>
    </row>
    <row r="136" s="2" customFormat="1" ht="24.15" customHeight="1">
      <c r="A136" s="38"/>
      <c r="B136" s="39"/>
      <c r="C136" s="280" t="s">
        <v>262</v>
      </c>
      <c r="D136" s="280" t="s">
        <v>303</v>
      </c>
      <c r="E136" s="281" t="s">
        <v>1937</v>
      </c>
      <c r="F136" s="282" t="s">
        <v>1938</v>
      </c>
      <c r="G136" s="283" t="s">
        <v>358</v>
      </c>
      <c r="H136" s="284">
        <v>11.5</v>
      </c>
      <c r="I136" s="285"/>
      <c r="J136" s="286">
        <f>ROUND(I136*H136,2)</f>
        <v>0</v>
      </c>
      <c r="K136" s="287"/>
      <c r="L136" s="288"/>
      <c r="M136" s="289" t="s">
        <v>1</v>
      </c>
      <c r="N136" s="290" t="s">
        <v>42</v>
      </c>
      <c r="O136" s="91"/>
      <c r="P136" s="238">
        <f>O136*H136</f>
        <v>0</v>
      </c>
      <c r="Q136" s="238">
        <v>6.9999999999999994E-05</v>
      </c>
      <c r="R136" s="238">
        <f>Q136*H136</f>
        <v>0.00080499999999999994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1071</v>
      </c>
      <c r="AT136" s="240" t="s">
        <v>303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1071</v>
      </c>
      <c r="BM136" s="240" t="s">
        <v>3015</v>
      </c>
    </row>
    <row r="137" s="14" customFormat="1">
      <c r="A137" s="14"/>
      <c r="B137" s="258"/>
      <c r="C137" s="259"/>
      <c r="D137" s="249" t="s">
        <v>266</v>
      </c>
      <c r="E137" s="260" t="s">
        <v>1</v>
      </c>
      <c r="F137" s="261" t="s">
        <v>3016</v>
      </c>
      <c r="G137" s="259"/>
      <c r="H137" s="262">
        <v>11.5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8" t="s">
        <v>266</v>
      </c>
      <c r="AU137" s="268" t="s">
        <v>87</v>
      </c>
      <c r="AV137" s="14" t="s">
        <v>87</v>
      </c>
      <c r="AW137" s="14" t="s">
        <v>34</v>
      </c>
      <c r="AX137" s="14" t="s">
        <v>85</v>
      </c>
      <c r="AY137" s="268" t="s">
        <v>256</v>
      </c>
    </row>
    <row r="138" s="2" customFormat="1" ht="24.15" customHeight="1">
      <c r="A138" s="38"/>
      <c r="B138" s="39"/>
      <c r="C138" s="280" t="s">
        <v>284</v>
      </c>
      <c r="D138" s="280" t="s">
        <v>303</v>
      </c>
      <c r="E138" s="281" t="s">
        <v>1940</v>
      </c>
      <c r="F138" s="282" t="s">
        <v>1941</v>
      </c>
      <c r="G138" s="283" t="s">
        <v>358</v>
      </c>
      <c r="H138" s="284">
        <v>40.25</v>
      </c>
      <c r="I138" s="285"/>
      <c r="J138" s="286">
        <f>ROUND(I138*H138,2)</f>
        <v>0</v>
      </c>
      <c r="K138" s="287"/>
      <c r="L138" s="288"/>
      <c r="M138" s="289" t="s">
        <v>1</v>
      </c>
      <c r="N138" s="290" t="s">
        <v>42</v>
      </c>
      <c r="O138" s="91"/>
      <c r="P138" s="238">
        <f>O138*H138</f>
        <v>0</v>
      </c>
      <c r="Q138" s="238">
        <v>0.00011</v>
      </c>
      <c r="R138" s="238">
        <f>Q138*H138</f>
        <v>0.0044275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1071</v>
      </c>
      <c r="AT138" s="240" t="s">
        <v>303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1071</v>
      </c>
      <c r="BM138" s="240" t="s">
        <v>3017</v>
      </c>
    </row>
    <row r="139" s="14" customFormat="1">
      <c r="A139" s="14"/>
      <c r="B139" s="258"/>
      <c r="C139" s="259"/>
      <c r="D139" s="249" t="s">
        <v>266</v>
      </c>
      <c r="E139" s="260" t="s">
        <v>1</v>
      </c>
      <c r="F139" s="261" t="s">
        <v>2287</v>
      </c>
      <c r="G139" s="259"/>
      <c r="H139" s="262">
        <v>40.25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8" t="s">
        <v>266</v>
      </c>
      <c r="AU139" s="268" t="s">
        <v>87</v>
      </c>
      <c r="AV139" s="14" t="s">
        <v>87</v>
      </c>
      <c r="AW139" s="14" t="s">
        <v>34</v>
      </c>
      <c r="AX139" s="14" t="s">
        <v>85</v>
      </c>
      <c r="AY139" s="268" t="s">
        <v>256</v>
      </c>
    </row>
    <row r="140" s="2" customFormat="1" ht="33" customHeight="1">
      <c r="A140" s="38"/>
      <c r="B140" s="39"/>
      <c r="C140" s="228" t="s">
        <v>289</v>
      </c>
      <c r="D140" s="228" t="s">
        <v>258</v>
      </c>
      <c r="E140" s="229" t="s">
        <v>1943</v>
      </c>
      <c r="F140" s="230" t="s">
        <v>1944</v>
      </c>
      <c r="G140" s="231" t="s">
        <v>319</v>
      </c>
      <c r="H140" s="232">
        <v>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355</v>
      </c>
      <c r="AT140" s="240" t="s">
        <v>258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3018</v>
      </c>
    </row>
    <row r="141" s="2" customFormat="1" ht="24.15" customHeight="1">
      <c r="A141" s="38"/>
      <c r="B141" s="39"/>
      <c r="C141" s="280" t="s">
        <v>296</v>
      </c>
      <c r="D141" s="280" t="s">
        <v>303</v>
      </c>
      <c r="E141" s="281" t="s">
        <v>1527</v>
      </c>
      <c r="F141" s="282" t="s">
        <v>3019</v>
      </c>
      <c r="G141" s="283" t="s">
        <v>319</v>
      </c>
      <c r="H141" s="284">
        <v>1</v>
      </c>
      <c r="I141" s="285"/>
      <c r="J141" s="286">
        <f>ROUND(I141*H141,2)</f>
        <v>0</v>
      </c>
      <c r="K141" s="287"/>
      <c r="L141" s="288"/>
      <c r="M141" s="289" t="s">
        <v>1</v>
      </c>
      <c r="N141" s="290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513</v>
      </c>
      <c r="AT141" s="240" t="s">
        <v>303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355</v>
      </c>
      <c r="BM141" s="240" t="s">
        <v>3020</v>
      </c>
    </row>
    <row r="142" s="2" customFormat="1" ht="49.05" customHeight="1">
      <c r="A142" s="38"/>
      <c r="B142" s="39"/>
      <c r="C142" s="228" t="s">
        <v>302</v>
      </c>
      <c r="D142" s="228" t="s">
        <v>258</v>
      </c>
      <c r="E142" s="229" t="s">
        <v>1437</v>
      </c>
      <c r="F142" s="230" t="s">
        <v>1438</v>
      </c>
      <c r="G142" s="231" t="s">
        <v>319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3021</v>
      </c>
    </row>
    <row r="143" s="2" customFormat="1" ht="24.15" customHeight="1">
      <c r="A143" s="38"/>
      <c r="B143" s="39"/>
      <c r="C143" s="280" t="s">
        <v>309</v>
      </c>
      <c r="D143" s="280" t="s">
        <v>303</v>
      </c>
      <c r="E143" s="281" t="s">
        <v>1440</v>
      </c>
      <c r="F143" s="282" t="s">
        <v>1441</v>
      </c>
      <c r="G143" s="283" t="s">
        <v>319</v>
      </c>
      <c r="H143" s="284">
        <v>1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4.0000000000000003E-05</v>
      </c>
      <c r="R143" s="238">
        <f>Q143*H143</f>
        <v>4.0000000000000003E-05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3022</v>
      </c>
    </row>
    <row r="144" s="2" customFormat="1" ht="49.05" customHeight="1">
      <c r="A144" s="38"/>
      <c r="B144" s="39"/>
      <c r="C144" s="228" t="s">
        <v>316</v>
      </c>
      <c r="D144" s="228" t="s">
        <v>258</v>
      </c>
      <c r="E144" s="229" t="s">
        <v>1962</v>
      </c>
      <c r="F144" s="230" t="s">
        <v>1963</v>
      </c>
      <c r="G144" s="231" t="s">
        <v>319</v>
      </c>
      <c r="H144" s="232">
        <v>4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3023</v>
      </c>
    </row>
    <row r="145" s="2" customFormat="1" ht="24.15" customHeight="1">
      <c r="A145" s="38"/>
      <c r="B145" s="39"/>
      <c r="C145" s="280" t="s">
        <v>322</v>
      </c>
      <c r="D145" s="280" t="s">
        <v>303</v>
      </c>
      <c r="E145" s="281" t="s">
        <v>1965</v>
      </c>
      <c r="F145" s="282" t="s">
        <v>1966</v>
      </c>
      <c r="G145" s="283" t="s">
        <v>319</v>
      </c>
      <c r="H145" s="284">
        <v>4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6.0000000000000002E-05</v>
      </c>
      <c r="R145" s="238">
        <f>Q145*H145</f>
        <v>0.00024000000000000001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3024</v>
      </c>
    </row>
    <row r="146" s="2" customFormat="1" ht="49.05" customHeight="1">
      <c r="A146" s="38"/>
      <c r="B146" s="39"/>
      <c r="C146" s="228" t="s">
        <v>8</v>
      </c>
      <c r="D146" s="228" t="s">
        <v>258</v>
      </c>
      <c r="E146" s="229" t="s">
        <v>1968</v>
      </c>
      <c r="F146" s="230" t="s">
        <v>1969</v>
      </c>
      <c r="G146" s="231" t="s">
        <v>319</v>
      </c>
      <c r="H146" s="232">
        <v>9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3025</v>
      </c>
    </row>
    <row r="147" s="2" customFormat="1" ht="24.15" customHeight="1">
      <c r="A147" s="38"/>
      <c r="B147" s="39"/>
      <c r="C147" s="280" t="s">
        <v>334</v>
      </c>
      <c r="D147" s="280" t="s">
        <v>303</v>
      </c>
      <c r="E147" s="281" t="s">
        <v>1971</v>
      </c>
      <c r="F147" s="282" t="s">
        <v>1972</v>
      </c>
      <c r="G147" s="283" t="s">
        <v>319</v>
      </c>
      <c r="H147" s="284">
        <v>6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0.00010000000000000001</v>
      </c>
      <c r="R147" s="238">
        <f>Q147*H147</f>
        <v>0.00060000000000000006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3026</v>
      </c>
    </row>
    <row r="148" s="2" customFormat="1" ht="33" customHeight="1">
      <c r="A148" s="38"/>
      <c r="B148" s="39"/>
      <c r="C148" s="280" t="s">
        <v>343</v>
      </c>
      <c r="D148" s="280" t="s">
        <v>303</v>
      </c>
      <c r="E148" s="281" t="s">
        <v>1974</v>
      </c>
      <c r="F148" s="282" t="s">
        <v>1975</v>
      </c>
      <c r="G148" s="283" t="s">
        <v>319</v>
      </c>
      <c r="H148" s="284">
        <v>3</v>
      </c>
      <c r="I148" s="285"/>
      <c r="J148" s="286">
        <f>ROUND(I148*H148,2)</f>
        <v>0</v>
      </c>
      <c r="K148" s="287"/>
      <c r="L148" s="288"/>
      <c r="M148" s="289" t="s">
        <v>1</v>
      </c>
      <c r="N148" s="290" t="s">
        <v>42</v>
      </c>
      <c r="O148" s="91"/>
      <c r="P148" s="238">
        <f>O148*H148</f>
        <v>0</v>
      </c>
      <c r="Q148" s="238">
        <v>0.00016000000000000001</v>
      </c>
      <c r="R148" s="238">
        <f>Q148*H148</f>
        <v>0.00048000000000000007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513</v>
      </c>
      <c r="AT148" s="240" t="s">
        <v>303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355</v>
      </c>
      <c r="BM148" s="240" t="s">
        <v>3027</v>
      </c>
    </row>
    <row r="149" s="2" customFormat="1" ht="24.15" customHeight="1">
      <c r="A149" s="38"/>
      <c r="B149" s="39"/>
      <c r="C149" s="228" t="s">
        <v>348</v>
      </c>
      <c r="D149" s="228" t="s">
        <v>258</v>
      </c>
      <c r="E149" s="229" t="s">
        <v>1476</v>
      </c>
      <c r="F149" s="230" t="s">
        <v>1477</v>
      </c>
      <c r="G149" s="231" t="s">
        <v>319</v>
      </c>
      <c r="H149" s="232">
        <v>1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355</v>
      </c>
      <c r="AT149" s="240" t="s">
        <v>258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355</v>
      </c>
      <c r="BM149" s="240" t="s">
        <v>3028</v>
      </c>
    </row>
    <row r="150" s="2" customFormat="1" ht="24.15" customHeight="1">
      <c r="A150" s="38"/>
      <c r="B150" s="39"/>
      <c r="C150" s="280" t="s">
        <v>355</v>
      </c>
      <c r="D150" s="280" t="s">
        <v>303</v>
      </c>
      <c r="E150" s="281" t="s">
        <v>2588</v>
      </c>
      <c r="F150" s="282" t="s">
        <v>2589</v>
      </c>
      <c r="G150" s="283" t="s">
        <v>319</v>
      </c>
      <c r="H150" s="284">
        <v>1</v>
      </c>
      <c r="I150" s="285"/>
      <c r="J150" s="286">
        <f>ROUND(I150*H150,2)</f>
        <v>0</v>
      </c>
      <c r="K150" s="287"/>
      <c r="L150" s="288"/>
      <c r="M150" s="289" t="s">
        <v>1</v>
      </c>
      <c r="N150" s="290" t="s">
        <v>42</v>
      </c>
      <c r="O150" s="91"/>
      <c r="P150" s="238">
        <f>O150*H150</f>
        <v>0</v>
      </c>
      <c r="Q150" s="238">
        <v>0.0010499999999999999</v>
      </c>
      <c r="R150" s="238">
        <f>Q150*H150</f>
        <v>0.0010499999999999999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513</v>
      </c>
      <c r="AT150" s="240" t="s">
        <v>303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355</v>
      </c>
      <c r="BM150" s="240" t="s">
        <v>3029</v>
      </c>
    </row>
    <row r="151" s="2" customFormat="1" ht="24.15" customHeight="1">
      <c r="A151" s="38"/>
      <c r="B151" s="39"/>
      <c r="C151" s="228" t="s">
        <v>368</v>
      </c>
      <c r="D151" s="228" t="s">
        <v>258</v>
      </c>
      <c r="E151" s="229" t="s">
        <v>1979</v>
      </c>
      <c r="F151" s="230" t="s">
        <v>1980</v>
      </c>
      <c r="G151" s="231" t="s">
        <v>319</v>
      </c>
      <c r="H151" s="232">
        <v>1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355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3030</v>
      </c>
    </row>
    <row r="152" s="2" customFormat="1" ht="16.5" customHeight="1">
      <c r="A152" s="38"/>
      <c r="B152" s="39"/>
      <c r="C152" s="280" t="s">
        <v>382</v>
      </c>
      <c r="D152" s="280" t="s">
        <v>303</v>
      </c>
      <c r="E152" s="281" t="s">
        <v>1620</v>
      </c>
      <c r="F152" s="282" t="s">
        <v>1982</v>
      </c>
      <c r="G152" s="283" t="s">
        <v>319</v>
      </c>
      <c r="H152" s="284">
        <v>1</v>
      </c>
      <c r="I152" s="285"/>
      <c r="J152" s="286">
        <f>ROUND(I152*H152,2)</f>
        <v>0</v>
      </c>
      <c r="K152" s="287"/>
      <c r="L152" s="288"/>
      <c r="M152" s="289" t="s">
        <v>1</v>
      </c>
      <c r="N152" s="290" t="s">
        <v>42</v>
      </c>
      <c r="O152" s="91"/>
      <c r="P152" s="238">
        <f>O152*H152</f>
        <v>0</v>
      </c>
      <c r="Q152" s="238">
        <v>0.00050000000000000001</v>
      </c>
      <c r="R152" s="238">
        <f>Q152*H152</f>
        <v>0.00050000000000000001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513</v>
      </c>
      <c r="AT152" s="240" t="s">
        <v>303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3031</v>
      </c>
    </row>
    <row r="153" s="2" customFormat="1" ht="24.15" customHeight="1">
      <c r="A153" s="38"/>
      <c r="B153" s="39"/>
      <c r="C153" s="228" t="s">
        <v>406</v>
      </c>
      <c r="D153" s="228" t="s">
        <v>258</v>
      </c>
      <c r="E153" s="229" t="s">
        <v>1494</v>
      </c>
      <c r="F153" s="230" t="s">
        <v>1495</v>
      </c>
      <c r="G153" s="231" t="s">
        <v>319</v>
      </c>
      <c r="H153" s="232">
        <v>6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355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3032</v>
      </c>
    </row>
    <row r="154" s="2" customFormat="1" ht="16.5" customHeight="1">
      <c r="A154" s="38"/>
      <c r="B154" s="39"/>
      <c r="C154" s="280" t="s">
        <v>411</v>
      </c>
      <c r="D154" s="280" t="s">
        <v>303</v>
      </c>
      <c r="E154" s="281" t="s">
        <v>1986</v>
      </c>
      <c r="F154" s="282" t="s">
        <v>1987</v>
      </c>
      <c r="G154" s="283" t="s">
        <v>319</v>
      </c>
      <c r="H154" s="284">
        <v>5</v>
      </c>
      <c r="I154" s="285"/>
      <c r="J154" s="286">
        <f>ROUND(I154*H154,2)</f>
        <v>0</v>
      </c>
      <c r="K154" s="287"/>
      <c r="L154" s="288"/>
      <c r="M154" s="289" t="s">
        <v>1</v>
      </c>
      <c r="N154" s="290" t="s">
        <v>42</v>
      </c>
      <c r="O154" s="91"/>
      <c r="P154" s="238">
        <f>O154*H154</f>
        <v>0</v>
      </c>
      <c r="Q154" s="238">
        <v>0.00018000000000000001</v>
      </c>
      <c r="R154" s="238">
        <f>Q154*H154</f>
        <v>0.00090000000000000008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513</v>
      </c>
      <c r="AT154" s="240" t="s">
        <v>303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3033</v>
      </c>
    </row>
    <row r="155" s="2" customFormat="1" ht="16.5" customHeight="1">
      <c r="A155" s="38"/>
      <c r="B155" s="39"/>
      <c r="C155" s="280" t="s">
        <v>7</v>
      </c>
      <c r="D155" s="280" t="s">
        <v>303</v>
      </c>
      <c r="E155" s="281" t="s">
        <v>1497</v>
      </c>
      <c r="F155" s="282" t="s">
        <v>1498</v>
      </c>
      <c r="G155" s="283" t="s">
        <v>319</v>
      </c>
      <c r="H155" s="284">
        <v>1</v>
      </c>
      <c r="I155" s="285"/>
      <c r="J155" s="286">
        <f>ROUND(I155*H155,2)</f>
        <v>0</v>
      </c>
      <c r="K155" s="287"/>
      <c r="L155" s="288"/>
      <c r="M155" s="289" t="s">
        <v>1</v>
      </c>
      <c r="N155" s="290" t="s">
        <v>42</v>
      </c>
      <c r="O155" s="91"/>
      <c r="P155" s="238">
        <f>O155*H155</f>
        <v>0</v>
      </c>
      <c r="Q155" s="238">
        <v>0.00018000000000000001</v>
      </c>
      <c r="R155" s="238">
        <f>Q155*H155</f>
        <v>0.00018000000000000001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513</v>
      </c>
      <c r="AT155" s="240" t="s">
        <v>303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3034</v>
      </c>
    </row>
    <row r="156" s="2" customFormat="1" ht="49.05" customHeight="1">
      <c r="A156" s="38"/>
      <c r="B156" s="39"/>
      <c r="C156" s="228" t="s">
        <v>435</v>
      </c>
      <c r="D156" s="228" t="s">
        <v>258</v>
      </c>
      <c r="E156" s="229" t="s">
        <v>1524</v>
      </c>
      <c r="F156" s="230" t="s">
        <v>1525</v>
      </c>
      <c r="G156" s="231" t="s">
        <v>319</v>
      </c>
      <c r="H156" s="232">
        <v>3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3035</v>
      </c>
    </row>
    <row r="157" s="2" customFormat="1" ht="44.25" customHeight="1">
      <c r="A157" s="38"/>
      <c r="B157" s="39"/>
      <c r="C157" s="280" t="s">
        <v>441</v>
      </c>
      <c r="D157" s="280" t="s">
        <v>303</v>
      </c>
      <c r="E157" s="281" t="s">
        <v>1491</v>
      </c>
      <c r="F157" s="282" t="s">
        <v>1991</v>
      </c>
      <c r="G157" s="283" t="s">
        <v>319</v>
      </c>
      <c r="H157" s="284">
        <v>3</v>
      </c>
      <c r="I157" s="285"/>
      <c r="J157" s="286">
        <f>ROUND(I157*H157,2)</f>
        <v>0</v>
      </c>
      <c r="K157" s="287"/>
      <c r="L157" s="288"/>
      <c r="M157" s="289" t="s">
        <v>1</v>
      </c>
      <c r="N157" s="290" t="s">
        <v>42</v>
      </c>
      <c r="O157" s="91"/>
      <c r="P157" s="238">
        <f>O157*H157</f>
        <v>0</v>
      </c>
      <c r="Q157" s="238">
        <v>0.001</v>
      </c>
      <c r="R157" s="238">
        <f>Q157*H157</f>
        <v>0.0030000000000000001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513</v>
      </c>
      <c r="AT157" s="240" t="s">
        <v>303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3036</v>
      </c>
    </row>
    <row r="158" s="2" customFormat="1" ht="44.25" customHeight="1">
      <c r="A158" s="38"/>
      <c r="B158" s="39"/>
      <c r="C158" s="228" t="s">
        <v>465</v>
      </c>
      <c r="D158" s="228" t="s">
        <v>258</v>
      </c>
      <c r="E158" s="229" t="s">
        <v>1538</v>
      </c>
      <c r="F158" s="230" t="s">
        <v>1539</v>
      </c>
      <c r="G158" s="231" t="s">
        <v>319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355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3037</v>
      </c>
    </row>
    <row r="159" s="2" customFormat="1" ht="49.05" customHeight="1">
      <c r="A159" s="38"/>
      <c r="B159" s="39"/>
      <c r="C159" s="228" t="s">
        <v>471</v>
      </c>
      <c r="D159" s="228" t="s">
        <v>258</v>
      </c>
      <c r="E159" s="229" t="s">
        <v>1994</v>
      </c>
      <c r="F159" s="230" t="s">
        <v>1995</v>
      </c>
      <c r="G159" s="231" t="s">
        <v>292</v>
      </c>
      <c r="H159" s="232">
        <v>0.069000000000000006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3038</v>
      </c>
    </row>
    <row r="160" s="2" customFormat="1" ht="16.5" customHeight="1">
      <c r="A160" s="38"/>
      <c r="B160" s="39"/>
      <c r="C160" s="228" t="s">
        <v>477</v>
      </c>
      <c r="D160" s="228" t="s">
        <v>258</v>
      </c>
      <c r="E160" s="229" t="s">
        <v>1527</v>
      </c>
      <c r="F160" s="230" t="s">
        <v>1545</v>
      </c>
      <c r="G160" s="231" t="s">
        <v>722</v>
      </c>
      <c r="H160" s="232">
        <v>2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355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3039</v>
      </c>
    </row>
    <row r="161" s="12" customFormat="1" ht="22.8" customHeight="1">
      <c r="A161" s="12"/>
      <c r="B161" s="212"/>
      <c r="C161" s="213"/>
      <c r="D161" s="214" t="s">
        <v>76</v>
      </c>
      <c r="E161" s="226" t="s">
        <v>1547</v>
      </c>
      <c r="F161" s="226" t="s">
        <v>1548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SUM(P162:P169)</f>
        <v>0</v>
      </c>
      <c r="Q161" s="220"/>
      <c r="R161" s="221">
        <f>SUM(R162:R169)</f>
        <v>0.0129</v>
      </c>
      <c r="S161" s="220"/>
      <c r="T161" s="222">
        <f>SUM(T162:T169)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87</v>
      </c>
      <c r="AT161" s="224" t="s">
        <v>76</v>
      </c>
      <c r="AU161" s="224" t="s">
        <v>85</v>
      </c>
      <c r="AY161" s="223" t="s">
        <v>256</v>
      </c>
      <c r="BK161" s="225">
        <f>SUM(BK162:BK169)</f>
        <v>0</v>
      </c>
    </row>
    <row r="162" s="2" customFormat="1" ht="24.15" customHeight="1">
      <c r="A162" s="38"/>
      <c r="B162" s="39"/>
      <c r="C162" s="228" t="s">
        <v>485</v>
      </c>
      <c r="D162" s="228" t="s">
        <v>258</v>
      </c>
      <c r="E162" s="229" t="s">
        <v>2004</v>
      </c>
      <c r="F162" s="230" t="s">
        <v>2005</v>
      </c>
      <c r="G162" s="231" t="s">
        <v>358</v>
      </c>
      <c r="H162" s="232">
        <v>210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355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3040</v>
      </c>
    </row>
    <row r="163" s="2" customFormat="1" ht="37.8" customHeight="1">
      <c r="A163" s="38"/>
      <c r="B163" s="39"/>
      <c r="C163" s="280" t="s">
        <v>489</v>
      </c>
      <c r="D163" s="280" t="s">
        <v>303</v>
      </c>
      <c r="E163" s="281" t="s">
        <v>2007</v>
      </c>
      <c r="F163" s="282" t="s">
        <v>2008</v>
      </c>
      <c r="G163" s="283" t="s">
        <v>358</v>
      </c>
      <c r="H163" s="284">
        <v>252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5.0000000000000002E-05</v>
      </c>
      <c r="R163" s="238">
        <f>Q163*H163</f>
        <v>0.0126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513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3041</v>
      </c>
    </row>
    <row r="164" s="14" customFormat="1">
      <c r="A164" s="14"/>
      <c r="B164" s="258"/>
      <c r="C164" s="259"/>
      <c r="D164" s="249" t="s">
        <v>266</v>
      </c>
      <c r="E164" s="260" t="s">
        <v>1</v>
      </c>
      <c r="F164" s="261" t="s">
        <v>3042</v>
      </c>
      <c r="G164" s="259"/>
      <c r="H164" s="262">
        <v>252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266</v>
      </c>
      <c r="AU164" s="268" t="s">
        <v>87</v>
      </c>
      <c r="AV164" s="14" t="s">
        <v>87</v>
      </c>
      <c r="AW164" s="14" t="s">
        <v>34</v>
      </c>
      <c r="AX164" s="14" t="s">
        <v>85</v>
      </c>
      <c r="AY164" s="268" t="s">
        <v>256</v>
      </c>
    </row>
    <row r="165" s="2" customFormat="1" ht="37.8" customHeight="1">
      <c r="A165" s="38"/>
      <c r="B165" s="39"/>
      <c r="C165" s="228" t="s">
        <v>498</v>
      </c>
      <c r="D165" s="228" t="s">
        <v>258</v>
      </c>
      <c r="E165" s="229" t="s">
        <v>2017</v>
      </c>
      <c r="F165" s="230" t="s">
        <v>2018</v>
      </c>
      <c r="G165" s="231" t="s">
        <v>319</v>
      </c>
      <c r="H165" s="232">
        <v>3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3043</v>
      </c>
    </row>
    <row r="166" s="2" customFormat="1" ht="24.15" customHeight="1">
      <c r="A166" s="38"/>
      <c r="B166" s="39"/>
      <c r="C166" s="280" t="s">
        <v>505</v>
      </c>
      <c r="D166" s="280" t="s">
        <v>303</v>
      </c>
      <c r="E166" s="281" t="s">
        <v>2023</v>
      </c>
      <c r="F166" s="282" t="s">
        <v>2024</v>
      </c>
      <c r="G166" s="283" t="s">
        <v>319</v>
      </c>
      <c r="H166" s="284">
        <v>3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42</v>
      </c>
      <c r="O166" s="91"/>
      <c r="P166" s="238">
        <f>O166*H166</f>
        <v>0</v>
      </c>
      <c r="Q166" s="238">
        <v>0.00010000000000000001</v>
      </c>
      <c r="R166" s="238">
        <f>Q166*H166</f>
        <v>0.00030000000000000003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513</v>
      </c>
      <c r="AT166" s="240" t="s">
        <v>303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3044</v>
      </c>
    </row>
    <row r="167" s="2" customFormat="1" ht="24.15" customHeight="1">
      <c r="A167" s="38"/>
      <c r="B167" s="39"/>
      <c r="C167" s="228" t="s">
        <v>509</v>
      </c>
      <c r="D167" s="228" t="s">
        <v>258</v>
      </c>
      <c r="E167" s="229" t="s">
        <v>2026</v>
      </c>
      <c r="F167" s="230" t="s">
        <v>2027</v>
      </c>
      <c r="G167" s="231" t="s">
        <v>319</v>
      </c>
      <c r="H167" s="232">
        <v>6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355</v>
      </c>
      <c r="AT167" s="240" t="s">
        <v>258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3045</v>
      </c>
    </row>
    <row r="168" s="2" customFormat="1" ht="24.15" customHeight="1">
      <c r="A168" s="38"/>
      <c r="B168" s="39"/>
      <c r="C168" s="228" t="s">
        <v>513</v>
      </c>
      <c r="D168" s="228" t="s">
        <v>258</v>
      </c>
      <c r="E168" s="229" t="s">
        <v>2032</v>
      </c>
      <c r="F168" s="230" t="s">
        <v>2033</v>
      </c>
      <c r="G168" s="231" t="s">
        <v>319</v>
      </c>
      <c r="H168" s="232">
        <v>6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355</v>
      </c>
      <c r="AT168" s="240" t="s">
        <v>258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3046</v>
      </c>
    </row>
    <row r="169" s="2" customFormat="1" ht="49.05" customHeight="1">
      <c r="A169" s="38"/>
      <c r="B169" s="39"/>
      <c r="C169" s="228" t="s">
        <v>518</v>
      </c>
      <c r="D169" s="228" t="s">
        <v>258</v>
      </c>
      <c r="E169" s="229" t="s">
        <v>2035</v>
      </c>
      <c r="F169" s="230" t="s">
        <v>2036</v>
      </c>
      <c r="G169" s="231" t="s">
        <v>292</v>
      </c>
      <c r="H169" s="232">
        <v>0.012999999999999999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3047</v>
      </c>
    </row>
    <row r="170" s="12" customFormat="1" ht="25.92" customHeight="1">
      <c r="A170" s="12"/>
      <c r="B170" s="212"/>
      <c r="C170" s="213"/>
      <c r="D170" s="214" t="s">
        <v>76</v>
      </c>
      <c r="E170" s="215" t="s">
        <v>303</v>
      </c>
      <c r="F170" s="215" t="s">
        <v>1373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P171+P180</f>
        <v>0</v>
      </c>
      <c r="Q170" s="220"/>
      <c r="R170" s="221">
        <f>R171+R180</f>
        <v>0.056160000000000002</v>
      </c>
      <c r="S170" s="220"/>
      <c r="T170" s="222">
        <f>T171+T180</f>
        <v>0.27004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109</v>
      </c>
      <c r="AT170" s="224" t="s">
        <v>76</v>
      </c>
      <c r="AU170" s="224" t="s">
        <v>77</v>
      </c>
      <c r="AY170" s="223" t="s">
        <v>256</v>
      </c>
      <c r="BK170" s="225">
        <f>BK171+BK180</f>
        <v>0</v>
      </c>
    </row>
    <row r="171" s="12" customFormat="1" ht="22.8" customHeight="1">
      <c r="A171" s="12"/>
      <c r="B171" s="212"/>
      <c r="C171" s="213"/>
      <c r="D171" s="214" t="s">
        <v>76</v>
      </c>
      <c r="E171" s="226" t="s">
        <v>1374</v>
      </c>
      <c r="F171" s="226" t="s">
        <v>1375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SUM(P172:P179)</f>
        <v>0</v>
      </c>
      <c r="Q171" s="220"/>
      <c r="R171" s="221">
        <f>SUM(R172:R179)</f>
        <v>0.044160000000000005</v>
      </c>
      <c r="S171" s="220"/>
      <c r="T171" s="222">
        <f>SUM(T172:T179)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109</v>
      </c>
      <c r="AT171" s="224" t="s">
        <v>76</v>
      </c>
      <c r="AU171" s="224" t="s">
        <v>85</v>
      </c>
      <c r="AY171" s="223" t="s">
        <v>256</v>
      </c>
      <c r="BK171" s="225">
        <f>SUM(BK172:BK179)</f>
        <v>0</v>
      </c>
    </row>
    <row r="172" s="2" customFormat="1" ht="49.05" customHeight="1">
      <c r="A172" s="38"/>
      <c r="B172" s="39"/>
      <c r="C172" s="228" t="s">
        <v>523</v>
      </c>
      <c r="D172" s="228" t="s">
        <v>258</v>
      </c>
      <c r="E172" s="229" t="s">
        <v>1575</v>
      </c>
      <c r="F172" s="230" t="s">
        <v>1576</v>
      </c>
      <c r="G172" s="231" t="s">
        <v>358</v>
      </c>
      <c r="H172" s="232">
        <v>150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719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719</v>
      </c>
      <c r="BM172" s="240" t="s">
        <v>3048</v>
      </c>
    </row>
    <row r="173" s="2" customFormat="1" ht="37.8" customHeight="1">
      <c r="A173" s="38"/>
      <c r="B173" s="39"/>
      <c r="C173" s="280" t="s">
        <v>532</v>
      </c>
      <c r="D173" s="280" t="s">
        <v>303</v>
      </c>
      <c r="E173" s="281" t="s">
        <v>2044</v>
      </c>
      <c r="F173" s="282" t="s">
        <v>2045</v>
      </c>
      <c r="G173" s="283" t="s">
        <v>358</v>
      </c>
      <c r="H173" s="284">
        <v>143.75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0.00016000000000000001</v>
      </c>
      <c r="R173" s="238">
        <f>Q173*H173</f>
        <v>0.023000000000000003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1071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1071</v>
      </c>
      <c r="BM173" s="240" t="s">
        <v>3049</v>
      </c>
    </row>
    <row r="174" s="14" customFormat="1">
      <c r="A174" s="14"/>
      <c r="B174" s="258"/>
      <c r="C174" s="259"/>
      <c r="D174" s="249" t="s">
        <v>266</v>
      </c>
      <c r="E174" s="260" t="s">
        <v>1</v>
      </c>
      <c r="F174" s="261" t="s">
        <v>3050</v>
      </c>
      <c r="G174" s="259"/>
      <c r="H174" s="262">
        <v>143.75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266</v>
      </c>
      <c r="AU174" s="268" t="s">
        <v>87</v>
      </c>
      <c r="AV174" s="14" t="s">
        <v>87</v>
      </c>
      <c r="AW174" s="14" t="s">
        <v>34</v>
      </c>
      <c r="AX174" s="14" t="s">
        <v>85</v>
      </c>
      <c r="AY174" s="268" t="s">
        <v>256</v>
      </c>
    </row>
    <row r="175" s="2" customFormat="1" ht="37.8" customHeight="1">
      <c r="A175" s="38"/>
      <c r="B175" s="39"/>
      <c r="C175" s="280" t="s">
        <v>544</v>
      </c>
      <c r="D175" s="280" t="s">
        <v>303</v>
      </c>
      <c r="E175" s="281" t="s">
        <v>1578</v>
      </c>
      <c r="F175" s="282" t="s">
        <v>1579</v>
      </c>
      <c r="G175" s="283" t="s">
        <v>358</v>
      </c>
      <c r="H175" s="284">
        <v>28.75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42</v>
      </c>
      <c r="O175" s="91"/>
      <c r="P175" s="238">
        <f>O175*H175</f>
        <v>0</v>
      </c>
      <c r="Q175" s="238">
        <v>0.00012</v>
      </c>
      <c r="R175" s="238">
        <f>Q175*H175</f>
        <v>0.0034499999999999999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1071</v>
      </c>
      <c r="AT175" s="240" t="s">
        <v>303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1071</v>
      </c>
      <c r="BM175" s="240" t="s">
        <v>3051</v>
      </c>
    </row>
    <row r="176" s="14" customFormat="1">
      <c r="A176" s="14"/>
      <c r="B176" s="258"/>
      <c r="C176" s="259"/>
      <c r="D176" s="249" t="s">
        <v>266</v>
      </c>
      <c r="E176" s="260" t="s">
        <v>1</v>
      </c>
      <c r="F176" s="261" t="s">
        <v>3052</v>
      </c>
      <c r="G176" s="259"/>
      <c r="H176" s="262">
        <v>28.75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266</v>
      </c>
      <c r="AU176" s="268" t="s">
        <v>87</v>
      </c>
      <c r="AV176" s="14" t="s">
        <v>87</v>
      </c>
      <c r="AW176" s="14" t="s">
        <v>34</v>
      </c>
      <c r="AX176" s="14" t="s">
        <v>85</v>
      </c>
      <c r="AY176" s="268" t="s">
        <v>256</v>
      </c>
    </row>
    <row r="177" s="2" customFormat="1" ht="49.05" customHeight="1">
      <c r="A177" s="38"/>
      <c r="B177" s="39"/>
      <c r="C177" s="228" t="s">
        <v>553</v>
      </c>
      <c r="D177" s="228" t="s">
        <v>258</v>
      </c>
      <c r="E177" s="229" t="s">
        <v>2057</v>
      </c>
      <c r="F177" s="230" t="s">
        <v>2058</v>
      </c>
      <c r="G177" s="231" t="s">
        <v>358</v>
      </c>
      <c r="H177" s="232">
        <v>35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719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719</v>
      </c>
      <c r="BM177" s="240" t="s">
        <v>3053</v>
      </c>
    </row>
    <row r="178" s="2" customFormat="1" ht="37.8" customHeight="1">
      <c r="A178" s="38"/>
      <c r="B178" s="39"/>
      <c r="C178" s="280" t="s">
        <v>558</v>
      </c>
      <c r="D178" s="280" t="s">
        <v>303</v>
      </c>
      <c r="E178" s="281" t="s">
        <v>2060</v>
      </c>
      <c r="F178" s="282" t="s">
        <v>2061</v>
      </c>
      <c r="G178" s="283" t="s">
        <v>358</v>
      </c>
      <c r="H178" s="284">
        <v>40.25</v>
      </c>
      <c r="I178" s="285"/>
      <c r="J178" s="286">
        <f>ROUND(I178*H178,2)</f>
        <v>0</v>
      </c>
      <c r="K178" s="287"/>
      <c r="L178" s="288"/>
      <c r="M178" s="289" t="s">
        <v>1</v>
      </c>
      <c r="N178" s="290" t="s">
        <v>42</v>
      </c>
      <c r="O178" s="91"/>
      <c r="P178" s="238">
        <f>O178*H178</f>
        <v>0</v>
      </c>
      <c r="Q178" s="238">
        <v>0.00044000000000000002</v>
      </c>
      <c r="R178" s="238">
        <f>Q178*H178</f>
        <v>0.01771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1071</v>
      </c>
      <c r="AT178" s="240" t="s">
        <v>303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1071</v>
      </c>
      <c r="BM178" s="240" t="s">
        <v>3054</v>
      </c>
    </row>
    <row r="179" s="14" customFormat="1">
      <c r="A179" s="14"/>
      <c r="B179" s="258"/>
      <c r="C179" s="259"/>
      <c r="D179" s="249" t="s">
        <v>266</v>
      </c>
      <c r="E179" s="260" t="s">
        <v>1</v>
      </c>
      <c r="F179" s="261" t="s">
        <v>2287</v>
      </c>
      <c r="G179" s="259"/>
      <c r="H179" s="262">
        <v>40.25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266</v>
      </c>
      <c r="AU179" s="268" t="s">
        <v>87</v>
      </c>
      <c r="AV179" s="14" t="s">
        <v>87</v>
      </c>
      <c r="AW179" s="14" t="s">
        <v>34</v>
      </c>
      <c r="AX179" s="14" t="s">
        <v>85</v>
      </c>
      <c r="AY179" s="268" t="s">
        <v>256</v>
      </c>
    </row>
    <row r="180" s="12" customFormat="1" ht="22.8" customHeight="1">
      <c r="A180" s="12"/>
      <c r="B180" s="212"/>
      <c r="C180" s="213"/>
      <c r="D180" s="214" t="s">
        <v>76</v>
      </c>
      <c r="E180" s="226" t="s">
        <v>1590</v>
      </c>
      <c r="F180" s="226" t="s">
        <v>1591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SUM(P181:P188)</f>
        <v>0</v>
      </c>
      <c r="Q180" s="220"/>
      <c r="R180" s="221">
        <f>SUM(R181:R188)</f>
        <v>0.011999999999999999</v>
      </c>
      <c r="S180" s="220"/>
      <c r="T180" s="222">
        <f>SUM(T181:T188)</f>
        <v>0.27004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109</v>
      </c>
      <c r="AT180" s="224" t="s">
        <v>76</v>
      </c>
      <c r="AU180" s="224" t="s">
        <v>85</v>
      </c>
      <c r="AY180" s="223" t="s">
        <v>256</v>
      </c>
      <c r="BK180" s="225">
        <f>SUM(BK181:BK188)</f>
        <v>0</v>
      </c>
    </row>
    <row r="181" s="2" customFormat="1" ht="33" customHeight="1">
      <c r="A181" s="38"/>
      <c r="B181" s="39"/>
      <c r="C181" s="228" t="s">
        <v>564</v>
      </c>
      <c r="D181" s="228" t="s">
        <v>258</v>
      </c>
      <c r="E181" s="229" t="s">
        <v>2063</v>
      </c>
      <c r="F181" s="230" t="s">
        <v>2064</v>
      </c>
      <c r="G181" s="231" t="s">
        <v>358</v>
      </c>
      <c r="H181" s="232">
        <v>20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0.00059999999999999995</v>
      </c>
      <c r="R181" s="238">
        <f>Q181*H181</f>
        <v>0.011999999999999999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719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719</v>
      </c>
      <c r="BM181" s="240" t="s">
        <v>3055</v>
      </c>
    </row>
    <row r="182" s="2" customFormat="1" ht="33" customHeight="1">
      <c r="A182" s="38"/>
      <c r="B182" s="39"/>
      <c r="C182" s="228" t="s">
        <v>570</v>
      </c>
      <c r="D182" s="228" t="s">
        <v>258</v>
      </c>
      <c r="E182" s="229" t="s">
        <v>1661</v>
      </c>
      <c r="F182" s="230" t="s">
        <v>1662</v>
      </c>
      <c r="G182" s="231" t="s">
        <v>319</v>
      </c>
      <c r="H182" s="232">
        <v>1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0.13800000000000001</v>
      </c>
      <c r="T182" s="239">
        <f>S182*H182</f>
        <v>0.13800000000000001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719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719</v>
      </c>
      <c r="BM182" s="240" t="s">
        <v>3056</v>
      </c>
    </row>
    <row r="183" s="2" customFormat="1" ht="24.15" customHeight="1">
      <c r="A183" s="38"/>
      <c r="B183" s="39"/>
      <c r="C183" s="228" t="s">
        <v>574</v>
      </c>
      <c r="D183" s="228" t="s">
        <v>258</v>
      </c>
      <c r="E183" s="229" t="s">
        <v>1595</v>
      </c>
      <c r="F183" s="230" t="s">
        <v>1596</v>
      </c>
      <c r="G183" s="231" t="s">
        <v>319</v>
      </c>
      <c r="H183" s="232">
        <v>14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0.00085999999999999998</v>
      </c>
      <c r="T183" s="239">
        <f>S183*H183</f>
        <v>0.01204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719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719</v>
      </c>
      <c r="BM183" s="240" t="s">
        <v>3057</v>
      </c>
    </row>
    <row r="184" s="2" customFormat="1" ht="33" customHeight="1">
      <c r="A184" s="38"/>
      <c r="B184" s="39"/>
      <c r="C184" s="228" t="s">
        <v>583</v>
      </c>
      <c r="D184" s="228" t="s">
        <v>258</v>
      </c>
      <c r="E184" s="229" t="s">
        <v>2068</v>
      </c>
      <c r="F184" s="230" t="s">
        <v>2069</v>
      </c>
      <c r="G184" s="231" t="s">
        <v>358</v>
      </c>
      <c r="H184" s="232">
        <v>20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0.0060000000000000001</v>
      </c>
      <c r="T184" s="239">
        <f>S184*H184</f>
        <v>0.12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719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719</v>
      </c>
      <c r="BM184" s="240" t="s">
        <v>3058</v>
      </c>
    </row>
    <row r="185" s="2" customFormat="1" ht="24.15" customHeight="1">
      <c r="A185" s="38"/>
      <c r="B185" s="39"/>
      <c r="C185" s="228" t="s">
        <v>588</v>
      </c>
      <c r="D185" s="228" t="s">
        <v>258</v>
      </c>
      <c r="E185" s="229" t="s">
        <v>1601</v>
      </c>
      <c r="F185" s="230" t="s">
        <v>1602</v>
      </c>
      <c r="G185" s="231" t="s">
        <v>292</v>
      </c>
      <c r="H185" s="232">
        <v>0.27000000000000002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719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719</v>
      </c>
      <c r="BM185" s="240" t="s">
        <v>3059</v>
      </c>
    </row>
    <row r="186" s="2" customFormat="1" ht="37.8" customHeight="1">
      <c r="A186" s="38"/>
      <c r="B186" s="39"/>
      <c r="C186" s="228" t="s">
        <v>592</v>
      </c>
      <c r="D186" s="228" t="s">
        <v>258</v>
      </c>
      <c r="E186" s="229" t="s">
        <v>1604</v>
      </c>
      <c r="F186" s="230" t="s">
        <v>1605</v>
      </c>
      <c r="G186" s="231" t="s">
        <v>292</v>
      </c>
      <c r="H186" s="232">
        <v>5.1299999999999999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719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719</v>
      </c>
      <c r="BM186" s="240" t="s">
        <v>3060</v>
      </c>
    </row>
    <row r="187" s="14" customFormat="1">
      <c r="A187" s="14"/>
      <c r="B187" s="258"/>
      <c r="C187" s="259"/>
      <c r="D187" s="249" t="s">
        <v>266</v>
      </c>
      <c r="E187" s="260" t="s">
        <v>1</v>
      </c>
      <c r="F187" s="261" t="s">
        <v>3061</v>
      </c>
      <c r="G187" s="259"/>
      <c r="H187" s="262">
        <v>5.1299999999999999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266</v>
      </c>
      <c r="AU187" s="268" t="s">
        <v>87</v>
      </c>
      <c r="AV187" s="14" t="s">
        <v>87</v>
      </c>
      <c r="AW187" s="14" t="s">
        <v>34</v>
      </c>
      <c r="AX187" s="14" t="s">
        <v>85</v>
      </c>
      <c r="AY187" s="268" t="s">
        <v>256</v>
      </c>
    </row>
    <row r="188" s="2" customFormat="1" ht="37.8" customHeight="1">
      <c r="A188" s="38"/>
      <c r="B188" s="39"/>
      <c r="C188" s="228" t="s">
        <v>598</v>
      </c>
      <c r="D188" s="228" t="s">
        <v>258</v>
      </c>
      <c r="E188" s="229" t="s">
        <v>1608</v>
      </c>
      <c r="F188" s="230" t="s">
        <v>1609</v>
      </c>
      <c r="G188" s="231" t="s">
        <v>292</v>
      </c>
      <c r="H188" s="232">
        <v>0.27000000000000002</v>
      </c>
      <c r="I188" s="233"/>
      <c r="J188" s="234">
        <f>ROUND(I188*H188,2)</f>
        <v>0</v>
      </c>
      <c r="K188" s="235"/>
      <c r="L188" s="44"/>
      <c r="M188" s="295" t="s">
        <v>1</v>
      </c>
      <c r="N188" s="296" t="s">
        <v>42</v>
      </c>
      <c r="O188" s="297"/>
      <c r="P188" s="298">
        <f>O188*H188</f>
        <v>0</v>
      </c>
      <c r="Q188" s="298">
        <v>0</v>
      </c>
      <c r="R188" s="298">
        <f>Q188*H188</f>
        <v>0</v>
      </c>
      <c r="S188" s="298">
        <v>0</v>
      </c>
      <c r="T188" s="29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719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719</v>
      </c>
      <c r="BM188" s="240" t="s">
        <v>3062</v>
      </c>
    </row>
    <row r="189" s="2" customFormat="1" ht="6.96" customHeight="1">
      <c r="A189" s="38"/>
      <c r="B189" s="66"/>
      <c r="C189" s="67"/>
      <c r="D189" s="67"/>
      <c r="E189" s="67"/>
      <c r="F189" s="67"/>
      <c r="G189" s="67"/>
      <c r="H189" s="67"/>
      <c r="I189" s="67"/>
      <c r="J189" s="67"/>
      <c r="K189" s="67"/>
      <c r="L189" s="44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sheetProtection sheet="1" autoFilter="0" formatColumns="0" formatRows="0" objects="1" scenarios="1" spinCount="100000" saltValue="1+ZE9w2FW7SqmGwh18g4I7XTnlWSRGS9WjI4udlWDvYYNWVQX1pMQJ1fqcHVRgWCnwdsukl8M7FepZOAeqrLFQ==" hashValue="aDfPY011PKvWWSzO3bZTLf8hqvlvSmvibysKXkNJJJbKXwcPB7nbl95NBQ2REsa5/ryUBBKr4VQzKWs3DC1nmg==" algorithmName="SHA-512" password="CC35"/>
  <autoFilter ref="C129:K1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3063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3064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ROUND(J140,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ROUND((SUM(BE140:BE217)),  2)</f>
        <v>0</v>
      </c>
      <c r="G37" s="38"/>
      <c r="H37" s="38"/>
      <c r="I37" s="165">
        <v>0.20999999999999999</v>
      </c>
      <c r="J37" s="164">
        <f>ROUND(((SUM(BE140:BE217))*I37),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ROUND((SUM(BF140:BF217)),  2)</f>
        <v>0</v>
      </c>
      <c r="G38" s="38"/>
      <c r="H38" s="38"/>
      <c r="I38" s="165">
        <v>0.12</v>
      </c>
      <c r="J38" s="164">
        <f>ROUND(((SUM(BF140:BF217))*I38),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ROUND((SUM(BG140:BG217)),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ROUND((SUM(BH140:BH217)),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ROUND((SUM(BI140:BI217)),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3063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2300103-061 - Stavební část - učebna jazyků m.č.1.14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J140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J141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J142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J149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J154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J155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1720</v>
      </c>
      <c r="E107" s="197"/>
      <c r="F107" s="197"/>
      <c r="G107" s="197"/>
      <c r="H107" s="197"/>
      <c r="I107" s="197"/>
      <c r="J107" s="198">
        <f>J160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J164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1721</v>
      </c>
      <c r="E109" s="197"/>
      <c r="F109" s="197"/>
      <c r="G109" s="197"/>
      <c r="H109" s="197"/>
      <c r="I109" s="197"/>
      <c r="J109" s="198">
        <f>J168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1722</v>
      </c>
      <c r="E110" s="197"/>
      <c r="F110" s="197"/>
      <c r="G110" s="197"/>
      <c r="H110" s="197"/>
      <c r="I110" s="197"/>
      <c r="J110" s="198">
        <f>J172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J186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236</v>
      </c>
      <c r="E112" s="197"/>
      <c r="F112" s="197"/>
      <c r="G112" s="197"/>
      <c r="H112" s="197"/>
      <c r="I112" s="197"/>
      <c r="J112" s="198">
        <f>J193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237</v>
      </c>
      <c r="E113" s="197"/>
      <c r="F113" s="197"/>
      <c r="G113" s="197"/>
      <c r="H113" s="197"/>
      <c r="I113" s="197"/>
      <c r="J113" s="198">
        <f>J198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1723</v>
      </c>
      <c r="E114" s="197"/>
      <c r="F114" s="197"/>
      <c r="G114" s="197"/>
      <c r="H114" s="197"/>
      <c r="I114" s="197"/>
      <c r="J114" s="198">
        <f>J207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9"/>
      <c r="C115" s="190"/>
      <c r="D115" s="191" t="s">
        <v>2078</v>
      </c>
      <c r="E115" s="192"/>
      <c r="F115" s="192"/>
      <c r="G115" s="192"/>
      <c r="H115" s="192"/>
      <c r="I115" s="192"/>
      <c r="J115" s="193">
        <f>J214</f>
        <v>0</v>
      </c>
      <c r="K115" s="190"/>
      <c r="L115" s="19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5"/>
      <c r="C116" s="133"/>
      <c r="D116" s="196" t="s">
        <v>2079</v>
      </c>
      <c r="E116" s="197"/>
      <c r="F116" s="197"/>
      <c r="G116" s="197"/>
      <c r="H116" s="197"/>
      <c r="I116" s="197"/>
      <c r="J116" s="198">
        <f>J215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241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6.25" customHeight="1">
      <c r="A126" s="38"/>
      <c r="B126" s="39"/>
      <c r="C126" s="40"/>
      <c r="D126" s="40"/>
      <c r="E126" s="184" t="str">
        <f>E7</f>
        <v>Rekonstrukce silno a slaboproudé instalace, WC pro imobilní - ZŠ Ivanovice na Hané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1"/>
      <c r="C127" s="32" t="s">
        <v>209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1" customFormat="1" ht="16.5" customHeight="1">
      <c r="B128" s="21"/>
      <c r="C128" s="22"/>
      <c r="D128" s="22"/>
      <c r="E128" s="184" t="s">
        <v>1716</v>
      </c>
      <c r="F128" s="22"/>
      <c r="G128" s="22"/>
      <c r="H128" s="22"/>
      <c r="I128" s="22"/>
      <c r="J128" s="22"/>
      <c r="K128" s="22"/>
      <c r="L128" s="20"/>
    </row>
    <row r="129" s="1" customFormat="1" ht="12" customHeight="1">
      <c r="B129" s="21"/>
      <c r="C129" s="32" t="s">
        <v>1424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="2" customFormat="1" ht="16.5" customHeight="1">
      <c r="A130" s="38"/>
      <c r="B130" s="39"/>
      <c r="C130" s="40"/>
      <c r="D130" s="40"/>
      <c r="E130" s="300" t="s">
        <v>3063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1718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E13</f>
        <v>2300103-061 - Stavební část - učebna jazyků m.č.1.14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F16</f>
        <v xml:space="preserve">Ivanovice na Hané, ul. Tyršova  218/4</v>
      </c>
      <c r="G134" s="40"/>
      <c r="H134" s="40"/>
      <c r="I134" s="32" t="s">
        <v>22</v>
      </c>
      <c r="J134" s="79" t="str">
        <f>IF(J16="","",J16)</f>
        <v>6. 12. 2023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40"/>
      <c r="E136" s="40"/>
      <c r="F136" s="27" t="str">
        <f>E19</f>
        <v xml:space="preserve"> </v>
      </c>
      <c r="G136" s="40"/>
      <c r="H136" s="40"/>
      <c r="I136" s="32" t="s">
        <v>30</v>
      </c>
      <c r="J136" s="36" t="str">
        <f>E25</f>
        <v>SPZ Design, s.r.o.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40"/>
      <c r="E137" s="40"/>
      <c r="F137" s="27" t="str">
        <f>IF(E22="","",E22)</f>
        <v>Vyplň údaj</v>
      </c>
      <c r="G137" s="40"/>
      <c r="H137" s="40"/>
      <c r="I137" s="32" t="s">
        <v>35</v>
      </c>
      <c r="J137" s="36" t="str">
        <f>E28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200"/>
      <c r="B139" s="201"/>
      <c r="C139" s="202" t="s">
        <v>242</v>
      </c>
      <c r="D139" s="203" t="s">
        <v>62</v>
      </c>
      <c r="E139" s="203" t="s">
        <v>58</v>
      </c>
      <c r="F139" s="203" t="s">
        <v>59</v>
      </c>
      <c r="G139" s="203" t="s">
        <v>243</v>
      </c>
      <c r="H139" s="203" t="s">
        <v>244</v>
      </c>
      <c r="I139" s="203" t="s">
        <v>245</v>
      </c>
      <c r="J139" s="204" t="s">
        <v>213</v>
      </c>
      <c r="K139" s="205" t="s">
        <v>246</v>
      </c>
      <c r="L139" s="206"/>
      <c r="M139" s="100" t="s">
        <v>1</v>
      </c>
      <c r="N139" s="101" t="s">
        <v>41</v>
      </c>
      <c r="O139" s="101" t="s">
        <v>247</v>
      </c>
      <c r="P139" s="101" t="s">
        <v>248</v>
      </c>
      <c r="Q139" s="101" t="s">
        <v>249</v>
      </c>
      <c r="R139" s="101" t="s">
        <v>250</v>
      </c>
      <c r="S139" s="101" t="s">
        <v>251</v>
      </c>
      <c r="T139" s="102" t="s">
        <v>252</v>
      </c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</row>
    <row r="140" s="2" customFormat="1" ht="22.8" customHeight="1">
      <c r="A140" s="38"/>
      <c r="B140" s="39"/>
      <c r="C140" s="107" t="s">
        <v>253</v>
      </c>
      <c r="D140" s="40"/>
      <c r="E140" s="40"/>
      <c r="F140" s="40"/>
      <c r="G140" s="40"/>
      <c r="H140" s="40"/>
      <c r="I140" s="40"/>
      <c r="J140" s="207">
        <f>BK140</f>
        <v>0</v>
      </c>
      <c r="K140" s="40"/>
      <c r="L140" s="44"/>
      <c r="M140" s="103"/>
      <c r="N140" s="208"/>
      <c r="O140" s="104"/>
      <c r="P140" s="209">
        <f>P141+P154+P214</f>
        <v>0</v>
      </c>
      <c r="Q140" s="104"/>
      <c r="R140" s="209">
        <f>R141+R154+R214</f>
        <v>2.1349199999999997</v>
      </c>
      <c r="S140" s="104"/>
      <c r="T140" s="210">
        <f>T141+T154+T214</f>
        <v>0.46548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76</v>
      </c>
      <c r="AU140" s="17" t="s">
        <v>215</v>
      </c>
      <c r="BK140" s="211">
        <f>BK141+BK154+BK214</f>
        <v>0</v>
      </c>
    </row>
    <row r="141" s="12" customFormat="1" ht="25.92" customHeight="1">
      <c r="A141" s="12"/>
      <c r="B141" s="212"/>
      <c r="C141" s="213"/>
      <c r="D141" s="214" t="s">
        <v>76</v>
      </c>
      <c r="E141" s="215" t="s">
        <v>254</v>
      </c>
      <c r="F141" s="215" t="s">
        <v>255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P142+P144+P149</f>
        <v>0</v>
      </c>
      <c r="Q141" s="220"/>
      <c r="R141" s="221">
        <f>R142+R144+R149</f>
        <v>0</v>
      </c>
      <c r="S141" s="220"/>
      <c r="T141" s="222">
        <f>T142+T144+T149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85</v>
      </c>
      <c r="AT141" s="224" t="s">
        <v>76</v>
      </c>
      <c r="AU141" s="224" t="s">
        <v>77</v>
      </c>
      <c r="AY141" s="223" t="s">
        <v>256</v>
      </c>
      <c r="BK141" s="225">
        <f>BK142+BK144+BK149</f>
        <v>0</v>
      </c>
    </row>
    <row r="142" s="12" customFormat="1" ht="22.8" customHeight="1">
      <c r="A142" s="12"/>
      <c r="B142" s="212"/>
      <c r="C142" s="213"/>
      <c r="D142" s="214" t="s">
        <v>76</v>
      </c>
      <c r="E142" s="226" t="s">
        <v>289</v>
      </c>
      <c r="F142" s="226" t="s">
        <v>381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P143</f>
        <v>0</v>
      </c>
      <c r="Q142" s="220"/>
      <c r="R142" s="221">
        <f>R143</f>
        <v>0</v>
      </c>
      <c r="S142" s="220"/>
      <c r="T142" s="22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85</v>
      </c>
      <c r="AT142" s="224" t="s">
        <v>76</v>
      </c>
      <c r="AU142" s="224" t="s">
        <v>85</v>
      </c>
      <c r="AY142" s="223" t="s">
        <v>256</v>
      </c>
      <c r="BK142" s="225">
        <f>BK143</f>
        <v>0</v>
      </c>
    </row>
    <row r="143" s="2" customFormat="1" ht="16.5" customHeight="1">
      <c r="A143" s="38"/>
      <c r="B143" s="39"/>
      <c r="C143" s="228" t="s">
        <v>85</v>
      </c>
      <c r="D143" s="228" t="s">
        <v>258</v>
      </c>
      <c r="E143" s="229" t="s">
        <v>1733</v>
      </c>
      <c r="F143" s="230" t="s">
        <v>1734</v>
      </c>
      <c r="G143" s="231" t="s">
        <v>1735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1736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1736</v>
      </c>
      <c r="BM143" s="240" t="s">
        <v>3065</v>
      </c>
    </row>
    <row r="144" s="12" customFormat="1" ht="22.8" customHeight="1">
      <c r="A144" s="12"/>
      <c r="B144" s="212"/>
      <c r="C144" s="213"/>
      <c r="D144" s="214" t="s">
        <v>76</v>
      </c>
      <c r="E144" s="226" t="s">
        <v>309</v>
      </c>
      <c r="F144" s="226" t="s">
        <v>517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SUM(P145:P148)</f>
        <v>0</v>
      </c>
      <c r="Q144" s="220"/>
      <c r="R144" s="221">
        <f>SUM(R145:R148)</f>
        <v>0</v>
      </c>
      <c r="S144" s="220"/>
      <c r="T144" s="222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85</v>
      </c>
      <c r="AT144" s="224" t="s">
        <v>76</v>
      </c>
      <c r="AU144" s="224" t="s">
        <v>85</v>
      </c>
      <c r="AY144" s="223" t="s">
        <v>256</v>
      </c>
      <c r="BK144" s="225">
        <f>SUM(BK145:BK148)</f>
        <v>0</v>
      </c>
    </row>
    <row r="145" s="2" customFormat="1" ht="16.5" customHeight="1">
      <c r="A145" s="38"/>
      <c r="B145" s="39"/>
      <c r="C145" s="228" t="s">
        <v>87</v>
      </c>
      <c r="D145" s="228" t="s">
        <v>258</v>
      </c>
      <c r="E145" s="229" t="s">
        <v>1738</v>
      </c>
      <c r="F145" s="230" t="s">
        <v>1739</v>
      </c>
      <c r="G145" s="231" t="s">
        <v>1735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262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262</v>
      </c>
      <c r="BM145" s="240" t="s">
        <v>3066</v>
      </c>
    </row>
    <row r="146" s="2" customFormat="1" ht="16.5" customHeight="1">
      <c r="A146" s="38"/>
      <c r="B146" s="39"/>
      <c r="C146" s="228" t="s">
        <v>109</v>
      </c>
      <c r="D146" s="228" t="s">
        <v>258</v>
      </c>
      <c r="E146" s="229" t="s">
        <v>1741</v>
      </c>
      <c r="F146" s="230" t="s">
        <v>1742</v>
      </c>
      <c r="G146" s="231" t="s">
        <v>1735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1736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1736</v>
      </c>
      <c r="BM146" s="240" t="s">
        <v>3067</v>
      </c>
    </row>
    <row r="147" s="2" customFormat="1" ht="16.5" customHeight="1">
      <c r="A147" s="38"/>
      <c r="B147" s="39"/>
      <c r="C147" s="228" t="s">
        <v>262</v>
      </c>
      <c r="D147" s="228" t="s">
        <v>258</v>
      </c>
      <c r="E147" s="229" t="s">
        <v>1744</v>
      </c>
      <c r="F147" s="230" t="s">
        <v>1745</v>
      </c>
      <c r="G147" s="231" t="s">
        <v>940</v>
      </c>
      <c r="H147" s="232">
        <v>1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1736</v>
      </c>
      <c r="AT147" s="240" t="s">
        <v>258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1736</v>
      </c>
      <c r="BM147" s="240" t="s">
        <v>3068</v>
      </c>
    </row>
    <row r="148" s="2" customFormat="1" ht="16.5" customHeight="1">
      <c r="A148" s="38"/>
      <c r="B148" s="39"/>
      <c r="C148" s="228" t="s">
        <v>284</v>
      </c>
      <c r="D148" s="228" t="s">
        <v>258</v>
      </c>
      <c r="E148" s="229" t="s">
        <v>1747</v>
      </c>
      <c r="F148" s="230" t="s">
        <v>1748</v>
      </c>
      <c r="G148" s="231" t="s">
        <v>1735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1736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1736</v>
      </c>
      <c r="BM148" s="240" t="s">
        <v>3069</v>
      </c>
    </row>
    <row r="149" s="12" customFormat="1" ht="22.8" customHeight="1">
      <c r="A149" s="12"/>
      <c r="B149" s="212"/>
      <c r="C149" s="213"/>
      <c r="D149" s="214" t="s">
        <v>76</v>
      </c>
      <c r="E149" s="226" t="s">
        <v>655</v>
      </c>
      <c r="F149" s="226" t="s">
        <v>656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SUM(P150:P153)</f>
        <v>0</v>
      </c>
      <c r="Q149" s="220"/>
      <c r="R149" s="221">
        <f>SUM(R150:R153)</f>
        <v>0</v>
      </c>
      <c r="S149" s="220"/>
      <c r="T149" s="222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85</v>
      </c>
      <c r="AT149" s="224" t="s">
        <v>76</v>
      </c>
      <c r="AU149" s="224" t="s">
        <v>85</v>
      </c>
      <c r="AY149" s="223" t="s">
        <v>256</v>
      </c>
      <c r="BK149" s="225">
        <f>SUM(BK150:BK153)</f>
        <v>0</v>
      </c>
    </row>
    <row r="150" s="2" customFormat="1" ht="24.15" customHeight="1">
      <c r="A150" s="38"/>
      <c r="B150" s="39"/>
      <c r="C150" s="228" t="s">
        <v>289</v>
      </c>
      <c r="D150" s="228" t="s">
        <v>258</v>
      </c>
      <c r="E150" s="229" t="s">
        <v>1750</v>
      </c>
      <c r="F150" s="230" t="s">
        <v>1751</v>
      </c>
      <c r="G150" s="231" t="s">
        <v>292</v>
      </c>
      <c r="H150" s="232">
        <v>0.59999999999999998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262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3070</v>
      </c>
    </row>
    <row r="151" s="2" customFormat="1" ht="24.15" customHeight="1">
      <c r="A151" s="38"/>
      <c r="B151" s="39"/>
      <c r="C151" s="228" t="s">
        <v>296</v>
      </c>
      <c r="D151" s="228" t="s">
        <v>258</v>
      </c>
      <c r="E151" s="229" t="s">
        <v>662</v>
      </c>
      <c r="F151" s="230" t="s">
        <v>663</v>
      </c>
      <c r="G151" s="231" t="s">
        <v>292</v>
      </c>
      <c r="H151" s="232">
        <v>0.59999999999999998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262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262</v>
      </c>
      <c r="BM151" s="240" t="s">
        <v>3071</v>
      </c>
    </row>
    <row r="152" s="2" customFormat="1" ht="16.5" customHeight="1">
      <c r="A152" s="38"/>
      <c r="B152" s="39"/>
      <c r="C152" s="228" t="s">
        <v>302</v>
      </c>
      <c r="D152" s="228" t="s">
        <v>258</v>
      </c>
      <c r="E152" s="229" t="s">
        <v>1754</v>
      </c>
      <c r="F152" s="230" t="s">
        <v>1755</v>
      </c>
      <c r="G152" s="231" t="s">
        <v>292</v>
      </c>
      <c r="H152" s="232">
        <v>0.59999999999999998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262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262</v>
      </c>
      <c r="BM152" s="240" t="s">
        <v>3072</v>
      </c>
    </row>
    <row r="153" s="2" customFormat="1" ht="24.15" customHeight="1">
      <c r="A153" s="38"/>
      <c r="B153" s="39"/>
      <c r="C153" s="280" t="s">
        <v>309</v>
      </c>
      <c r="D153" s="280" t="s">
        <v>303</v>
      </c>
      <c r="E153" s="281" t="s">
        <v>1757</v>
      </c>
      <c r="F153" s="282" t="s">
        <v>1758</v>
      </c>
      <c r="G153" s="283" t="s">
        <v>319</v>
      </c>
      <c r="H153" s="284">
        <v>2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302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262</v>
      </c>
      <c r="BM153" s="240" t="s">
        <v>3073</v>
      </c>
    </row>
    <row r="154" s="12" customFormat="1" ht="25.92" customHeight="1">
      <c r="A154" s="12"/>
      <c r="B154" s="212"/>
      <c r="C154" s="213"/>
      <c r="D154" s="214" t="s">
        <v>76</v>
      </c>
      <c r="E154" s="215" t="s">
        <v>715</v>
      </c>
      <c r="F154" s="215" t="s">
        <v>716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P155+P160+P164+P168+P172+P186+P193+P198+P207</f>
        <v>0</v>
      </c>
      <c r="Q154" s="220"/>
      <c r="R154" s="221">
        <f>R155+R160+R164+R168+R172+R186+R193+R198+R207</f>
        <v>2.1349199999999997</v>
      </c>
      <c r="S154" s="220"/>
      <c r="T154" s="222">
        <f>T155+T160+T164+T168+T172+T186+T193+T198+T207</f>
        <v>0.46548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87</v>
      </c>
      <c r="AT154" s="224" t="s">
        <v>76</v>
      </c>
      <c r="AU154" s="224" t="s">
        <v>77</v>
      </c>
      <c r="AY154" s="223" t="s">
        <v>256</v>
      </c>
      <c r="BK154" s="225">
        <f>BK155+BK160+BK164+BK168+BK172+BK186+BK193+BK198+BK207</f>
        <v>0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935</v>
      </c>
      <c r="F155" s="226" t="s">
        <v>936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SUM(P156:P159)</f>
        <v>0</v>
      </c>
      <c r="Q155" s="220"/>
      <c r="R155" s="221">
        <f>SUM(R156:R159)</f>
        <v>0</v>
      </c>
      <c r="S155" s="220"/>
      <c r="T155" s="222">
        <f>SUM(T156:T159)</f>
        <v>0.02102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76</v>
      </c>
      <c r="AU155" s="224" t="s">
        <v>85</v>
      </c>
      <c r="AY155" s="223" t="s">
        <v>256</v>
      </c>
      <c r="BK155" s="225">
        <f>SUM(BK156:BK159)</f>
        <v>0</v>
      </c>
    </row>
    <row r="156" s="2" customFormat="1" ht="16.5" customHeight="1">
      <c r="A156" s="38"/>
      <c r="B156" s="39"/>
      <c r="C156" s="228" t="s">
        <v>316</v>
      </c>
      <c r="D156" s="228" t="s">
        <v>258</v>
      </c>
      <c r="E156" s="229" t="s">
        <v>966</v>
      </c>
      <c r="F156" s="230" t="s">
        <v>967</v>
      </c>
      <c r="G156" s="231" t="s">
        <v>940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0.019460000000000002</v>
      </c>
      <c r="T156" s="239">
        <f>S156*H156</f>
        <v>0.019460000000000002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3074</v>
      </c>
    </row>
    <row r="157" s="2" customFormat="1" ht="16.5" customHeight="1">
      <c r="A157" s="38"/>
      <c r="B157" s="39"/>
      <c r="C157" s="228" t="s">
        <v>322</v>
      </c>
      <c r="D157" s="228" t="s">
        <v>258</v>
      </c>
      <c r="E157" s="229" t="s">
        <v>1005</v>
      </c>
      <c r="F157" s="230" t="s">
        <v>1006</v>
      </c>
      <c r="G157" s="231" t="s">
        <v>940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0.00156</v>
      </c>
      <c r="T157" s="239">
        <f>S157*H157</f>
        <v>0.00156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3075</v>
      </c>
    </row>
    <row r="158" s="2" customFormat="1" ht="24.15" customHeight="1">
      <c r="A158" s="38"/>
      <c r="B158" s="39"/>
      <c r="C158" s="228" t="s">
        <v>8</v>
      </c>
      <c r="D158" s="228" t="s">
        <v>258</v>
      </c>
      <c r="E158" s="229" t="s">
        <v>1762</v>
      </c>
      <c r="F158" s="230" t="s">
        <v>1763</v>
      </c>
      <c r="G158" s="231" t="s">
        <v>940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1736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1736</v>
      </c>
      <c r="BM158" s="240" t="s">
        <v>3076</v>
      </c>
    </row>
    <row r="159" s="2" customFormat="1" ht="16.5" customHeight="1">
      <c r="A159" s="38"/>
      <c r="B159" s="39"/>
      <c r="C159" s="228" t="s">
        <v>334</v>
      </c>
      <c r="D159" s="228" t="s">
        <v>258</v>
      </c>
      <c r="E159" s="229" t="s">
        <v>1765</v>
      </c>
      <c r="F159" s="230" t="s">
        <v>1766</v>
      </c>
      <c r="G159" s="231" t="s">
        <v>1735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1736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1736</v>
      </c>
      <c r="BM159" s="240" t="s">
        <v>3077</v>
      </c>
    </row>
    <row r="160" s="12" customFormat="1" ht="22.8" customHeight="1">
      <c r="A160" s="12"/>
      <c r="B160" s="212"/>
      <c r="C160" s="213"/>
      <c r="D160" s="214" t="s">
        <v>76</v>
      </c>
      <c r="E160" s="226" t="s">
        <v>1768</v>
      </c>
      <c r="F160" s="226" t="s">
        <v>1769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SUM(P161:P163)</f>
        <v>0</v>
      </c>
      <c r="Q160" s="220"/>
      <c r="R160" s="221">
        <f>SUM(R161:R163)</f>
        <v>0</v>
      </c>
      <c r="S160" s="220"/>
      <c r="T160" s="222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87</v>
      </c>
      <c r="AT160" s="224" t="s">
        <v>76</v>
      </c>
      <c r="AU160" s="224" t="s">
        <v>85</v>
      </c>
      <c r="AY160" s="223" t="s">
        <v>256</v>
      </c>
      <c r="BK160" s="225">
        <f>SUM(BK161:BK163)</f>
        <v>0</v>
      </c>
    </row>
    <row r="161" s="2" customFormat="1" ht="16.5" customHeight="1">
      <c r="A161" s="38"/>
      <c r="B161" s="39"/>
      <c r="C161" s="228" t="s">
        <v>343</v>
      </c>
      <c r="D161" s="228" t="s">
        <v>258</v>
      </c>
      <c r="E161" s="229" t="s">
        <v>1770</v>
      </c>
      <c r="F161" s="230" t="s">
        <v>1771</v>
      </c>
      <c r="G161" s="231" t="s">
        <v>337</v>
      </c>
      <c r="H161" s="232">
        <v>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3078</v>
      </c>
    </row>
    <row r="162" s="2" customFormat="1" ht="16.5" customHeight="1">
      <c r="A162" s="38"/>
      <c r="B162" s="39"/>
      <c r="C162" s="228" t="s">
        <v>348</v>
      </c>
      <c r="D162" s="228" t="s">
        <v>258</v>
      </c>
      <c r="E162" s="229" t="s">
        <v>1773</v>
      </c>
      <c r="F162" s="230" t="s">
        <v>1774</v>
      </c>
      <c r="G162" s="231" t="s">
        <v>1151</v>
      </c>
      <c r="H162" s="232">
        <v>1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1736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1736</v>
      </c>
      <c r="BM162" s="240" t="s">
        <v>3079</v>
      </c>
    </row>
    <row r="163" s="2" customFormat="1" ht="16.5" customHeight="1">
      <c r="A163" s="38"/>
      <c r="B163" s="39"/>
      <c r="C163" s="228" t="s">
        <v>355</v>
      </c>
      <c r="D163" s="228" t="s">
        <v>258</v>
      </c>
      <c r="E163" s="229" t="s">
        <v>1776</v>
      </c>
      <c r="F163" s="230" t="s">
        <v>1777</v>
      </c>
      <c r="G163" s="231" t="s">
        <v>1151</v>
      </c>
      <c r="H163" s="232">
        <v>1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1736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1736</v>
      </c>
      <c r="BM163" s="240" t="s">
        <v>3080</v>
      </c>
    </row>
    <row r="164" s="12" customFormat="1" ht="22.8" customHeight="1">
      <c r="A164" s="12"/>
      <c r="B164" s="212"/>
      <c r="C164" s="213"/>
      <c r="D164" s="214" t="s">
        <v>76</v>
      </c>
      <c r="E164" s="226" t="s">
        <v>1064</v>
      </c>
      <c r="F164" s="226" t="s">
        <v>1065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SUM(P165:P167)</f>
        <v>0</v>
      </c>
      <c r="Q164" s="220"/>
      <c r="R164" s="221">
        <f>SUM(R165:R167)</f>
        <v>0</v>
      </c>
      <c r="S164" s="220"/>
      <c r="T164" s="222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87</v>
      </c>
      <c r="AT164" s="224" t="s">
        <v>76</v>
      </c>
      <c r="AU164" s="224" t="s">
        <v>85</v>
      </c>
      <c r="AY164" s="223" t="s">
        <v>256</v>
      </c>
      <c r="BK164" s="225">
        <f>SUM(BK165:BK167)</f>
        <v>0</v>
      </c>
    </row>
    <row r="165" s="2" customFormat="1" ht="16.5" customHeight="1">
      <c r="A165" s="38"/>
      <c r="B165" s="39"/>
      <c r="C165" s="228" t="s">
        <v>368</v>
      </c>
      <c r="D165" s="228" t="s">
        <v>258</v>
      </c>
      <c r="E165" s="229" t="s">
        <v>1779</v>
      </c>
      <c r="F165" s="230" t="s">
        <v>3081</v>
      </c>
      <c r="G165" s="231" t="s">
        <v>337</v>
      </c>
      <c r="H165" s="232">
        <v>57.719999999999999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3082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3083</v>
      </c>
      <c r="G166" s="259"/>
      <c r="H166" s="262">
        <v>57.719999999999999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77</v>
      </c>
      <c r="AY166" s="268" t="s">
        <v>256</v>
      </c>
    </row>
    <row r="167" s="15" customFormat="1">
      <c r="A167" s="15"/>
      <c r="B167" s="269"/>
      <c r="C167" s="270"/>
      <c r="D167" s="249" t="s">
        <v>266</v>
      </c>
      <c r="E167" s="271" t="s">
        <v>1</v>
      </c>
      <c r="F167" s="272" t="s">
        <v>270</v>
      </c>
      <c r="G167" s="270"/>
      <c r="H167" s="273">
        <v>57.719999999999999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266</v>
      </c>
      <c r="AU167" s="279" t="s">
        <v>87</v>
      </c>
      <c r="AV167" s="15" t="s">
        <v>262</v>
      </c>
      <c r="AW167" s="15" t="s">
        <v>34</v>
      </c>
      <c r="AX167" s="15" t="s">
        <v>85</v>
      </c>
      <c r="AY167" s="279" t="s">
        <v>256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1080</v>
      </c>
      <c r="F168" s="226" t="s">
        <v>1783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SUM(P169:P171)</f>
        <v>0</v>
      </c>
      <c r="Q168" s="220"/>
      <c r="R168" s="221">
        <f>SUM(R169:R171)</f>
        <v>0</v>
      </c>
      <c r="S168" s="220"/>
      <c r="T168" s="222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87</v>
      </c>
      <c r="AT168" s="224" t="s">
        <v>76</v>
      </c>
      <c r="AU168" s="224" t="s">
        <v>85</v>
      </c>
      <c r="AY168" s="223" t="s">
        <v>256</v>
      </c>
      <c r="BK168" s="225">
        <f>SUM(BK169:BK171)</f>
        <v>0</v>
      </c>
    </row>
    <row r="169" s="2" customFormat="1" ht="55.5" customHeight="1">
      <c r="A169" s="38"/>
      <c r="B169" s="39"/>
      <c r="C169" s="228" t="s">
        <v>382</v>
      </c>
      <c r="D169" s="228" t="s">
        <v>258</v>
      </c>
      <c r="E169" s="229" t="s">
        <v>1784</v>
      </c>
      <c r="F169" s="230" t="s">
        <v>1785</v>
      </c>
      <c r="G169" s="231" t="s">
        <v>319</v>
      </c>
      <c r="H169" s="232">
        <v>3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3084</v>
      </c>
    </row>
    <row r="170" s="14" customFormat="1">
      <c r="A170" s="14"/>
      <c r="B170" s="258"/>
      <c r="C170" s="259"/>
      <c r="D170" s="249" t="s">
        <v>266</v>
      </c>
      <c r="E170" s="260" t="s">
        <v>1</v>
      </c>
      <c r="F170" s="261" t="s">
        <v>109</v>
      </c>
      <c r="G170" s="259"/>
      <c r="H170" s="262">
        <v>3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266</v>
      </c>
      <c r="AU170" s="268" t="s">
        <v>87</v>
      </c>
      <c r="AV170" s="14" t="s">
        <v>87</v>
      </c>
      <c r="AW170" s="14" t="s">
        <v>34</v>
      </c>
      <c r="AX170" s="14" t="s">
        <v>77</v>
      </c>
      <c r="AY170" s="268" t="s">
        <v>256</v>
      </c>
    </row>
    <row r="171" s="15" customFormat="1">
      <c r="A171" s="15"/>
      <c r="B171" s="269"/>
      <c r="C171" s="270"/>
      <c r="D171" s="249" t="s">
        <v>266</v>
      </c>
      <c r="E171" s="271" t="s">
        <v>1</v>
      </c>
      <c r="F171" s="272" t="s">
        <v>270</v>
      </c>
      <c r="G171" s="270"/>
      <c r="H171" s="273">
        <v>3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9" t="s">
        <v>266</v>
      </c>
      <c r="AU171" s="279" t="s">
        <v>87</v>
      </c>
      <c r="AV171" s="15" t="s">
        <v>262</v>
      </c>
      <c r="AW171" s="15" t="s">
        <v>34</v>
      </c>
      <c r="AX171" s="15" t="s">
        <v>85</v>
      </c>
      <c r="AY171" s="279" t="s">
        <v>256</v>
      </c>
    </row>
    <row r="172" s="12" customFormat="1" ht="22.8" customHeight="1">
      <c r="A172" s="12"/>
      <c r="B172" s="212"/>
      <c r="C172" s="213"/>
      <c r="D172" s="214" t="s">
        <v>76</v>
      </c>
      <c r="E172" s="226" t="s">
        <v>1787</v>
      </c>
      <c r="F172" s="226" t="s">
        <v>1788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SUM(P173:P185)</f>
        <v>0</v>
      </c>
      <c r="Q172" s="220"/>
      <c r="R172" s="221">
        <f>SUM(R173:R185)</f>
        <v>1.9288599999999998</v>
      </c>
      <c r="S172" s="220"/>
      <c r="T172" s="222">
        <f>SUM(T173:T185)</f>
        <v>0.1671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87</v>
      </c>
      <c r="AT172" s="224" t="s">
        <v>76</v>
      </c>
      <c r="AU172" s="224" t="s">
        <v>85</v>
      </c>
      <c r="AY172" s="223" t="s">
        <v>256</v>
      </c>
      <c r="BK172" s="225">
        <f>SUM(BK173:BK185)</f>
        <v>0</v>
      </c>
    </row>
    <row r="173" s="2" customFormat="1" ht="24.15" customHeight="1">
      <c r="A173" s="38"/>
      <c r="B173" s="39"/>
      <c r="C173" s="228" t="s">
        <v>406</v>
      </c>
      <c r="D173" s="228" t="s">
        <v>258</v>
      </c>
      <c r="E173" s="229" t="s">
        <v>1789</v>
      </c>
      <c r="F173" s="230" t="s">
        <v>1790</v>
      </c>
      <c r="G173" s="231" t="s">
        <v>337</v>
      </c>
      <c r="H173" s="232">
        <v>63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355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3085</v>
      </c>
    </row>
    <row r="174" s="2" customFormat="1" ht="16.5" customHeight="1">
      <c r="A174" s="38"/>
      <c r="B174" s="39"/>
      <c r="C174" s="228" t="s">
        <v>411</v>
      </c>
      <c r="D174" s="228" t="s">
        <v>258</v>
      </c>
      <c r="E174" s="229" t="s">
        <v>1792</v>
      </c>
      <c r="F174" s="230" t="s">
        <v>1793</v>
      </c>
      <c r="G174" s="231" t="s">
        <v>337</v>
      </c>
      <c r="H174" s="232">
        <v>63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3086</v>
      </c>
    </row>
    <row r="175" s="2" customFormat="1" ht="24.15" customHeight="1">
      <c r="A175" s="38"/>
      <c r="B175" s="39"/>
      <c r="C175" s="228" t="s">
        <v>7</v>
      </c>
      <c r="D175" s="228" t="s">
        <v>258</v>
      </c>
      <c r="E175" s="229" t="s">
        <v>1795</v>
      </c>
      <c r="F175" s="230" t="s">
        <v>1796</v>
      </c>
      <c r="G175" s="231" t="s">
        <v>337</v>
      </c>
      <c r="H175" s="232">
        <v>63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0.00020000000000000001</v>
      </c>
      <c r="R175" s="238">
        <f>Q175*H175</f>
        <v>0.0126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3087</v>
      </c>
    </row>
    <row r="176" s="2" customFormat="1" ht="16.5" customHeight="1">
      <c r="A176" s="38"/>
      <c r="B176" s="39"/>
      <c r="C176" s="228" t="s">
        <v>435</v>
      </c>
      <c r="D176" s="228" t="s">
        <v>258</v>
      </c>
      <c r="E176" s="229" t="s">
        <v>1798</v>
      </c>
      <c r="F176" s="230" t="s">
        <v>1799</v>
      </c>
      <c r="G176" s="231" t="s">
        <v>337</v>
      </c>
      <c r="H176" s="232">
        <v>126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0.014999999999999999</v>
      </c>
      <c r="R176" s="238">
        <f>Q176*H176</f>
        <v>1.8899999999999999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3088</v>
      </c>
    </row>
    <row r="177" s="2" customFormat="1" ht="24.15" customHeight="1">
      <c r="A177" s="38"/>
      <c r="B177" s="39"/>
      <c r="C177" s="228" t="s">
        <v>441</v>
      </c>
      <c r="D177" s="228" t="s">
        <v>258</v>
      </c>
      <c r="E177" s="229" t="s">
        <v>1801</v>
      </c>
      <c r="F177" s="230" t="s">
        <v>1802</v>
      </c>
      <c r="G177" s="231" t="s">
        <v>337</v>
      </c>
      <c r="H177" s="232">
        <v>63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0.0025000000000000001</v>
      </c>
      <c r="T177" s="239">
        <f>S177*H177</f>
        <v>0.1575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3089</v>
      </c>
    </row>
    <row r="178" s="2" customFormat="1" ht="16.5" customHeight="1">
      <c r="A178" s="38"/>
      <c r="B178" s="39"/>
      <c r="C178" s="228" t="s">
        <v>465</v>
      </c>
      <c r="D178" s="228" t="s">
        <v>258</v>
      </c>
      <c r="E178" s="229" t="s">
        <v>1804</v>
      </c>
      <c r="F178" s="230" t="s">
        <v>1805</v>
      </c>
      <c r="G178" s="231" t="s">
        <v>337</v>
      </c>
      <c r="H178" s="232">
        <v>63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0.00029999999999999997</v>
      </c>
      <c r="R178" s="238">
        <f>Q178*H178</f>
        <v>0.018899999999999997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3090</v>
      </c>
    </row>
    <row r="179" s="2" customFormat="1" ht="16.5" customHeight="1">
      <c r="A179" s="38"/>
      <c r="B179" s="39"/>
      <c r="C179" s="280" t="s">
        <v>471</v>
      </c>
      <c r="D179" s="280" t="s">
        <v>303</v>
      </c>
      <c r="E179" s="281" t="s">
        <v>1807</v>
      </c>
      <c r="F179" s="282" t="s">
        <v>1808</v>
      </c>
      <c r="G179" s="283" t="s">
        <v>358</v>
      </c>
      <c r="H179" s="284">
        <v>32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0.00022000000000000001</v>
      </c>
      <c r="R179" s="238">
        <f>Q179*H179</f>
        <v>0.0070400000000000003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513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3091</v>
      </c>
    </row>
    <row r="180" s="14" customFormat="1">
      <c r="A180" s="14"/>
      <c r="B180" s="258"/>
      <c r="C180" s="259"/>
      <c r="D180" s="249" t="s">
        <v>266</v>
      </c>
      <c r="E180" s="260" t="s">
        <v>1</v>
      </c>
      <c r="F180" s="261" t="s">
        <v>3092</v>
      </c>
      <c r="G180" s="259"/>
      <c r="H180" s="262">
        <v>32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266</v>
      </c>
      <c r="AU180" s="268" t="s">
        <v>87</v>
      </c>
      <c r="AV180" s="14" t="s">
        <v>87</v>
      </c>
      <c r="AW180" s="14" t="s">
        <v>34</v>
      </c>
      <c r="AX180" s="14" t="s">
        <v>85</v>
      </c>
      <c r="AY180" s="268" t="s">
        <v>256</v>
      </c>
    </row>
    <row r="181" s="2" customFormat="1" ht="24.15" customHeight="1">
      <c r="A181" s="38"/>
      <c r="B181" s="39"/>
      <c r="C181" s="228" t="s">
        <v>477</v>
      </c>
      <c r="D181" s="228" t="s">
        <v>258</v>
      </c>
      <c r="E181" s="229" t="s">
        <v>1811</v>
      </c>
      <c r="F181" s="230" t="s">
        <v>1812</v>
      </c>
      <c r="G181" s="231" t="s">
        <v>358</v>
      </c>
      <c r="H181" s="232">
        <v>36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3093</v>
      </c>
    </row>
    <row r="182" s="2" customFormat="1" ht="21.75" customHeight="1">
      <c r="A182" s="38"/>
      <c r="B182" s="39"/>
      <c r="C182" s="228" t="s">
        <v>485</v>
      </c>
      <c r="D182" s="228" t="s">
        <v>258</v>
      </c>
      <c r="E182" s="229" t="s">
        <v>1814</v>
      </c>
      <c r="F182" s="230" t="s">
        <v>1815</v>
      </c>
      <c r="G182" s="231" t="s">
        <v>358</v>
      </c>
      <c r="H182" s="232">
        <v>32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0.00029999999999999997</v>
      </c>
      <c r="T182" s="239">
        <f>S182*H182</f>
        <v>0.0095999999999999992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3094</v>
      </c>
    </row>
    <row r="183" s="2" customFormat="1" ht="66.75" customHeight="1">
      <c r="A183" s="38"/>
      <c r="B183" s="39"/>
      <c r="C183" s="280" t="s">
        <v>489</v>
      </c>
      <c r="D183" s="280" t="s">
        <v>303</v>
      </c>
      <c r="E183" s="281" t="s">
        <v>1817</v>
      </c>
      <c r="F183" s="282" t="s">
        <v>1818</v>
      </c>
      <c r="G183" s="283" t="s">
        <v>337</v>
      </c>
      <c r="H183" s="284">
        <v>70</v>
      </c>
      <c r="I183" s="285"/>
      <c r="J183" s="286">
        <f>ROUND(I183*H183,2)</f>
        <v>0</v>
      </c>
      <c r="K183" s="287"/>
      <c r="L183" s="288"/>
      <c r="M183" s="289" t="s">
        <v>1</v>
      </c>
      <c r="N183" s="290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1736</v>
      </c>
      <c r="AT183" s="240" t="s">
        <v>303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1736</v>
      </c>
      <c r="BM183" s="240" t="s">
        <v>3095</v>
      </c>
    </row>
    <row r="184" s="2" customFormat="1" ht="16.5" customHeight="1">
      <c r="A184" s="38"/>
      <c r="B184" s="39"/>
      <c r="C184" s="228" t="s">
        <v>498</v>
      </c>
      <c r="D184" s="228" t="s">
        <v>258</v>
      </c>
      <c r="E184" s="229" t="s">
        <v>1820</v>
      </c>
      <c r="F184" s="230" t="s">
        <v>1821</v>
      </c>
      <c r="G184" s="231" t="s">
        <v>358</v>
      </c>
      <c r="H184" s="232">
        <v>32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1.0000000000000001E-05</v>
      </c>
      <c r="R184" s="238">
        <f>Q184*H184</f>
        <v>0.00032000000000000003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3096</v>
      </c>
    </row>
    <row r="185" s="2" customFormat="1" ht="24.15" customHeight="1">
      <c r="A185" s="38"/>
      <c r="B185" s="39"/>
      <c r="C185" s="228" t="s">
        <v>505</v>
      </c>
      <c r="D185" s="228" t="s">
        <v>258</v>
      </c>
      <c r="E185" s="229" t="s">
        <v>1823</v>
      </c>
      <c r="F185" s="230" t="s">
        <v>1824</v>
      </c>
      <c r="G185" s="231" t="s">
        <v>337</v>
      </c>
      <c r="H185" s="232">
        <v>63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3097</v>
      </c>
    </row>
    <row r="186" s="12" customFormat="1" ht="22.8" customHeight="1">
      <c r="A186" s="12"/>
      <c r="B186" s="212"/>
      <c r="C186" s="213"/>
      <c r="D186" s="214" t="s">
        <v>76</v>
      </c>
      <c r="E186" s="226" t="s">
        <v>1260</v>
      </c>
      <c r="F186" s="226" t="s">
        <v>1261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SUM(P187:P192)</f>
        <v>0</v>
      </c>
      <c r="Q186" s="220"/>
      <c r="R186" s="221">
        <f>SUM(R187:R192)</f>
        <v>0.054539999999999991</v>
      </c>
      <c r="S186" s="220"/>
      <c r="T186" s="222">
        <f>SUM(T187:T192)</f>
        <v>0.2445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87</v>
      </c>
      <c r="AT186" s="224" t="s">
        <v>76</v>
      </c>
      <c r="AU186" s="224" t="s">
        <v>85</v>
      </c>
      <c r="AY186" s="223" t="s">
        <v>256</v>
      </c>
      <c r="BK186" s="225">
        <f>SUM(BK187:BK192)</f>
        <v>0</v>
      </c>
    </row>
    <row r="187" s="2" customFormat="1" ht="16.5" customHeight="1">
      <c r="A187" s="38"/>
      <c r="B187" s="39"/>
      <c r="C187" s="228" t="s">
        <v>509</v>
      </c>
      <c r="D187" s="228" t="s">
        <v>258</v>
      </c>
      <c r="E187" s="229" t="s">
        <v>1267</v>
      </c>
      <c r="F187" s="230" t="s">
        <v>1268</v>
      </c>
      <c r="G187" s="231" t="s">
        <v>337</v>
      </c>
      <c r="H187" s="232">
        <v>3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0.00029999999999999997</v>
      </c>
      <c r="R187" s="238">
        <f>Q187*H187</f>
        <v>0.00089999999999999998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355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3098</v>
      </c>
    </row>
    <row r="188" s="2" customFormat="1" ht="24.15" customHeight="1">
      <c r="A188" s="38"/>
      <c r="B188" s="39"/>
      <c r="C188" s="228" t="s">
        <v>513</v>
      </c>
      <c r="D188" s="228" t="s">
        <v>258</v>
      </c>
      <c r="E188" s="229" t="s">
        <v>1827</v>
      </c>
      <c r="F188" s="230" t="s">
        <v>1828</v>
      </c>
      <c r="G188" s="231" t="s">
        <v>337</v>
      </c>
      <c r="H188" s="232">
        <v>3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0.081500000000000003</v>
      </c>
      <c r="T188" s="239">
        <f>S188*H188</f>
        <v>0.2445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3099</v>
      </c>
    </row>
    <row r="189" s="2" customFormat="1" ht="24.15" customHeight="1">
      <c r="A189" s="38"/>
      <c r="B189" s="39"/>
      <c r="C189" s="228" t="s">
        <v>518</v>
      </c>
      <c r="D189" s="228" t="s">
        <v>258</v>
      </c>
      <c r="E189" s="229" t="s">
        <v>1830</v>
      </c>
      <c r="F189" s="230" t="s">
        <v>1831</v>
      </c>
      <c r="G189" s="231" t="s">
        <v>337</v>
      </c>
      <c r="H189" s="232">
        <v>3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0.0048999999999999998</v>
      </c>
      <c r="R189" s="238">
        <f>Q189*H189</f>
        <v>0.0147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3100</v>
      </c>
    </row>
    <row r="190" s="2" customFormat="1" ht="16.5" customHeight="1">
      <c r="A190" s="38"/>
      <c r="B190" s="39"/>
      <c r="C190" s="280" t="s">
        <v>523</v>
      </c>
      <c r="D190" s="280" t="s">
        <v>303</v>
      </c>
      <c r="E190" s="281" t="s">
        <v>1299</v>
      </c>
      <c r="F190" s="282" t="s">
        <v>1300</v>
      </c>
      <c r="G190" s="283" t="s">
        <v>337</v>
      </c>
      <c r="H190" s="284">
        <v>3.2999999999999998</v>
      </c>
      <c r="I190" s="285"/>
      <c r="J190" s="286">
        <f>ROUND(I190*H190,2)</f>
        <v>0</v>
      </c>
      <c r="K190" s="287"/>
      <c r="L190" s="288"/>
      <c r="M190" s="289" t="s">
        <v>1</v>
      </c>
      <c r="N190" s="290" t="s">
        <v>42</v>
      </c>
      <c r="O190" s="91"/>
      <c r="P190" s="238">
        <f>O190*H190</f>
        <v>0</v>
      </c>
      <c r="Q190" s="238">
        <v>0.0118</v>
      </c>
      <c r="R190" s="238">
        <f>Q190*H190</f>
        <v>0.038939999999999995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513</v>
      </c>
      <c r="AT190" s="240" t="s">
        <v>303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3101</v>
      </c>
    </row>
    <row r="191" s="2" customFormat="1" ht="24.15" customHeight="1">
      <c r="A191" s="38"/>
      <c r="B191" s="39"/>
      <c r="C191" s="228" t="s">
        <v>532</v>
      </c>
      <c r="D191" s="228" t="s">
        <v>258</v>
      </c>
      <c r="E191" s="229" t="s">
        <v>1834</v>
      </c>
      <c r="F191" s="230" t="s">
        <v>1835</v>
      </c>
      <c r="G191" s="231" t="s">
        <v>337</v>
      </c>
      <c r="H191" s="232">
        <v>3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3102</v>
      </c>
    </row>
    <row r="192" s="2" customFormat="1" ht="16.5" customHeight="1">
      <c r="A192" s="38"/>
      <c r="B192" s="39"/>
      <c r="C192" s="228" t="s">
        <v>544</v>
      </c>
      <c r="D192" s="228" t="s">
        <v>258</v>
      </c>
      <c r="E192" s="229" t="s">
        <v>1837</v>
      </c>
      <c r="F192" s="230" t="s">
        <v>1838</v>
      </c>
      <c r="G192" s="231" t="s">
        <v>337</v>
      </c>
      <c r="H192" s="232">
        <v>3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1736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1736</v>
      </c>
      <c r="BM192" s="240" t="s">
        <v>3103</v>
      </c>
    </row>
    <row r="193" s="12" customFormat="1" ht="22.8" customHeight="1">
      <c r="A193" s="12"/>
      <c r="B193" s="212"/>
      <c r="C193" s="213"/>
      <c r="D193" s="214" t="s">
        <v>76</v>
      </c>
      <c r="E193" s="226" t="s">
        <v>1329</v>
      </c>
      <c r="F193" s="226" t="s">
        <v>1330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SUM(P194:P197)</f>
        <v>0</v>
      </c>
      <c r="Q193" s="220"/>
      <c r="R193" s="221">
        <f>SUM(R194:R197)</f>
        <v>0.0031200000000000004</v>
      </c>
      <c r="S193" s="220"/>
      <c r="T193" s="222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87</v>
      </c>
      <c r="AT193" s="224" t="s">
        <v>76</v>
      </c>
      <c r="AU193" s="224" t="s">
        <v>85</v>
      </c>
      <c r="AY193" s="223" t="s">
        <v>256</v>
      </c>
      <c r="BK193" s="225">
        <f>SUM(BK194:BK197)</f>
        <v>0</v>
      </c>
    </row>
    <row r="194" s="2" customFormat="1" ht="24.15" customHeight="1">
      <c r="A194" s="38"/>
      <c r="B194" s="39"/>
      <c r="C194" s="228" t="s">
        <v>553</v>
      </c>
      <c r="D194" s="228" t="s">
        <v>258</v>
      </c>
      <c r="E194" s="229" t="s">
        <v>1846</v>
      </c>
      <c r="F194" s="230" t="s">
        <v>1847</v>
      </c>
      <c r="G194" s="231" t="s">
        <v>358</v>
      </c>
      <c r="H194" s="232">
        <v>26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2.0000000000000002E-05</v>
      </c>
      <c r="R194" s="238">
        <f>Q194*H194</f>
        <v>0.00052000000000000006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3104</v>
      </c>
    </row>
    <row r="195" s="2" customFormat="1" ht="24.15" customHeight="1">
      <c r="A195" s="38"/>
      <c r="B195" s="39"/>
      <c r="C195" s="228" t="s">
        <v>558</v>
      </c>
      <c r="D195" s="228" t="s">
        <v>258</v>
      </c>
      <c r="E195" s="229" t="s">
        <v>1855</v>
      </c>
      <c r="F195" s="230" t="s">
        <v>1856</v>
      </c>
      <c r="G195" s="231" t="s">
        <v>358</v>
      </c>
      <c r="H195" s="232">
        <v>26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4.0000000000000003E-05</v>
      </c>
      <c r="R195" s="238">
        <f>Q195*H195</f>
        <v>0.0010400000000000001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3105</v>
      </c>
    </row>
    <row r="196" s="2" customFormat="1" ht="21.75" customHeight="1">
      <c r="A196" s="38"/>
      <c r="B196" s="39"/>
      <c r="C196" s="228" t="s">
        <v>564</v>
      </c>
      <c r="D196" s="228" t="s">
        <v>258</v>
      </c>
      <c r="E196" s="229" t="s">
        <v>1858</v>
      </c>
      <c r="F196" s="230" t="s">
        <v>1859</v>
      </c>
      <c r="G196" s="231" t="s">
        <v>358</v>
      </c>
      <c r="H196" s="232">
        <v>26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6.0000000000000002E-05</v>
      </c>
      <c r="R196" s="238">
        <f>Q196*H196</f>
        <v>0.00156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3106</v>
      </c>
    </row>
    <row r="197" s="2" customFormat="1" ht="16.5" customHeight="1">
      <c r="A197" s="38"/>
      <c r="B197" s="39"/>
      <c r="C197" s="228" t="s">
        <v>570</v>
      </c>
      <c r="D197" s="228" t="s">
        <v>258</v>
      </c>
      <c r="E197" s="229" t="s">
        <v>1861</v>
      </c>
      <c r="F197" s="230" t="s">
        <v>1862</v>
      </c>
      <c r="G197" s="231" t="s">
        <v>319</v>
      </c>
      <c r="H197" s="232">
        <v>1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1736</v>
      </c>
      <c r="AT197" s="240" t="s">
        <v>258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1736</v>
      </c>
      <c r="BM197" s="240" t="s">
        <v>3107</v>
      </c>
    </row>
    <row r="198" s="12" customFormat="1" ht="22.8" customHeight="1">
      <c r="A198" s="12"/>
      <c r="B198" s="212"/>
      <c r="C198" s="213"/>
      <c r="D198" s="214" t="s">
        <v>76</v>
      </c>
      <c r="E198" s="226" t="s">
        <v>1350</v>
      </c>
      <c r="F198" s="226" t="s">
        <v>1351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SUM(P199:P206)</f>
        <v>0</v>
      </c>
      <c r="Q198" s="220"/>
      <c r="R198" s="221">
        <f>SUM(R199:R206)</f>
        <v>0.1484</v>
      </c>
      <c r="S198" s="220"/>
      <c r="T198" s="222">
        <f>SUM(T199:T206)</f>
        <v>0.03286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87</v>
      </c>
      <c r="AT198" s="224" t="s">
        <v>76</v>
      </c>
      <c r="AU198" s="224" t="s">
        <v>85</v>
      </c>
      <c r="AY198" s="223" t="s">
        <v>256</v>
      </c>
      <c r="BK198" s="225">
        <f>SUM(BK199:BK206)</f>
        <v>0</v>
      </c>
    </row>
    <row r="199" s="2" customFormat="1" ht="24.15" customHeight="1">
      <c r="A199" s="38"/>
      <c r="B199" s="39"/>
      <c r="C199" s="228" t="s">
        <v>574</v>
      </c>
      <c r="D199" s="228" t="s">
        <v>258</v>
      </c>
      <c r="E199" s="229" t="s">
        <v>1353</v>
      </c>
      <c r="F199" s="230" t="s">
        <v>1354</v>
      </c>
      <c r="G199" s="231" t="s">
        <v>337</v>
      </c>
      <c r="H199" s="232">
        <v>106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3108</v>
      </c>
    </row>
    <row r="200" s="2" customFormat="1" ht="16.5" customHeight="1">
      <c r="A200" s="38"/>
      <c r="B200" s="39"/>
      <c r="C200" s="228" t="s">
        <v>583</v>
      </c>
      <c r="D200" s="228" t="s">
        <v>258</v>
      </c>
      <c r="E200" s="229" t="s">
        <v>1865</v>
      </c>
      <c r="F200" s="230" t="s">
        <v>1866</v>
      </c>
      <c r="G200" s="231" t="s">
        <v>337</v>
      </c>
      <c r="H200" s="232">
        <v>106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3109</v>
      </c>
    </row>
    <row r="201" s="2" customFormat="1" ht="16.5" customHeight="1">
      <c r="A201" s="38"/>
      <c r="B201" s="39"/>
      <c r="C201" s="228" t="s">
        <v>588</v>
      </c>
      <c r="D201" s="228" t="s">
        <v>258</v>
      </c>
      <c r="E201" s="229" t="s">
        <v>1868</v>
      </c>
      <c r="F201" s="230" t="s">
        <v>1869</v>
      </c>
      <c r="G201" s="231" t="s">
        <v>337</v>
      </c>
      <c r="H201" s="232">
        <v>106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0.001</v>
      </c>
      <c r="R201" s="238">
        <f>Q201*H201</f>
        <v>0.106</v>
      </c>
      <c r="S201" s="238">
        <v>0.00031</v>
      </c>
      <c r="T201" s="239">
        <f>S201*H201</f>
        <v>0.03286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3110</v>
      </c>
    </row>
    <row r="202" s="2" customFormat="1" ht="24.15" customHeight="1">
      <c r="A202" s="38"/>
      <c r="B202" s="39"/>
      <c r="C202" s="228" t="s">
        <v>592</v>
      </c>
      <c r="D202" s="228" t="s">
        <v>258</v>
      </c>
      <c r="E202" s="229" t="s">
        <v>1871</v>
      </c>
      <c r="F202" s="230" t="s">
        <v>1872</v>
      </c>
      <c r="G202" s="231" t="s">
        <v>337</v>
      </c>
      <c r="H202" s="232">
        <v>106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0.00020000000000000001</v>
      </c>
      <c r="R202" s="238">
        <f>Q202*H202</f>
        <v>0.0212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3111</v>
      </c>
    </row>
    <row r="203" s="2" customFormat="1" ht="24.15" customHeight="1">
      <c r="A203" s="38"/>
      <c r="B203" s="39"/>
      <c r="C203" s="228" t="s">
        <v>598</v>
      </c>
      <c r="D203" s="228" t="s">
        <v>258</v>
      </c>
      <c r="E203" s="229" t="s">
        <v>1871</v>
      </c>
      <c r="F203" s="230" t="s">
        <v>1872</v>
      </c>
      <c r="G203" s="231" t="s">
        <v>337</v>
      </c>
      <c r="H203" s="232">
        <v>106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0.00020000000000000001</v>
      </c>
      <c r="R203" s="238">
        <f>Q203*H203</f>
        <v>0.0212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3112</v>
      </c>
    </row>
    <row r="204" s="2" customFormat="1" ht="24.15" customHeight="1">
      <c r="A204" s="38"/>
      <c r="B204" s="39"/>
      <c r="C204" s="228" t="s">
        <v>602</v>
      </c>
      <c r="D204" s="228" t="s">
        <v>258</v>
      </c>
      <c r="E204" s="229" t="s">
        <v>1875</v>
      </c>
      <c r="F204" s="230" t="s">
        <v>1876</v>
      </c>
      <c r="G204" s="231" t="s">
        <v>337</v>
      </c>
      <c r="H204" s="232">
        <v>106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1736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1736</v>
      </c>
      <c r="BM204" s="240" t="s">
        <v>3113</v>
      </c>
    </row>
    <row r="205" s="2" customFormat="1" ht="16.5" customHeight="1">
      <c r="A205" s="38"/>
      <c r="B205" s="39"/>
      <c r="C205" s="228" t="s">
        <v>608</v>
      </c>
      <c r="D205" s="228" t="s">
        <v>258</v>
      </c>
      <c r="E205" s="229" t="s">
        <v>1878</v>
      </c>
      <c r="F205" s="230" t="s">
        <v>1879</v>
      </c>
      <c r="G205" s="231" t="s">
        <v>337</v>
      </c>
      <c r="H205" s="232">
        <v>106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1736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1736</v>
      </c>
      <c r="BM205" s="240" t="s">
        <v>3114</v>
      </c>
    </row>
    <row r="206" s="2" customFormat="1" ht="16.5" customHeight="1">
      <c r="A206" s="38"/>
      <c r="B206" s="39"/>
      <c r="C206" s="228" t="s">
        <v>614</v>
      </c>
      <c r="D206" s="228" t="s">
        <v>258</v>
      </c>
      <c r="E206" s="229" t="s">
        <v>1881</v>
      </c>
      <c r="F206" s="230" t="s">
        <v>1882</v>
      </c>
      <c r="G206" s="231" t="s">
        <v>1735</v>
      </c>
      <c r="H206" s="232">
        <v>1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1736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1736</v>
      </c>
      <c r="BM206" s="240" t="s">
        <v>3115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1884</v>
      </c>
      <c r="F207" s="226" t="s">
        <v>1885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SUM(P208:P213)</f>
        <v>0</v>
      </c>
      <c r="Q207" s="220"/>
      <c r="R207" s="221">
        <f>SUM(R208:R213)</f>
        <v>0</v>
      </c>
      <c r="S207" s="220"/>
      <c r="T207" s="222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87</v>
      </c>
      <c r="AT207" s="224" t="s">
        <v>76</v>
      </c>
      <c r="AU207" s="224" t="s">
        <v>85</v>
      </c>
      <c r="AY207" s="223" t="s">
        <v>256</v>
      </c>
      <c r="BK207" s="225">
        <f>SUM(BK208:BK213)</f>
        <v>0</v>
      </c>
    </row>
    <row r="208" s="2" customFormat="1" ht="66.75" customHeight="1">
      <c r="A208" s="38"/>
      <c r="B208" s="39"/>
      <c r="C208" s="228" t="s">
        <v>620</v>
      </c>
      <c r="D208" s="228" t="s">
        <v>258</v>
      </c>
      <c r="E208" s="229" t="s">
        <v>1886</v>
      </c>
      <c r="F208" s="230" t="s">
        <v>2801</v>
      </c>
      <c r="G208" s="231" t="s">
        <v>319</v>
      </c>
      <c r="H208" s="232">
        <v>2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355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355</v>
      </c>
      <c r="BM208" s="240" t="s">
        <v>3116</v>
      </c>
    </row>
    <row r="209" s="14" customFormat="1">
      <c r="A209" s="14"/>
      <c r="B209" s="258"/>
      <c r="C209" s="259"/>
      <c r="D209" s="249" t="s">
        <v>266</v>
      </c>
      <c r="E209" s="260" t="s">
        <v>1</v>
      </c>
      <c r="F209" s="261" t="s">
        <v>87</v>
      </c>
      <c r="G209" s="259"/>
      <c r="H209" s="262">
        <v>2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8" t="s">
        <v>266</v>
      </c>
      <c r="AU209" s="268" t="s">
        <v>87</v>
      </c>
      <c r="AV209" s="14" t="s">
        <v>87</v>
      </c>
      <c r="AW209" s="14" t="s">
        <v>34</v>
      </c>
      <c r="AX209" s="14" t="s">
        <v>77</v>
      </c>
      <c r="AY209" s="268" t="s">
        <v>256</v>
      </c>
    </row>
    <row r="210" s="15" customFormat="1">
      <c r="A210" s="15"/>
      <c r="B210" s="269"/>
      <c r="C210" s="270"/>
      <c r="D210" s="249" t="s">
        <v>266</v>
      </c>
      <c r="E210" s="271" t="s">
        <v>1</v>
      </c>
      <c r="F210" s="272" t="s">
        <v>270</v>
      </c>
      <c r="G210" s="270"/>
      <c r="H210" s="273">
        <v>2</v>
      </c>
      <c r="I210" s="274"/>
      <c r="J210" s="270"/>
      <c r="K210" s="270"/>
      <c r="L210" s="275"/>
      <c r="M210" s="276"/>
      <c r="N210" s="277"/>
      <c r="O210" s="277"/>
      <c r="P210" s="277"/>
      <c r="Q210" s="277"/>
      <c r="R210" s="277"/>
      <c r="S210" s="277"/>
      <c r="T210" s="27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9" t="s">
        <v>266</v>
      </c>
      <c r="AU210" s="279" t="s">
        <v>87</v>
      </c>
      <c r="AV210" s="15" t="s">
        <v>262</v>
      </c>
      <c r="AW210" s="15" t="s">
        <v>34</v>
      </c>
      <c r="AX210" s="15" t="s">
        <v>85</v>
      </c>
      <c r="AY210" s="279" t="s">
        <v>256</v>
      </c>
    </row>
    <row r="211" s="2" customFormat="1" ht="66.75" customHeight="1">
      <c r="A211" s="38"/>
      <c r="B211" s="39"/>
      <c r="C211" s="228" t="s">
        <v>625</v>
      </c>
      <c r="D211" s="228" t="s">
        <v>258</v>
      </c>
      <c r="E211" s="229" t="s">
        <v>3117</v>
      </c>
      <c r="F211" s="230" t="s">
        <v>3118</v>
      </c>
      <c r="G211" s="231" t="s">
        <v>319</v>
      </c>
      <c r="H211" s="232">
        <v>1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42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355</v>
      </c>
      <c r="AT211" s="240" t="s">
        <v>258</v>
      </c>
      <c r="AU211" s="240" t="s">
        <v>87</v>
      </c>
      <c r="AY211" s="17" t="s">
        <v>256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85</v>
      </c>
      <c r="BK211" s="241">
        <f>ROUND(I211*H211,2)</f>
        <v>0</v>
      </c>
      <c r="BL211" s="17" t="s">
        <v>355</v>
      </c>
      <c r="BM211" s="240" t="s">
        <v>3119</v>
      </c>
    </row>
    <row r="212" s="14" customFormat="1">
      <c r="A212" s="14"/>
      <c r="B212" s="258"/>
      <c r="C212" s="259"/>
      <c r="D212" s="249" t="s">
        <v>266</v>
      </c>
      <c r="E212" s="260" t="s">
        <v>1</v>
      </c>
      <c r="F212" s="261" t="s">
        <v>85</v>
      </c>
      <c r="G212" s="259"/>
      <c r="H212" s="262">
        <v>1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266</v>
      </c>
      <c r="AU212" s="268" t="s">
        <v>87</v>
      </c>
      <c r="AV212" s="14" t="s">
        <v>87</v>
      </c>
      <c r="AW212" s="14" t="s">
        <v>34</v>
      </c>
      <c r="AX212" s="14" t="s">
        <v>77</v>
      </c>
      <c r="AY212" s="268" t="s">
        <v>256</v>
      </c>
    </row>
    <row r="213" s="15" customFormat="1">
      <c r="A213" s="15"/>
      <c r="B213" s="269"/>
      <c r="C213" s="270"/>
      <c r="D213" s="249" t="s">
        <v>266</v>
      </c>
      <c r="E213" s="271" t="s">
        <v>1</v>
      </c>
      <c r="F213" s="272" t="s">
        <v>270</v>
      </c>
      <c r="G213" s="270"/>
      <c r="H213" s="273">
        <v>1</v>
      </c>
      <c r="I213" s="274"/>
      <c r="J213" s="270"/>
      <c r="K213" s="270"/>
      <c r="L213" s="275"/>
      <c r="M213" s="276"/>
      <c r="N213" s="277"/>
      <c r="O213" s="277"/>
      <c r="P213" s="277"/>
      <c r="Q213" s="277"/>
      <c r="R213" s="277"/>
      <c r="S213" s="277"/>
      <c r="T213" s="27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9" t="s">
        <v>266</v>
      </c>
      <c r="AU213" s="279" t="s">
        <v>87</v>
      </c>
      <c r="AV213" s="15" t="s">
        <v>262</v>
      </c>
      <c r="AW213" s="15" t="s">
        <v>34</v>
      </c>
      <c r="AX213" s="15" t="s">
        <v>85</v>
      </c>
      <c r="AY213" s="279" t="s">
        <v>256</v>
      </c>
    </row>
    <row r="214" s="12" customFormat="1" ht="25.92" customHeight="1">
      <c r="A214" s="12"/>
      <c r="B214" s="212"/>
      <c r="C214" s="213"/>
      <c r="D214" s="214" t="s">
        <v>76</v>
      </c>
      <c r="E214" s="215" t="s">
        <v>2261</v>
      </c>
      <c r="F214" s="215" t="s">
        <v>2262</v>
      </c>
      <c r="G214" s="213"/>
      <c r="H214" s="213"/>
      <c r="I214" s="216"/>
      <c r="J214" s="217">
        <f>BK214</f>
        <v>0</v>
      </c>
      <c r="K214" s="213"/>
      <c r="L214" s="218"/>
      <c r="M214" s="219"/>
      <c r="N214" s="220"/>
      <c r="O214" s="220"/>
      <c r="P214" s="221">
        <f>P215</f>
        <v>0</v>
      </c>
      <c r="Q214" s="220"/>
      <c r="R214" s="221">
        <f>R215</f>
        <v>0</v>
      </c>
      <c r="S214" s="220"/>
      <c r="T214" s="222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262</v>
      </c>
      <c r="AT214" s="224" t="s">
        <v>76</v>
      </c>
      <c r="AU214" s="224" t="s">
        <v>77</v>
      </c>
      <c r="AY214" s="223" t="s">
        <v>256</v>
      </c>
      <c r="BK214" s="225">
        <f>BK215</f>
        <v>0</v>
      </c>
    </row>
    <row r="215" s="12" customFormat="1" ht="22.8" customHeight="1">
      <c r="A215" s="12"/>
      <c r="B215" s="212"/>
      <c r="C215" s="213"/>
      <c r="D215" s="214" t="s">
        <v>76</v>
      </c>
      <c r="E215" s="226" t="s">
        <v>2263</v>
      </c>
      <c r="F215" s="226" t="s">
        <v>2264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SUM(P216:P217)</f>
        <v>0</v>
      </c>
      <c r="Q215" s="220"/>
      <c r="R215" s="221">
        <f>SUM(R216:R217)</f>
        <v>0</v>
      </c>
      <c r="S215" s="220"/>
      <c r="T215" s="222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262</v>
      </c>
      <c r="AT215" s="224" t="s">
        <v>76</v>
      </c>
      <c r="AU215" s="224" t="s">
        <v>85</v>
      </c>
      <c r="AY215" s="223" t="s">
        <v>256</v>
      </c>
      <c r="BK215" s="225">
        <f>SUM(BK216:BK217)</f>
        <v>0</v>
      </c>
    </row>
    <row r="216" s="2" customFormat="1" ht="55.5" customHeight="1">
      <c r="A216" s="38"/>
      <c r="B216" s="39"/>
      <c r="C216" s="228" t="s">
        <v>630</v>
      </c>
      <c r="D216" s="228" t="s">
        <v>258</v>
      </c>
      <c r="E216" s="229" t="s">
        <v>3120</v>
      </c>
      <c r="F216" s="230" t="s">
        <v>3121</v>
      </c>
      <c r="G216" s="231" t="s">
        <v>1735</v>
      </c>
      <c r="H216" s="232">
        <v>1</v>
      </c>
      <c r="I216" s="233"/>
      <c r="J216" s="234">
        <f>ROUND(I216*H216,2)</f>
        <v>0</v>
      </c>
      <c r="K216" s="235"/>
      <c r="L216" s="44"/>
      <c r="M216" s="236" t="s">
        <v>1</v>
      </c>
      <c r="N216" s="237" t="s">
        <v>42</v>
      </c>
      <c r="O216" s="91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1736</v>
      </c>
      <c r="AT216" s="240" t="s">
        <v>258</v>
      </c>
      <c r="AU216" s="240" t="s">
        <v>87</v>
      </c>
      <c r="AY216" s="17" t="s">
        <v>256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85</v>
      </c>
      <c r="BK216" s="241">
        <f>ROUND(I216*H216,2)</f>
        <v>0</v>
      </c>
      <c r="BL216" s="17" t="s">
        <v>1736</v>
      </c>
      <c r="BM216" s="240" t="s">
        <v>3122</v>
      </c>
    </row>
    <row r="217" s="2" customFormat="1" ht="16.5" customHeight="1">
      <c r="A217" s="38"/>
      <c r="B217" s="39"/>
      <c r="C217" s="228" t="s">
        <v>643</v>
      </c>
      <c r="D217" s="228" t="s">
        <v>258</v>
      </c>
      <c r="E217" s="229" t="s">
        <v>3123</v>
      </c>
      <c r="F217" s="230" t="s">
        <v>3124</v>
      </c>
      <c r="G217" s="231" t="s">
        <v>1151</v>
      </c>
      <c r="H217" s="232">
        <v>4</v>
      </c>
      <c r="I217" s="233"/>
      <c r="J217" s="234">
        <f>ROUND(I217*H217,2)</f>
        <v>0</v>
      </c>
      <c r="K217" s="235"/>
      <c r="L217" s="44"/>
      <c r="M217" s="295" t="s">
        <v>1</v>
      </c>
      <c r="N217" s="296" t="s">
        <v>42</v>
      </c>
      <c r="O217" s="297"/>
      <c r="P217" s="298">
        <f>O217*H217</f>
        <v>0</v>
      </c>
      <c r="Q217" s="298">
        <v>0</v>
      </c>
      <c r="R217" s="298">
        <f>Q217*H217</f>
        <v>0</v>
      </c>
      <c r="S217" s="298">
        <v>0</v>
      </c>
      <c r="T217" s="29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1736</v>
      </c>
      <c r="AT217" s="240" t="s">
        <v>258</v>
      </c>
      <c r="AU217" s="240" t="s">
        <v>87</v>
      </c>
      <c r="AY217" s="17" t="s">
        <v>256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85</v>
      </c>
      <c r="BK217" s="241">
        <f>ROUND(I217*H217,2)</f>
        <v>0</v>
      </c>
      <c r="BL217" s="17" t="s">
        <v>1736</v>
      </c>
      <c r="BM217" s="240" t="s">
        <v>3125</v>
      </c>
    </row>
    <row r="218" s="2" customFormat="1" ht="6.96" customHeight="1">
      <c r="A218" s="38"/>
      <c r="B218" s="66"/>
      <c r="C218" s="67"/>
      <c r="D218" s="67"/>
      <c r="E218" s="67"/>
      <c r="F218" s="67"/>
      <c r="G218" s="67"/>
      <c r="H218" s="67"/>
      <c r="I218" s="67"/>
      <c r="J218" s="67"/>
      <c r="K218" s="67"/>
      <c r="L218" s="44"/>
      <c r="M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</sheetData>
  <sheetProtection sheet="1" autoFilter="0" formatColumns="0" formatRows="0" objects="1" scenarios="1" spinCount="100000" saltValue="QS3YvNrCoM1DzCuC1w20RpRCWcnrHGFo/BSDFhiW4fy6zOCfqqJEjSjgbVZYbMgOtReCuZOG7y6Phf7els5egA==" hashValue="jbQzKltXjv1slIEh65rO/pY97Ug8fCHHOM/0ioNCutjDcb4yFuumYVULeA/QWxS9mSnpnGQE/QIMpv91bdDy1w==" algorithmName="SHA-512" password="CC35"/>
  <autoFilter ref="C139:K21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3063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3126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ROUND((SUM(BE130:BE227)),  2)</f>
        <v>0</v>
      </c>
      <c r="G37" s="38"/>
      <c r="H37" s="38"/>
      <c r="I37" s="165">
        <v>0.20999999999999999</v>
      </c>
      <c r="J37" s="164">
        <f>ROUND(((SUM(BE130:BE227))*I37),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ROUND((SUM(BF130:BF227)),  2)</f>
        <v>0</v>
      </c>
      <c r="G38" s="38"/>
      <c r="H38" s="38"/>
      <c r="I38" s="165">
        <v>0.12</v>
      </c>
      <c r="J38" s="164">
        <f>ROUND(((SUM(BF130:BF227))*I38),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ROUND((SUM(BG130:BG227)),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ROUND((SUM(BH130:BH227)),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ROUND((SUM(BI130:BI227)),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3063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2300103-062 - Elektro - učebna jazyků m.č.1.14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1890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J184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J199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J200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J217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1716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3063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1718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2300103-062 - Elektro - učebna jazyků m.č.1.14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P131+P199</f>
        <v>0</v>
      </c>
      <c r="Q130" s="104"/>
      <c r="R130" s="209">
        <f>R131+R199</f>
        <v>0.27900350000000002</v>
      </c>
      <c r="S130" s="104"/>
      <c r="T130" s="210">
        <f>T131+T199</f>
        <v>0.48046000000000005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BK131+BK199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1891</v>
      </c>
      <c r="F131" s="215" t="s">
        <v>1892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P132+P184</f>
        <v>0</v>
      </c>
      <c r="Q131" s="220"/>
      <c r="R131" s="221">
        <f>R132+R184</f>
        <v>0.093336000000000002</v>
      </c>
      <c r="S131" s="220"/>
      <c r="T131" s="222">
        <f>T132+T184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BK132+BK184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SUM(P133:P183)</f>
        <v>0</v>
      </c>
      <c r="Q132" s="220"/>
      <c r="R132" s="221">
        <f>SUM(R133:R183)</f>
        <v>0.036766000000000007</v>
      </c>
      <c r="S132" s="220"/>
      <c r="T132" s="222">
        <f>SUM(T133:T183)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SUM(BK133:BK183)</f>
        <v>0</v>
      </c>
    </row>
    <row r="133" s="2" customFormat="1" ht="44.25" customHeight="1">
      <c r="A133" s="38"/>
      <c r="B133" s="39"/>
      <c r="C133" s="228" t="s">
        <v>85</v>
      </c>
      <c r="D133" s="228" t="s">
        <v>258</v>
      </c>
      <c r="E133" s="229" t="s">
        <v>1893</v>
      </c>
      <c r="F133" s="230" t="s">
        <v>1894</v>
      </c>
      <c r="G133" s="231" t="s">
        <v>358</v>
      </c>
      <c r="H133" s="232">
        <v>41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3127</v>
      </c>
    </row>
    <row r="134" s="2" customFormat="1" ht="21.75" customHeight="1">
      <c r="A134" s="38"/>
      <c r="B134" s="39"/>
      <c r="C134" s="280" t="s">
        <v>87</v>
      </c>
      <c r="D134" s="280" t="s">
        <v>303</v>
      </c>
      <c r="E134" s="281" t="s">
        <v>1896</v>
      </c>
      <c r="F134" s="282" t="s">
        <v>1897</v>
      </c>
      <c r="G134" s="283" t="s">
        <v>358</v>
      </c>
      <c r="H134" s="284">
        <v>43.049999999999997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0.00020000000000000001</v>
      </c>
      <c r="R134" s="238">
        <f>Q134*H134</f>
        <v>0.0086099999999999996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3128</v>
      </c>
    </row>
    <row r="135" s="14" customFormat="1">
      <c r="A135" s="14"/>
      <c r="B135" s="258"/>
      <c r="C135" s="259"/>
      <c r="D135" s="249" t="s">
        <v>266</v>
      </c>
      <c r="E135" s="260" t="s">
        <v>1</v>
      </c>
      <c r="F135" s="261" t="s">
        <v>3129</v>
      </c>
      <c r="G135" s="259"/>
      <c r="H135" s="262">
        <v>43.049999999999997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266</v>
      </c>
      <c r="AU135" s="268" t="s">
        <v>87</v>
      </c>
      <c r="AV135" s="14" t="s">
        <v>87</v>
      </c>
      <c r="AW135" s="14" t="s">
        <v>34</v>
      </c>
      <c r="AX135" s="14" t="s">
        <v>85</v>
      </c>
      <c r="AY135" s="268" t="s">
        <v>256</v>
      </c>
    </row>
    <row r="136" s="2" customFormat="1" ht="44.25" customHeight="1">
      <c r="A136" s="38"/>
      <c r="B136" s="39"/>
      <c r="C136" s="228" t="s">
        <v>109</v>
      </c>
      <c r="D136" s="228" t="s">
        <v>258</v>
      </c>
      <c r="E136" s="229" t="s">
        <v>1900</v>
      </c>
      <c r="F136" s="230" t="s">
        <v>1901</v>
      </c>
      <c r="G136" s="231" t="s">
        <v>358</v>
      </c>
      <c r="H136" s="232">
        <v>12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355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3130</v>
      </c>
    </row>
    <row r="137" s="2" customFormat="1" ht="21.75" customHeight="1">
      <c r="A137" s="38"/>
      <c r="B137" s="39"/>
      <c r="C137" s="280" t="s">
        <v>262</v>
      </c>
      <c r="D137" s="280" t="s">
        <v>303</v>
      </c>
      <c r="E137" s="281" t="s">
        <v>1903</v>
      </c>
      <c r="F137" s="282" t="s">
        <v>1904</v>
      </c>
      <c r="G137" s="283" t="s">
        <v>358</v>
      </c>
      <c r="H137" s="284">
        <v>12.6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0.00022000000000000001</v>
      </c>
      <c r="R137" s="238">
        <f>Q137*H137</f>
        <v>0.0027720000000000002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3131</v>
      </c>
    </row>
    <row r="138" s="14" customFormat="1">
      <c r="A138" s="14"/>
      <c r="B138" s="258"/>
      <c r="C138" s="259"/>
      <c r="D138" s="249" t="s">
        <v>266</v>
      </c>
      <c r="E138" s="260" t="s">
        <v>1</v>
      </c>
      <c r="F138" s="261" t="s">
        <v>2274</v>
      </c>
      <c r="G138" s="259"/>
      <c r="H138" s="262">
        <v>12.6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266</v>
      </c>
      <c r="AU138" s="268" t="s">
        <v>87</v>
      </c>
      <c r="AV138" s="14" t="s">
        <v>87</v>
      </c>
      <c r="AW138" s="14" t="s">
        <v>34</v>
      </c>
      <c r="AX138" s="14" t="s">
        <v>85</v>
      </c>
      <c r="AY138" s="268" t="s">
        <v>256</v>
      </c>
    </row>
    <row r="139" s="2" customFormat="1" ht="44.25" customHeight="1">
      <c r="A139" s="38"/>
      <c r="B139" s="39"/>
      <c r="C139" s="228" t="s">
        <v>284</v>
      </c>
      <c r="D139" s="228" t="s">
        <v>258</v>
      </c>
      <c r="E139" s="229" t="s">
        <v>1907</v>
      </c>
      <c r="F139" s="230" t="s">
        <v>1908</v>
      </c>
      <c r="G139" s="231" t="s">
        <v>358</v>
      </c>
      <c r="H139" s="232">
        <v>18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355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3132</v>
      </c>
    </row>
    <row r="140" s="2" customFormat="1" ht="16.5" customHeight="1">
      <c r="A140" s="38"/>
      <c r="B140" s="39"/>
      <c r="C140" s="280" t="s">
        <v>289</v>
      </c>
      <c r="D140" s="280" t="s">
        <v>303</v>
      </c>
      <c r="E140" s="281" t="s">
        <v>1910</v>
      </c>
      <c r="F140" s="282" t="s">
        <v>1911</v>
      </c>
      <c r="G140" s="283" t="s">
        <v>358</v>
      </c>
      <c r="H140" s="284">
        <v>18.899999999999999</v>
      </c>
      <c r="I140" s="285"/>
      <c r="J140" s="286">
        <f>ROUND(I140*H140,2)</f>
        <v>0</v>
      </c>
      <c r="K140" s="287"/>
      <c r="L140" s="288"/>
      <c r="M140" s="289" t="s">
        <v>1</v>
      </c>
      <c r="N140" s="290" t="s">
        <v>42</v>
      </c>
      <c r="O140" s="91"/>
      <c r="P140" s="238">
        <f>O140*H140</f>
        <v>0</v>
      </c>
      <c r="Q140" s="238">
        <v>1.0000000000000001E-05</v>
      </c>
      <c r="R140" s="238">
        <f>Q140*H140</f>
        <v>0.00018900000000000001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513</v>
      </c>
      <c r="AT140" s="240" t="s">
        <v>303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3133</v>
      </c>
    </row>
    <row r="141" s="14" customFormat="1">
      <c r="A141" s="14"/>
      <c r="B141" s="258"/>
      <c r="C141" s="259"/>
      <c r="D141" s="249" t="s">
        <v>266</v>
      </c>
      <c r="E141" s="260" t="s">
        <v>1</v>
      </c>
      <c r="F141" s="261" t="s">
        <v>2277</v>
      </c>
      <c r="G141" s="259"/>
      <c r="H141" s="262">
        <v>18.899999999999999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266</v>
      </c>
      <c r="AU141" s="268" t="s">
        <v>87</v>
      </c>
      <c r="AV141" s="14" t="s">
        <v>87</v>
      </c>
      <c r="AW141" s="14" t="s">
        <v>34</v>
      </c>
      <c r="AX141" s="14" t="s">
        <v>85</v>
      </c>
      <c r="AY141" s="268" t="s">
        <v>256</v>
      </c>
    </row>
    <row r="142" s="2" customFormat="1" ht="55.5" customHeight="1">
      <c r="A142" s="38"/>
      <c r="B142" s="39"/>
      <c r="C142" s="228" t="s">
        <v>296</v>
      </c>
      <c r="D142" s="228" t="s">
        <v>258</v>
      </c>
      <c r="E142" s="229" t="s">
        <v>1920</v>
      </c>
      <c r="F142" s="230" t="s">
        <v>1921</v>
      </c>
      <c r="G142" s="231" t="s">
        <v>319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3134</v>
      </c>
    </row>
    <row r="143" s="2" customFormat="1" ht="24.15" customHeight="1">
      <c r="A143" s="38"/>
      <c r="B143" s="39"/>
      <c r="C143" s="280" t="s">
        <v>302</v>
      </c>
      <c r="D143" s="280" t="s">
        <v>303</v>
      </c>
      <c r="E143" s="281" t="s">
        <v>1923</v>
      </c>
      <c r="F143" s="282" t="s">
        <v>1924</v>
      </c>
      <c r="G143" s="283" t="s">
        <v>319</v>
      </c>
      <c r="H143" s="284">
        <v>1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9.0000000000000006E-05</v>
      </c>
      <c r="R143" s="238">
        <f>Q143*H143</f>
        <v>9.0000000000000006E-05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3135</v>
      </c>
    </row>
    <row r="144" s="2" customFormat="1" ht="49.05" customHeight="1">
      <c r="A144" s="38"/>
      <c r="B144" s="39"/>
      <c r="C144" s="228" t="s">
        <v>334</v>
      </c>
      <c r="D144" s="228" t="s">
        <v>258</v>
      </c>
      <c r="E144" s="229" t="s">
        <v>1431</v>
      </c>
      <c r="F144" s="230" t="s">
        <v>1432</v>
      </c>
      <c r="G144" s="231" t="s">
        <v>319</v>
      </c>
      <c r="H144" s="232">
        <v>13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3136</v>
      </c>
    </row>
    <row r="145" s="2" customFormat="1" ht="24.15" customHeight="1">
      <c r="A145" s="38"/>
      <c r="B145" s="39"/>
      <c r="C145" s="280" t="s">
        <v>343</v>
      </c>
      <c r="D145" s="280" t="s">
        <v>303</v>
      </c>
      <c r="E145" s="281" t="s">
        <v>1434</v>
      </c>
      <c r="F145" s="282" t="s">
        <v>1435</v>
      </c>
      <c r="G145" s="283" t="s">
        <v>319</v>
      </c>
      <c r="H145" s="284">
        <v>13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5.0000000000000002E-05</v>
      </c>
      <c r="R145" s="238">
        <f>Q145*H145</f>
        <v>0.00065000000000000008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3137</v>
      </c>
    </row>
    <row r="146" s="2" customFormat="1" ht="44.25" customHeight="1">
      <c r="A146" s="38"/>
      <c r="B146" s="39"/>
      <c r="C146" s="228" t="s">
        <v>348</v>
      </c>
      <c r="D146" s="228" t="s">
        <v>258</v>
      </c>
      <c r="E146" s="229" t="s">
        <v>1928</v>
      </c>
      <c r="F146" s="230" t="s">
        <v>1929</v>
      </c>
      <c r="G146" s="231" t="s">
        <v>319</v>
      </c>
      <c r="H146" s="232">
        <v>34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3138</v>
      </c>
    </row>
    <row r="147" s="2" customFormat="1" ht="24.15" customHeight="1">
      <c r="A147" s="38"/>
      <c r="B147" s="39"/>
      <c r="C147" s="280" t="s">
        <v>355</v>
      </c>
      <c r="D147" s="280" t="s">
        <v>303</v>
      </c>
      <c r="E147" s="281" t="s">
        <v>1931</v>
      </c>
      <c r="F147" s="282" t="s">
        <v>1932</v>
      </c>
      <c r="G147" s="283" t="s">
        <v>319</v>
      </c>
      <c r="H147" s="284">
        <v>34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5.0000000000000002E-05</v>
      </c>
      <c r="R147" s="238">
        <f>Q147*H147</f>
        <v>0.0017000000000000001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3139</v>
      </c>
    </row>
    <row r="148" s="2" customFormat="1" ht="55.5" customHeight="1">
      <c r="A148" s="38"/>
      <c r="B148" s="39"/>
      <c r="C148" s="228" t="s">
        <v>368</v>
      </c>
      <c r="D148" s="228" t="s">
        <v>258</v>
      </c>
      <c r="E148" s="229" t="s">
        <v>1934</v>
      </c>
      <c r="F148" s="230" t="s">
        <v>1935</v>
      </c>
      <c r="G148" s="231" t="s">
        <v>358</v>
      </c>
      <c r="H148" s="232">
        <v>50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719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719</v>
      </c>
      <c r="BM148" s="240" t="s">
        <v>3140</v>
      </c>
    </row>
    <row r="149" s="2" customFormat="1" ht="24.15" customHeight="1">
      <c r="A149" s="38"/>
      <c r="B149" s="39"/>
      <c r="C149" s="280" t="s">
        <v>382</v>
      </c>
      <c r="D149" s="280" t="s">
        <v>303</v>
      </c>
      <c r="E149" s="281" t="s">
        <v>1937</v>
      </c>
      <c r="F149" s="282" t="s">
        <v>1938</v>
      </c>
      <c r="G149" s="283" t="s">
        <v>358</v>
      </c>
      <c r="H149" s="284">
        <v>17.25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6.9999999999999994E-05</v>
      </c>
      <c r="R149" s="238">
        <f>Q149*H149</f>
        <v>0.0012074999999999998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1071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1071</v>
      </c>
      <c r="BM149" s="240" t="s">
        <v>3141</v>
      </c>
    </row>
    <row r="150" s="14" customFormat="1">
      <c r="A150" s="14"/>
      <c r="B150" s="258"/>
      <c r="C150" s="259"/>
      <c r="D150" s="249" t="s">
        <v>266</v>
      </c>
      <c r="E150" s="260" t="s">
        <v>1</v>
      </c>
      <c r="F150" s="261" t="s">
        <v>1589</v>
      </c>
      <c r="G150" s="259"/>
      <c r="H150" s="262">
        <v>17.25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266</v>
      </c>
      <c r="AU150" s="268" t="s">
        <v>87</v>
      </c>
      <c r="AV150" s="14" t="s">
        <v>87</v>
      </c>
      <c r="AW150" s="14" t="s">
        <v>34</v>
      </c>
      <c r="AX150" s="14" t="s">
        <v>85</v>
      </c>
      <c r="AY150" s="268" t="s">
        <v>256</v>
      </c>
    </row>
    <row r="151" s="2" customFormat="1" ht="24.15" customHeight="1">
      <c r="A151" s="38"/>
      <c r="B151" s="39"/>
      <c r="C151" s="280" t="s">
        <v>406</v>
      </c>
      <c r="D151" s="280" t="s">
        <v>303</v>
      </c>
      <c r="E151" s="281" t="s">
        <v>1940</v>
      </c>
      <c r="F151" s="282" t="s">
        <v>1941</v>
      </c>
      <c r="G151" s="283" t="s">
        <v>358</v>
      </c>
      <c r="H151" s="284">
        <v>40.25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0.00011</v>
      </c>
      <c r="R151" s="238">
        <f>Q151*H151</f>
        <v>0.0044275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1071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1071</v>
      </c>
      <c r="BM151" s="240" t="s">
        <v>3142</v>
      </c>
    </row>
    <row r="152" s="14" customFormat="1">
      <c r="A152" s="14"/>
      <c r="B152" s="258"/>
      <c r="C152" s="259"/>
      <c r="D152" s="249" t="s">
        <v>266</v>
      </c>
      <c r="E152" s="260" t="s">
        <v>1</v>
      </c>
      <c r="F152" s="261" t="s">
        <v>2287</v>
      </c>
      <c r="G152" s="259"/>
      <c r="H152" s="262">
        <v>40.25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266</v>
      </c>
      <c r="AU152" s="268" t="s">
        <v>87</v>
      </c>
      <c r="AV152" s="14" t="s">
        <v>87</v>
      </c>
      <c r="AW152" s="14" t="s">
        <v>34</v>
      </c>
      <c r="AX152" s="14" t="s">
        <v>85</v>
      </c>
      <c r="AY152" s="268" t="s">
        <v>256</v>
      </c>
    </row>
    <row r="153" s="2" customFormat="1" ht="33" customHeight="1">
      <c r="A153" s="38"/>
      <c r="B153" s="39"/>
      <c r="C153" s="228" t="s">
        <v>309</v>
      </c>
      <c r="D153" s="228" t="s">
        <v>258</v>
      </c>
      <c r="E153" s="229" t="s">
        <v>1943</v>
      </c>
      <c r="F153" s="230" t="s">
        <v>1944</v>
      </c>
      <c r="G153" s="231" t="s">
        <v>319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355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3143</v>
      </c>
    </row>
    <row r="154" s="2" customFormat="1" ht="33" customHeight="1">
      <c r="A154" s="38"/>
      <c r="B154" s="39"/>
      <c r="C154" s="280" t="s">
        <v>316</v>
      </c>
      <c r="D154" s="280" t="s">
        <v>303</v>
      </c>
      <c r="E154" s="281" t="s">
        <v>1647</v>
      </c>
      <c r="F154" s="282" t="s">
        <v>1946</v>
      </c>
      <c r="G154" s="283" t="s">
        <v>319</v>
      </c>
      <c r="H154" s="284">
        <v>1</v>
      </c>
      <c r="I154" s="285"/>
      <c r="J154" s="286">
        <f>ROUND(I154*H154,2)</f>
        <v>0</v>
      </c>
      <c r="K154" s="287"/>
      <c r="L154" s="288"/>
      <c r="M154" s="289" t="s">
        <v>1</v>
      </c>
      <c r="N154" s="290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513</v>
      </c>
      <c r="AT154" s="240" t="s">
        <v>303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3144</v>
      </c>
    </row>
    <row r="155" s="2" customFormat="1" ht="37.8" customHeight="1">
      <c r="A155" s="38"/>
      <c r="B155" s="39"/>
      <c r="C155" s="228" t="s">
        <v>322</v>
      </c>
      <c r="D155" s="228" t="s">
        <v>258</v>
      </c>
      <c r="E155" s="229" t="s">
        <v>2290</v>
      </c>
      <c r="F155" s="230" t="s">
        <v>2291</v>
      </c>
      <c r="G155" s="231" t="s">
        <v>319</v>
      </c>
      <c r="H155" s="232">
        <v>2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3145</v>
      </c>
    </row>
    <row r="156" s="2" customFormat="1" ht="16.5" customHeight="1">
      <c r="A156" s="38"/>
      <c r="B156" s="39"/>
      <c r="C156" s="280" t="s">
        <v>8</v>
      </c>
      <c r="D156" s="280" t="s">
        <v>303</v>
      </c>
      <c r="E156" s="281" t="s">
        <v>2293</v>
      </c>
      <c r="F156" s="282" t="s">
        <v>2294</v>
      </c>
      <c r="G156" s="283" t="s">
        <v>319</v>
      </c>
      <c r="H156" s="284">
        <v>2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3146</v>
      </c>
    </row>
    <row r="157" s="2" customFormat="1" ht="49.05" customHeight="1">
      <c r="A157" s="38"/>
      <c r="B157" s="39"/>
      <c r="C157" s="228" t="s">
        <v>411</v>
      </c>
      <c r="D157" s="228" t="s">
        <v>258</v>
      </c>
      <c r="E157" s="229" t="s">
        <v>1948</v>
      </c>
      <c r="F157" s="230" t="s">
        <v>1949</v>
      </c>
      <c r="G157" s="231" t="s">
        <v>319</v>
      </c>
      <c r="H157" s="232">
        <v>3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3147</v>
      </c>
    </row>
    <row r="158" s="2" customFormat="1" ht="24.15" customHeight="1">
      <c r="A158" s="38"/>
      <c r="B158" s="39"/>
      <c r="C158" s="280" t="s">
        <v>7</v>
      </c>
      <c r="D158" s="280" t="s">
        <v>303</v>
      </c>
      <c r="E158" s="281" t="s">
        <v>1951</v>
      </c>
      <c r="F158" s="282" t="s">
        <v>1952</v>
      </c>
      <c r="G158" s="283" t="s">
        <v>319</v>
      </c>
      <c r="H158" s="284">
        <v>3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4.0000000000000003E-05</v>
      </c>
      <c r="R158" s="238">
        <f>Q158*H158</f>
        <v>0.00012000000000000002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3148</v>
      </c>
    </row>
    <row r="159" s="2" customFormat="1" ht="49.05" customHeight="1">
      <c r="A159" s="38"/>
      <c r="B159" s="39"/>
      <c r="C159" s="228" t="s">
        <v>435</v>
      </c>
      <c r="D159" s="228" t="s">
        <v>258</v>
      </c>
      <c r="E159" s="229" t="s">
        <v>1954</v>
      </c>
      <c r="F159" s="230" t="s">
        <v>1955</v>
      </c>
      <c r="G159" s="231" t="s">
        <v>319</v>
      </c>
      <c r="H159" s="232">
        <v>2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3149</v>
      </c>
    </row>
    <row r="160" s="2" customFormat="1" ht="24.15" customHeight="1">
      <c r="A160" s="38"/>
      <c r="B160" s="39"/>
      <c r="C160" s="280" t="s">
        <v>441</v>
      </c>
      <c r="D160" s="280" t="s">
        <v>303</v>
      </c>
      <c r="E160" s="281" t="s">
        <v>1957</v>
      </c>
      <c r="F160" s="282" t="s">
        <v>1958</v>
      </c>
      <c r="G160" s="283" t="s">
        <v>319</v>
      </c>
      <c r="H160" s="284">
        <v>2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4.0000000000000003E-05</v>
      </c>
      <c r="R160" s="238">
        <f>Q160*H160</f>
        <v>8.0000000000000007E-05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3150</v>
      </c>
    </row>
    <row r="161" s="2" customFormat="1" ht="24.15" customHeight="1">
      <c r="A161" s="38"/>
      <c r="B161" s="39"/>
      <c r="C161" s="228" t="s">
        <v>465</v>
      </c>
      <c r="D161" s="228" t="s">
        <v>258</v>
      </c>
      <c r="E161" s="229" t="s">
        <v>1449</v>
      </c>
      <c r="F161" s="230" t="s">
        <v>1450</v>
      </c>
      <c r="G161" s="231" t="s">
        <v>319</v>
      </c>
      <c r="H161" s="232">
        <v>1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3151</v>
      </c>
    </row>
    <row r="162" s="2" customFormat="1" ht="24.15" customHeight="1">
      <c r="A162" s="38"/>
      <c r="B162" s="39"/>
      <c r="C162" s="280" t="s">
        <v>471</v>
      </c>
      <c r="D162" s="280" t="s">
        <v>303</v>
      </c>
      <c r="E162" s="281" t="s">
        <v>1452</v>
      </c>
      <c r="F162" s="282" t="s">
        <v>1453</v>
      </c>
      <c r="G162" s="283" t="s">
        <v>319</v>
      </c>
      <c r="H162" s="284">
        <v>1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0.00017000000000000001</v>
      </c>
      <c r="R162" s="238">
        <f>Q162*H162</f>
        <v>0.00017000000000000001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3152</v>
      </c>
    </row>
    <row r="163" s="2" customFormat="1" ht="49.05" customHeight="1">
      <c r="A163" s="38"/>
      <c r="B163" s="39"/>
      <c r="C163" s="228" t="s">
        <v>489</v>
      </c>
      <c r="D163" s="228" t="s">
        <v>258</v>
      </c>
      <c r="E163" s="229" t="s">
        <v>1962</v>
      </c>
      <c r="F163" s="230" t="s">
        <v>1963</v>
      </c>
      <c r="G163" s="231" t="s">
        <v>319</v>
      </c>
      <c r="H163" s="232">
        <v>4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355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3153</v>
      </c>
    </row>
    <row r="164" s="2" customFormat="1" ht="24.15" customHeight="1">
      <c r="A164" s="38"/>
      <c r="B164" s="39"/>
      <c r="C164" s="280" t="s">
        <v>498</v>
      </c>
      <c r="D164" s="280" t="s">
        <v>303</v>
      </c>
      <c r="E164" s="281" t="s">
        <v>1965</v>
      </c>
      <c r="F164" s="282" t="s">
        <v>1966</v>
      </c>
      <c r="G164" s="283" t="s">
        <v>319</v>
      </c>
      <c r="H164" s="284">
        <v>4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6.0000000000000002E-05</v>
      </c>
      <c r="R164" s="238">
        <f>Q164*H164</f>
        <v>0.00024000000000000001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3154</v>
      </c>
    </row>
    <row r="165" s="2" customFormat="1" ht="49.05" customHeight="1">
      <c r="A165" s="38"/>
      <c r="B165" s="39"/>
      <c r="C165" s="228" t="s">
        <v>505</v>
      </c>
      <c r="D165" s="228" t="s">
        <v>258</v>
      </c>
      <c r="E165" s="229" t="s">
        <v>1968</v>
      </c>
      <c r="F165" s="230" t="s">
        <v>1969</v>
      </c>
      <c r="G165" s="231" t="s">
        <v>319</v>
      </c>
      <c r="H165" s="232">
        <v>24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3155</v>
      </c>
    </row>
    <row r="166" s="2" customFormat="1" ht="24.15" customHeight="1">
      <c r="A166" s="38"/>
      <c r="B166" s="39"/>
      <c r="C166" s="280" t="s">
        <v>509</v>
      </c>
      <c r="D166" s="280" t="s">
        <v>303</v>
      </c>
      <c r="E166" s="281" t="s">
        <v>1971</v>
      </c>
      <c r="F166" s="282" t="s">
        <v>1972</v>
      </c>
      <c r="G166" s="283" t="s">
        <v>319</v>
      </c>
      <c r="H166" s="284">
        <v>6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42</v>
      </c>
      <c r="O166" s="91"/>
      <c r="P166" s="238">
        <f>O166*H166</f>
        <v>0</v>
      </c>
      <c r="Q166" s="238">
        <v>0.00010000000000000001</v>
      </c>
      <c r="R166" s="238">
        <f>Q166*H166</f>
        <v>0.00060000000000000006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513</v>
      </c>
      <c r="AT166" s="240" t="s">
        <v>303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3156</v>
      </c>
    </row>
    <row r="167" s="2" customFormat="1" ht="33" customHeight="1">
      <c r="A167" s="38"/>
      <c r="B167" s="39"/>
      <c r="C167" s="280" t="s">
        <v>513</v>
      </c>
      <c r="D167" s="280" t="s">
        <v>303</v>
      </c>
      <c r="E167" s="281" t="s">
        <v>1974</v>
      </c>
      <c r="F167" s="282" t="s">
        <v>1975</v>
      </c>
      <c r="G167" s="283" t="s">
        <v>319</v>
      </c>
      <c r="H167" s="284">
        <v>18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0.00016000000000000001</v>
      </c>
      <c r="R167" s="238">
        <f>Q167*H167</f>
        <v>0.0028800000000000002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3157</v>
      </c>
    </row>
    <row r="168" s="2" customFormat="1" ht="24.15" customHeight="1">
      <c r="A168" s="38"/>
      <c r="B168" s="39"/>
      <c r="C168" s="228" t="s">
        <v>518</v>
      </c>
      <c r="D168" s="228" t="s">
        <v>258</v>
      </c>
      <c r="E168" s="229" t="s">
        <v>1476</v>
      </c>
      <c r="F168" s="230" t="s">
        <v>1477</v>
      </c>
      <c r="G168" s="231" t="s">
        <v>319</v>
      </c>
      <c r="H168" s="232">
        <v>2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355</v>
      </c>
      <c r="AT168" s="240" t="s">
        <v>258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3158</v>
      </c>
    </row>
    <row r="169" s="2" customFormat="1" ht="24.15" customHeight="1">
      <c r="A169" s="38"/>
      <c r="B169" s="39"/>
      <c r="C169" s="280" t="s">
        <v>523</v>
      </c>
      <c r="D169" s="280" t="s">
        <v>303</v>
      </c>
      <c r="E169" s="281" t="s">
        <v>1479</v>
      </c>
      <c r="F169" s="282" t="s">
        <v>1480</v>
      </c>
      <c r="G169" s="283" t="s">
        <v>319</v>
      </c>
      <c r="H169" s="284">
        <v>1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42</v>
      </c>
      <c r="O169" s="91"/>
      <c r="P169" s="238">
        <f>O169*H169</f>
        <v>0</v>
      </c>
      <c r="Q169" s="238">
        <v>0.0010499999999999999</v>
      </c>
      <c r="R169" s="238">
        <f>Q169*H169</f>
        <v>0.0010499999999999999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513</v>
      </c>
      <c r="AT169" s="240" t="s">
        <v>303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3159</v>
      </c>
    </row>
    <row r="170" s="2" customFormat="1" ht="24.15" customHeight="1">
      <c r="A170" s="38"/>
      <c r="B170" s="39"/>
      <c r="C170" s="280" t="s">
        <v>532</v>
      </c>
      <c r="D170" s="280" t="s">
        <v>303</v>
      </c>
      <c r="E170" s="281" t="s">
        <v>2322</v>
      </c>
      <c r="F170" s="282" t="s">
        <v>2323</v>
      </c>
      <c r="G170" s="283" t="s">
        <v>319</v>
      </c>
      <c r="H170" s="284">
        <v>1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42</v>
      </c>
      <c r="O170" s="91"/>
      <c r="P170" s="238">
        <f>O170*H170</f>
        <v>0</v>
      </c>
      <c r="Q170" s="238">
        <v>0.0010499999999999999</v>
      </c>
      <c r="R170" s="238">
        <f>Q170*H170</f>
        <v>0.0010499999999999999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513</v>
      </c>
      <c r="AT170" s="240" t="s">
        <v>303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3160</v>
      </c>
    </row>
    <row r="171" s="2" customFormat="1" ht="24.15" customHeight="1">
      <c r="A171" s="38"/>
      <c r="B171" s="39"/>
      <c r="C171" s="228" t="s">
        <v>544</v>
      </c>
      <c r="D171" s="228" t="s">
        <v>258</v>
      </c>
      <c r="E171" s="229" t="s">
        <v>1979</v>
      </c>
      <c r="F171" s="230" t="s">
        <v>1980</v>
      </c>
      <c r="G171" s="231" t="s">
        <v>319</v>
      </c>
      <c r="H171" s="232">
        <v>1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355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3161</v>
      </c>
    </row>
    <row r="172" s="2" customFormat="1" ht="16.5" customHeight="1">
      <c r="A172" s="38"/>
      <c r="B172" s="39"/>
      <c r="C172" s="280" t="s">
        <v>553</v>
      </c>
      <c r="D172" s="280" t="s">
        <v>303</v>
      </c>
      <c r="E172" s="281" t="s">
        <v>1620</v>
      </c>
      <c r="F172" s="282" t="s">
        <v>1982</v>
      </c>
      <c r="G172" s="283" t="s">
        <v>319</v>
      </c>
      <c r="H172" s="284">
        <v>1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42</v>
      </c>
      <c r="O172" s="91"/>
      <c r="P172" s="238">
        <f>O172*H172</f>
        <v>0</v>
      </c>
      <c r="Q172" s="238">
        <v>0.00050000000000000001</v>
      </c>
      <c r="R172" s="238">
        <f>Q172*H172</f>
        <v>0.00050000000000000001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513</v>
      </c>
      <c r="AT172" s="240" t="s">
        <v>303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3162</v>
      </c>
    </row>
    <row r="173" s="2" customFormat="1" ht="16.5" customHeight="1">
      <c r="A173" s="38"/>
      <c r="B173" s="39"/>
      <c r="C173" s="280" t="s">
        <v>558</v>
      </c>
      <c r="D173" s="280" t="s">
        <v>303</v>
      </c>
      <c r="E173" s="281" t="s">
        <v>1515</v>
      </c>
      <c r="F173" s="282" t="s">
        <v>1516</v>
      </c>
      <c r="G173" s="283" t="s">
        <v>319</v>
      </c>
      <c r="H173" s="284">
        <v>1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5.0000000000000002E-05</v>
      </c>
      <c r="R173" s="238">
        <f>Q173*H173</f>
        <v>5.0000000000000002E-05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3163</v>
      </c>
    </row>
    <row r="174" s="2" customFormat="1" ht="24.15" customHeight="1">
      <c r="A174" s="38"/>
      <c r="B174" s="39"/>
      <c r="C174" s="228" t="s">
        <v>564</v>
      </c>
      <c r="D174" s="228" t="s">
        <v>258</v>
      </c>
      <c r="E174" s="229" t="s">
        <v>1494</v>
      </c>
      <c r="F174" s="230" t="s">
        <v>1495</v>
      </c>
      <c r="G174" s="231" t="s">
        <v>319</v>
      </c>
      <c r="H174" s="232">
        <v>11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3164</v>
      </c>
    </row>
    <row r="175" s="2" customFormat="1" ht="16.5" customHeight="1">
      <c r="A175" s="38"/>
      <c r="B175" s="39"/>
      <c r="C175" s="280" t="s">
        <v>570</v>
      </c>
      <c r="D175" s="280" t="s">
        <v>303</v>
      </c>
      <c r="E175" s="281" t="s">
        <v>1986</v>
      </c>
      <c r="F175" s="282" t="s">
        <v>1987</v>
      </c>
      <c r="G175" s="283" t="s">
        <v>319</v>
      </c>
      <c r="H175" s="284">
        <v>9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42</v>
      </c>
      <c r="O175" s="91"/>
      <c r="P175" s="238">
        <f>O175*H175</f>
        <v>0</v>
      </c>
      <c r="Q175" s="238">
        <v>0.00018000000000000001</v>
      </c>
      <c r="R175" s="238">
        <f>Q175*H175</f>
        <v>0.0016200000000000001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513</v>
      </c>
      <c r="AT175" s="240" t="s">
        <v>303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3165</v>
      </c>
    </row>
    <row r="176" s="2" customFormat="1" ht="16.5" customHeight="1">
      <c r="A176" s="38"/>
      <c r="B176" s="39"/>
      <c r="C176" s="280" t="s">
        <v>574</v>
      </c>
      <c r="D176" s="280" t="s">
        <v>303</v>
      </c>
      <c r="E176" s="281" t="s">
        <v>1497</v>
      </c>
      <c r="F176" s="282" t="s">
        <v>1498</v>
      </c>
      <c r="G176" s="283" t="s">
        <v>319</v>
      </c>
      <c r="H176" s="284">
        <v>2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42</v>
      </c>
      <c r="O176" s="91"/>
      <c r="P176" s="238">
        <f>O176*H176</f>
        <v>0</v>
      </c>
      <c r="Q176" s="238">
        <v>0.00018000000000000001</v>
      </c>
      <c r="R176" s="238">
        <f>Q176*H176</f>
        <v>0.00036000000000000002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513</v>
      </c>
      <c r="AT176" s="240" t="s">
        <v>303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3166</v>
      </c>
    </row>
    <row r="177" s="2" customFormat="1" ht="33" customHeight="1">
      <c r="A177" s="38"/>
      <c r="B177" s="39"/>
      <c r="C177" s="228" t="s">
        <v>477</v>
      </c>
      <c r="D177" s="228" t="s">
        <v>258</v>
      </c>
      <c r="E177" s="229" t="s">
        <v>2331</v>
      </c>
      <c r="F177" s="230" t="s">
        <v>2332</v>
      </c>
      <c r="G177" s="231" t="s">
        <v>319</v>
      </c>
      <c r="H177" s="232">
        <v>1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3167</v>
      </c>
    </row>
    <row r="178" s="2" customFormat="1" ht="16.5" customHeight="1">
      <c r="A178" s="38"/>
      <c r="B178" s="39"/>
      <c r="C178" s="280" t="s">
        <v>485</v>
      </c>
      <c r="D178" s="280" t="s">
        <v>303</v>
      </c>
      <c r="E178" s="281" t="s">
        <v>2334</v>
      </c>
      <c r="F178" s="282" t="s">
        <v>2335</v>
      </c>
      <c r="G178" s="283" t="s">
        <v>319</v>
      </c>
      <c r="H178" s="284">
        <v>1</v>
      </c>
      <c r="I178" s="285"/>
      <c r="J178" s="286">
        <f>ROUND(I178*H178,2)</f>
        <v>0</v>
      </c>
      <c r="K178" s="287"/>
      <c r="L178" s="288"/>
      <c r="M178" s="289" t="s">
        <v>1</v>
      </c>
      <c r="N178" s="290" t="s">
        <v>42</v>
      </c>
      <c r="O178" s="91"/>
      <c r="P178" s="238">
        <f>O178*H178</f>
        <v>0</v>
      </c>
      <c r="Q178" s="238">
        <v>0.00040000000000000002</v>
      </c>
      <c r="R178" s="238">
        <f>Q178*H178</f>
        <v>0.00040000000000000002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513</v>
      </c>
      <c r="AT178" s="240" t="s">
        <v>303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3168</v>
      </c>
    </row>
    <row r="179" s="2" customFormat="1" ht="49.05" customHeight="1">
      <c r="A179" s="38"/>
      <c r="B179" s="39"/>
      <c r="C179" s="228" t="s">
        <v>583</v>
      </c>
      <c r="D179" s="228" t="s">
        <v>258</v>
      </c>
      <c r="E179" s="229" t="s">
        <v>1524</v>
      </c>
      <c r="F179" s="230" t="s">
        <v>1525</v>
      </c>
      <c r="G179" s="231" t="s">
        <v>319</v>
      </c>
      <c r="H179" s="232">
        <v>8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355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3169</v>
      </c>
    </row>
    <row r="180" s="2" customFormat="1" ht="44.25" customHeight="1">
      <c r="A180" s="38"/>
      <c r="B180" s="39"/>
      <c r="C180" s="280" t="s">
        <v>588</v>
      </c>
      <c r="D180" s="280" t="s">
        <v>303</v>
      </c>
      <c r="E180" s="281" t="s">
        <v>1491</v>
      </c>
      <c r="F180" s="282" t="s">
        <v>1991</v>
      </c>
      <c r="G180" s="283" t="s">
        <v>319</v>
      </c>
      <c r="H180" s="284">
        <v>8</v>
      </c>
      <c r="I180" s="285"/>
      <c r="J180" s="286">
        <f>ROUND(I180*H180,2)</f>
        <v>0</v>
      </c>
      <c r="K180" s="287"/>
      <c r="L180" s="288"/>
      <c r="M180" s="289" t="s">
        <v>1</v>
      </c>
      <c r="N180" s="290" t="s">
        <v>42</v>
      </c>
      <c r="O180" s="91"/>
      <c r="P180" s="238">
        <f>O180*H180</f>
        <v>0</v>
      </c>
      <c r="Q180" s="238">
        <v>0.001</v>
      </c>
      <c r="R180" s="238">
        <f>Q180*H180</f>
        <v>0.0080000000000000002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513</v>
      </c>
      <c r="AT180" s="240" t="s">
        <v>303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3170</v>
      </c>
    </row>
    <row r="181" s="2" customFormat="1" ht="44.25" customHeight="1">
      <c r="A181" s="38"/>
      <c r="B181" s="39"/>
      <c r="C181" s="228" t="s">
        <v>592</v>
      </c>
      <c r="D181" s="228" t="s">
        <v>258</v>
      </c>
      <c r="E181" s="229" t="s">
        <v>1538</v>
      </c>
      <c r="F181" s="230" t="s">
        <v>1539</v>
      </c>
      <c r="G181" s="231" t="s">
        <v>319</v>
      </c>
      <c r="H181" s="232">
        <v>1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3171</v>
      </c>
    </row>
    <row r="182" s="2" customFormat="1" ht="49.05" customHeight="1">
      <c r="A182" s="38"/>
      <c r="B182" s="39"/>
      <c r="C182" s="228" t="s">
        <v>598</v>
      </c>
      <c r="D182" s="228" t="s">
        <v>258</v>
      </c>
      <c r="E182" s="229" t="s">
        <v>1994</v>
      </c>
      <c r="F182" s="230" t="s">
        <v>1995</v>
      </c>
      <c r="G182" s="231" t="s">
        <v>292</v>
      </c>
      <c r="H182" s="232">
        <v>0.129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3172</v>
      </c>
    </row>
    <row r="183" s="2" customFormat="1" ht="16.5" customHeight="1">
      <c r="A183" s="38"/>
      <c r="B183" s="39"/>
      <c r="C183" s="228" t="s">
        <v>602</v>
      </c>
      <c r="D183" s="228" t="s">
        <v>258</v>
      </c>
      <c r="E183" s="229" t="s">
        <v>1527</v>
      </c>
      <c r="F183" s="230" t="s">
        <v>1545</v>
      </c>
      <c r="G183" s="231" t="s">
        <v>722</v>
      </c>
      <c r="H183" s="232">
        <v>10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3173</v>
      </c>
    </row>
    <row r="184" s="12" customFormat="1" ht="22.8" customHeight="1">
      <c r="A184" s="12"/>
      <c r="B184" s="212"/>
      <c r="C184" s="213"/>
      <c r="D184" s="214" t="s">
        <v>76</v>
      </c>
      <c r="E184" s="226" t="s">
        <v>1547</v>
      </c>
      <c r="F184" s="226" t="s">
        <v>1548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SUM(P185:P198)</f>
        <v>0</v>
      </c>
      <c r="Q184" s="220"/>
      <c r="R184" s="221">
        <f>SUM(R185:R198)</f>
        <v>0.056570000000000002</v>
      </c>
      <c r="S184" s="220"/>
      <c r="T184" s="222">
        <f>SUM(T185:T198)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87</v>
      </c>
      <c r="AT184" s="224" t="s">
        <v>76</v>
      </c>
      <c r="AU184" s="224" t="s">
        <v>85</v>
      </c>
      <c r="AY184" s="223" t="s">
        <v>256</v>
      </c>
      <c r="BK184" s="225">
        <f>SUM(BK185:BK198)</f>
        <v>0</v>
      </c>
    </row>
    <row r="185" s="2" customFormat="1" ht="21.75" customHeight="1">
      <c r="A185" s="38"/>
      <c r="B185" s="39"/>
      <c r="C185" s="228" t="s">
        <v>608</v>
      </c>
      <c r="D185" s="228" t="s">
        <v>258</v>
      </c>
      <c r="E185" s="229" t="s">
        <v>1998</v>
      </c>
      <c r="F185" s="230" t="s">
        <v>1999</v>
      </c>
      <c r="G185" s="231" t="s">
        <v>319</v>
      </c>
      <c r="H185" s="232">
        <v>1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3174</v>
      </c>
    </row>
    <row r="186" s="2" customFormat="1" ht="16.5" customHeight="1">
      <c r="A186" s="38"/>
      <c r="B186" s="39"/>
      <c r="C186" s="280" t="s">
        <v>614</v>
      </c>
      <c r="D186" s="280" t="s">
        <v>303</v>
      </c>
      <c r="E186" s="281" t="s">
        <v>2001</v>
      </c>
      <c r="F186" s="282" t="s">
        <v>2002</v>
      </c>
      <c r="G186" s="283" t="s">
        <v>319</v>
      </c>
      <c r="H186" s="284">
        <v>1</v>
      </c>
      <c r="I186" s="285"/>
      <c r="J186" s="286">
        <f>ROUND(I186*H186,2)</f>
        <v>0</v>
      </c>
      <c r="K186" s="287"/>
      <c r="L186" s="288"/>
      <c r="M186" s="289" t="s">
        <v>1</v>
      </c>
      <c r="N186" s="290" t="s">
        <v>42</v>
      </c>
      <c r="O186" s="91"/>
      <c r="P186" s="238">
        <f>O186*H186</f>
        <v>0</v>
      </c>
      <c r="Q186" s="238">
        <v>0.00132</v>
      </c>
      <c r="R186" s="238">
        <f>Q186*H186</f>
        <v>0.00132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513</v>
      </c>
      <c r="AT186" s="240" t="s">
        <v>303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3175</v>
      </c>
    </row>
    <row r="187" s="2" customFormat="1" ht="24.15" customHeight="1">
      <c r="A187" s="38"/>
      <c r="B187" s="39"/>
      <c r="C187" s="228" t="s">
        <v>620</v>
      </c>
      <c r="D187" s="228" t="s">
        <v>258</v>
      </c>
      <c r="E187" s="229" t="s">
        <v>2004</v>
      </c>
      <c r="F187" s="230" t="s">
        <v>2005</v>
      </c>
      <c r="G187" s="231" t="s">
        <v>358</v>
      </c>
      <c r="H187" s="232">
        <v>880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355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3176</v>
      </c>
    </row>
    <row r="188" s="2" customFormat="1" ht="37.8" customHeight="1">
      <c r="A188" s="38"/>
      <c r="B188" s="39"/>
      <c r="C188" s="280" t="s">
        <v>625</v>
      </c>
      <c r="D188" s="280" t="s">
        <v>303</v>
      </c>
      <c r="E188" s="281" t="s">
        <v>2007</v>
      </c>
      <c r="F188" s="282" t="s">
        <v>2008</v>
      </c>
      <c r="G188" s="283" t="s">
        <v>358</v>
      </c>
      <c r="H188" s="284">
        <v>1056</v>
      </c>
      <c r="I188" s="285"/>
      <c r="J188" s="286">
        <f>ROUND(I188*H188,2)</f>
        <v>0</v>
      </c>
      <c r="K188" s="287"/>
      <c r="L188" s="288"/>
      <c r="M188" s="289" t="s">
        <v>1</v>
      </c>
      <c r="N188" s="290" t="s">
        <v>42</v>
      </c>
      <c r="O188" s="91"/>
      <c r="P188" s="238">
        <f>O188*H188</f>
        <v>0</v>
      </c>
      <c r="Q188" s="238">
        <v>5.0000000000000002E-05</v>
      </c>
      <c r="R188" s="238">
        <f>Q188*H188</f>
        <v>0.0528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513</v>
      </c>
      <c r="AT188" s="240" t="s">
        <v>303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3177</v>
      </c>
    </row>
    <row r="189" s="14" customFormat="1">
      <c r="A189" s="14"/>
      <c r="B189" s="258"/>
      <c r="C189" s="259"/>
      <c r="D189" s="249" t="s">
        <v>266</v>
      </c>
      <c r="E189" s="260" t="s">
        <v>1</v>
      </c>
      <c r="F189" s="261" t="s">
        <v>3178</v>
      </c>
      <c r="G189" s="259"/>
      <c r="H189" s="262">
        <v>1056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266</v>
      </c>
      <c r="AU189" s="268" t="s">
        <v>87</v>
      </c>
      <c r="AV189" s="14" t="s">
        <v>87</v>
      </c>
      <c r="AW189" s="14" t="s">
        <v>34</v>
      </c>
      <c r="AX189" s="14" t="s">
        <v>85</v>
      </c>
      <c r="AY189" s="268" t="s">
        <v>256</v>
      </c>
    </row>
    <row r="190" s="2" customFormat="1" ht="24.15" customHeight="1">
      <c r="A190" s="38"/>
      <c r="B190" s="39"/>
      <c r="C190" s="228" t="s">
        <v>630</v>
      </c>
      <c r="D190" s="228" t="s">
        <v>258</v>
      </c>
      <c r="E190" s="229" t="s">
        <v>2011</v>
      </c>
      <c r="F190" s="230" t="s">
        <v>2012</v>
      </c>
      <c r="G190" s="231" t="s">
        <v>319</v>
      </c>
      <c r="H190" s="232">
        <v>15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3179</v>
      </c>
    </row>
    <row r="191" s="2" customFormat="1" ht="24.15" customHeight="1">
      <c r="A191" s="38"/>
      <c r="B191" s="39"/>
      <c r="C191" s="280" t="s">
        <v>643</v>
      </c>
      <c r="D191" s="280" t="s">
        <v>303</v>
      </c>
      <c r="E191" s="281" t="s">
        <v>2014</v>
      </c>
      <c r="F191" s="282" t="s">
        <v>2015</v>
      </c>
      <c r="G191" s="283" t="s">
        <v>319</v>
      </c>
      <c r="H191" s="284">
        <v>15</v>
      </c>
      <c r="I191" s="285"/>
      <c r="J191" s="286">
        <f>ROUND(I191*H191,2)</f>
        <v>0</v>
      </c>
      <c r="K191" s="287"/>
      <c r="L191" s="288"/>
      <c r="M191" s="289" t="s">
        <v>1</v>
      </c>
      <c r="N191" s="290" t="s">
        <v>42</v>
      </c>
      <c r="O191" s="91"/>
      <c r="P191" s="238">
        <f>O191*H191</f>
        <v>0</v>
      </c>
      <c r="Q191" s="238">
        <v>5.0000000000000002E-05</v>
      </c>
      <c r="R191" s="238">
        <f>Q191*H191</f>
        <v>0.00075000000000000002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513</v>
      </c>
      <c r="AT191" s="240" t="s">
        <v>303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3180</v>
      </c>
    </row>
    <row r="192" s="2" customFormat="1" ht="37.8" customHeight="1">
      <c r="A192" s="38"/>
      <c r="B192" s="39"/>
      <c r="C192" s="228" t="s">
        <v>657</v>
      </c>
      <c r="D192" s="228" t="s">
        <v>258</v>
      </c>
      <c r="E192" s="229" t="s">
        <v>2017</v>
      </c>
      <c r="F192" s="230" t="s">
        <v>2018</v>
      </c>
      <c r="G192" s="231" t="s">
        <v>319</v>
      </c>
      <c r="H192" s="232">
        <v>17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355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3181</v>
      </c>
    </row>
    <row r="193" s="2" customFormat="1" ht="24.15" customHeight="1">
      <c r="A193" s="38"/>
      <c r="B193" s="39"/>
      <c r="C193" s="280" t="s">
        <v>661</v>
      </c>
      <c r="D193" s="280" t="s">
        <v>303</v>
      </c>
      <c r="E193" s="281" t="s">
        <v>2020</v>
      </c>
      <c r="F193" s="282" t="s">
        <v>2021</v>
      </c>
      <c r="G193" s="283" t="s">
        <v>319</v>
      </c>
      <c r="H193" s="284">
        <v>15</v>
      </c>
      <c r="I193" s="285"/>
      <c r="J193" s="286">
        <f>ROUND(I193*H193,2)</f>
        <v>0</v>
      </c>
      <c r="K193" s="287"/>
      <c r="L193" s="288"/>
      <c r="M193" s="289" t="s">
        <v>1</v>
      </c>
      <c r="N193" s="290" t="s">
        <v>42</v>
      </c>
      <c r="O193" s="91"/>
      <c r="P193" s="238">
        <f>O193*H193</f>
        <v>0</v>
      </c>
      <c r="Q193" s="238">
        <v>0.00010000000000000001</v>
      </c>
      <c r="R193" s="238">
        <f>Q193*H193</f>
        <v>0.0015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513</v>
      </c>
      <c r="AT193" s="240" t="s">
        <v>303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3182</v>
      </c>
    </row>
    <row r="194" s="2" customFormat="1" ht="24.15" customHeight="1">
      <c r="A194" s="38"/>
      <c r="B194" s="39"/>
      <c r="C194" s="280" t="s">
        <v>665</v>
      </c>
      <c r="D194" s="280" t="s">
        <v>303</v>
      </c>
      <c r="E194" s="281" t="s">
        <v>2023</v>
      </c>
      <c r="F194" s="282" t="s">
        <v>2024</v>
      </c>
      <c r="G194" s="283" t="s">
        <v>319</v>
      </c>
      <c r="H194" s="284">
        <v>2</v>
      </c>
      <c r="I194" s="285"/>
      <c r="J194" s="286">
        <f>ROUND(I194*H194,2)</f>
        <v>0</v>
      </c>
      <c r="K194" s="287"/>
      <c r="L194" s="288"/>
      <c r="M194" s="289" t="s">
        <v>1</v>
      </c>
      <c r="N194" s="290" t="s">
        <v>42</v>
      </c>
      <c r="O194" s="91"/>
      <c r="P194" s="238">
        <f>O194*H194</f>
        <v>0</v>
      </c>
      <c r="Q194" s="238">
        <v>0.00010000000000000001</v>
      </c>
      <c r="R194" s="238">
        <f>Q194*H194</f>
        <v>0.00020000000000000001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513</v>
      </c>
      <c r="AT194" s="240" t="s">
        <v>303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3183</v>
      </c>
    </row>
    <row r="195" s="2" customFormat="1" ht="24.15" customHeight="1">
      <c r="A195" s="38"/>
      <c r="B195" s="39"/>
      <c r="C195" s="228" t="s">
        <v>670</v>
      </c>
      <c r="D195" s="228" t="s">
        <v>258</v>
      </c>
      <c r="E195" s="229" t="s">
        <v>2026</v>
      </c>
      <c r="F195" s="230" t="s">
        <v>2027</v>
      </c>
      <c r="G195" s="231" t="s">
        <v>319</v>
      </c>
      <c r="H195" s="232">
        <v>17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3184</v>
      </c>
    </row>
    <row r="196" s="2" customFormat="1" ht="24.15" customHeight="1">
      <c r="A196" s="38"/>
      <c r="B196" s="39"/>
      <c r="C196" s="228" t="s">
        <v>676</v>
      </c>
      <c r="D196" s="228" t="s">
        <v>258</v>
      </c>
      <c r="E196" s="229" t="s">
        <v>2029</v>
      </c>
      <c r="F196" s="230" t="s">
        <v>2030</v>
      </c>
      <c r="G196" s="231" t="s">
        <v>319</v>
      </c>
      <c r="H196" s="232">
        <v>17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3185</v>
      </c>
    </row>
    <row r="197" s="2" customFormat="1" ht="24.15" customHeight="1">
      <c r="A197" s="38"/>
      <c r="B197" s="39"/>
      <c r="C197" s="228" t="s">
        <v>682</v>
      </c>
      <c r="D197" s="228" t="s">
        <v>258</v>
      </c>
      <c r="E197" s="229" t="s">
        <v>2032</v>
      </c>
      <c r="F197" s="230" t="s">
        <v>2033</v>
      </c>
      <c r="G197" s="231" t="s">
        <v>319</v>
      </c>
      <c r="H197" s="232">
        <v>18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355</v>
      </c>
      <c r="AT197" s="240" t="s">
        <v>258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3186</v>
      </c>
    </row>
    <row r="198" s="2" customFormat="1" ht="49.05" customHeight="1">
      <c r="A198" s="38"/>
      <c r="B198" s="39"/>
      <c r="C198" s="228" t="s">
        <v>688</v>
      </c>
      <c r="D198" s="228" t="s">
        <v>258</v>
      </c>
      <c r="E198" s="229" t="s">
        <v>2035</v>
      </c>
      <c r="F198" s="230" t="s">
        <v>2036</v>
      </c>
      <c r="G198" s="231" t="s">
        <v>292</v>
      </c>
      <c r="H198" s="232">
        <v>0.057000000000000002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3187</v>
      </c>
    </row>
    <row r="199" s="12" customFormat="1" ht="25.92" customHeight="1">
      <c r="A199" s="12"/>
      <c r="B199" s="212"/>
      <c r="C199" s="213"/>
      <c r="D199" s="214" t="s">
        <v>76</v>
      </c>
      <c r="E199" s="215" t="s">
        <v>303</v>
      </c>
      <c r="F199" s="215" t="s">
        <v>1373</v>
      </c>
      <c r="G199" s="213"/>
      <c r="H199" s="213"/>
      <c r="I199" s="216"/>
      <c r="J199" s="217">
        <f>BK199</f>
        <v>0</v>
      </c>
      <c r="K199" s="213"/>
      <c r="L199" s="218"/>
      <c r="M199" s="219"/>
      <c r="N199" s="220"/>
      <c r="O199" s="220"/>
      <c r="P199" s="221">
        <f>P200+P217</f>
        <v>0</v>
      </c>
      <c r="Q199" s="220"/>
      <c r="R199" s="221">
        <f>R200+R217</f>
        <v>0.18566750000000001</v>
      </c>
      <c r="S199" s="220"/>
      <c r="T199" s="222">
        <f>T200+T217</f>
        <v>0.48046000000000005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109</v>
      </c>
      <c r="AT199" s="224" t="s">
        <v>76</v>
      </c>
      <c r="AU199" s="224" t="s">
        <v>77</v>
      </c>
      <c r="AY199" s="223" t="s">
        <v>256</v>
      </c>
      <c r="BK199" s="225">
        <f>BK200+BK217</f>
        <v>0</v>
      </c>
    </row>
    <row r="200" s="12" customFormat="1" ht="22.8" customHeight="1">
      <c r="A200" s="12"/>
      <c r="B200" s="212"/>
      <c r="C200" s="213"/>
      <c r="D200" s="214" t="s">
        <v>76</v>
      </c>
      <c r="E200" s="226" t="s">
        <v>1374</v>
      </c>
      <c r="F200" s="226" t="s">
        <v>1375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SUM(P201:P216)</f>
        <v>0</v>
      </c>
      <c r="Q200" s="220"/>
      <c r="R200" s="221">
        <f>SUM(R201:R216)</f>
        <v>0.089067500000000008</v>
      </c>
      <c r="S200" s="220"/>
      <c r="T200" s="222">
        <f>SUM(T201:T216)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109</v>
      </c>
      <c r="AT200" s="224" t="s">
        <v>76</v>
      </c>
      <c r="AU200" s="224" t="s">
        <v>85</v>
      </c>
      <c r="AY200" s="223" t="s">
        <v>256</v>
      </c>
      <c r="BK200" s="225">
        <f>SUM(BK201:BK216)</f>
        <v>0</v>
      </c>
    </row>
    <row r="201" s="2" customFormat="1" ht="49.05" customHeight="1">
      <c r="A201" s="38"/>
      <c r="B201" s="39"/>
      <c r="C201" s="228" t="s">
        <v>693</v>
      </c>
      <c r="D201" s="228" t="s">
        <v>258</v>
      </c>
      <c r="E201" s="229" t="s">
        <v>1568</v>
      </c>
      <c r="F201" s="230" t="s">
        <v>1569</v>
      </c>
      <c r="G201" s="231" t="s">
        <v>358</v>
      </c>
      <c r="H201" s="232">
        <v>20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3188</v>
      </c>
    </row>
    <row r="202" s="2" customFormat="1" ht="44.25" customHeight="1">
      <c r="A202" s="38"/>
      <c r="B202" s="39"/>
      <c r="C202" s="280" t="s">
        <v>698</v>
      </c>
      <c r="D202" s="280" t="s">
        <v>303</v>
      </c>
      <c r="E202" s="281" t="s">
        <v>2039</v>
      </c>
      <c r="F202" s="282" t="s">
        <v>2040</v>
      </c>
      <c r="G202" s="283" t="s">
        <v>358</v>
      </c>
      <c r="H202" s="284">
        <v>23</v>
      </c>
      <c r="I202" s="285"/>
      <c r="J202" s="286">
        <f>ROUND(I202*H202,2)</f>
        <v>0</v>
      </c>
      <c r="K202" s="287"/>
      <c r="L202" s="288"/>
      <c r="M202" s="289" t="s">
        <v>1</v>
      </c>
      <c r="N202" s="290" t="s">
        <v>42</v>
      </c>
      <c r="O202" s="91"/>
      <c r="P202" s="238">
        <f>O202*H202</f>
        <v>0</v>
      </c>
      <c r="Q202" s="238">
        <v>0.00016000000000000001</v>
      </c>
      <c r="R202" s="238">
        <f>Q202*H202</f>
        <v>0.0036800000000000001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513</v>
      </c>
      <c r="AT202" s="240" t="s">
        <v>303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3189</v>
      </c>
    </row>
    <row r="203" s="14" customFormat="1">
      <c r="A203" s="14"/>
      <c r="B203" s="258"/>
      <c r="C203" s="259"/>
      <c r="D203" s="249" t="s">
        <v>266</v>
      </c>
      <c r="E203" s="260" t="s">
        <v>1</v>
      </c>
      <c r="F203" s="261" t="s">
        <v>2042</v>
      </c>
      <c r="G203" s="259"/>
      <c r="H203" s="262">
        <v>23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266</v>
      </c>
      <c r="AU203" s="268" t="s">
        <v>87</v>
      </c>
      <c r="AV203" s="14" t="s">
        <v>87</v>
      </c>
      <c r="AW203" s="14" t="s">
        <v>34</v>
      </c>
      <c r="AX203" s="14" t="s">
        <v>85</v>
      </c>
      <c r="AY203" s="268" t="s">
        <v>256</v>
      </c>
    </row>
    <row r="204" s="2" customFormat="1" ht="49.05" customHeight="1">
      <c r="A204" s="38"/>
      <c r="B204" s="39"/>
      <c r="C204" s="228" t="s">
        <v>703</v>
      </c>
      <c r="D204" s="228" t="s">
        <v>258</v>
      </c>
      <c r="E204" s="229" t="s">
        <v>1575</v>
      </c>
      <c r="F204" s="230" t="s">
        <v>1576</v>
      </c>
      <c r="G204" s="231" t="s">
        <v>358</v>
      </c>
      <c r="H204" s="232">
        <v>340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719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719</v>
      </c>
      <c r="BM204" s="240" t="s">
        <v>3190</v>
      </c>
    </row>
    <row r="205" s="2" customFormat="1" ht="37.8" customHeight="1">
      <c r="A205" s="38"/>
      <c r="B205" s="39"/>
      <c r="C205" s="280" t="s">
        <v>711</v>
      </c>
      <c r="D205" s="280" t="s">
        <v>303</v>
      </c>
      <c r="E205" s="281" t="s">
        <v>2044</v>
      </c>
      <c r="F205" s="282" t="s">
        <v>2045</v>
      </c>
      <c r="G205" s="283" t="s">
        <v>358</v>
      </c>
      <c r="H205" s="284">
        <v>253</v>
      </c>
      <c r="I205" s="285"/>
      <c r="J205" s="286">
        <f>ROUND(I205*H205,2)</f>
        <v>0</v>
      </c>
      <c r="K205" s="287"/>
      <c r="L205" s="288"/>
      <c r="M205" s="289" t="s">
        <v>1</v>
      </c>
      <c r="N205" s="290" t="s">
        <v>42</v>
      </c>
      <c r="O205" s="91"/>
      <c r="P205" s="238">
        <f>O205*H205</f>
        <v>0</v>
      </c>
      <c r="Q205" s="238">
        <v>0.00016000000000000001</v>
      </c>
      <c r="R205" s="238">
        <f>Q205*H205</f>
        <v>0.040480000000000002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1071</v>
      </c>
      <c r="AT205" s="240" t="s">
        <v>303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1071</v>
      </c>
      <c r="BM205" s="240" t="s">
        <v>3191</v>
      </c>
    </row>
    <row r="206" s="14" customFormat="1">
      <c r="A206" s="14"/>
      <c r="B206" s="258"/>
      <c r="C206" s="259"/>
      <c r="D206" s="249" t="s">
        <v>266</v>
      </c>
      <c r="E206" s="260" t="s">
        <v>1</v>
      </c>
      <c r="F206" s="261" t="s">
        <v>2359</v>
      </c>
      <c r="G206" s="259"/>
      <c r="H206" s="262">
        <v>253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8" t="s">
        <v>266</v>
      </c>
      <c r="AU206" s="268" t="s">
        <v>87</v>
      </c>
      <c r="AV206" s="14" t="s">
        <v>87</v>
      </c>
      <c r="AW206" s="14" t="s">
        <v>34</v>
      </c>
      <c r="AX206" s="14" t="s">
        <v>85</v>
      </c>
      <c r="AY206" s="268" t="s">
        <v>256</v>
      </c>
    </row>
    <row r="207" s="2" customFormat="1" ht="37.8" customHeight="1">
      <c r="A207" s="38"/>
      <c r="B207" s="39"/>
      <c r="C207" s="280" t="s">
        <v>719</v>
      </c>
      <c r="D207" s="280" t="s">
        <v>303</v>
      </c>
      <c r="E207" s="281" t="s">
        <v>1578</v>
      </c>
      <c r="F207" s="282" t="s">
        <v>1579</v>
      </c>
      <c r="G207" s="283" t="s">
        <v>358</v>
      </c>
      <c r="H207" s="284">
        <v>138</v>
      </c>
      <c r="I207" s="285"/>
      <c r="J207" s="286">
        <f>ROUND(I207*H207,2)</f>
        <v>0</v>
      </c>
      <c r="K207" s="287"/>
      <c r="L207" s="288"/>
      <c r="M207" s="289" t="s">
        <v>1</v>
      </c>
      <c r="N207" s="290" t="s">
        <v>42</v>
      </c>
      <c r="O207" s="91"/>
      <c r="P207" s="238">
        <f>O207*H207</f>
        <v>0</v>
      </c>
      <c r="Q207" s="238">
        <v>0.00012</v>
      </c>
      <c r="R207" s="238">
        <f>Q207*H207</f>
        <v>0.016560000000000002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1071</v>
      </c>
      <c r="AT207" s="240" t="s">
        <v>303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1071</v>
      </c>
      <c r="BM207" s="240" t="s">
        <v>3192</v>
      </c>
    </row>
    <row r="208" s="14" customFormat="1">
      <c r="A208" s="14"/>
      <c r="B208" s="258"/>
      <c r="C208" s="259"/>
      <c r="D208" s="249" t="s">
        <v>266</v>
      </c>
      <c r="E208" s="260" t="s">
        <v>1</v>
      </c>
      <c r="F208" s="261" t="s">
        <v>2361</v>
      </c>
      <c r="G208" s="259"/>
      <c r="H208" s="262">
        <v>138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266</v>
      </c>
      <c r="AU208" s="268" t="s">
        <v>87</v>
      </c>
      <c r="AV208" s="14" t="s">
        <v>87</v>
      </c>
      <c r="AW208" s="14" t="s">
        <v>34</v>
      </c>
      <c r="AX208" s="14" t="s">
        <v>85</v>
      </c>
      <c r="AY208" s="268" t="s">
        <v>256</v>
      </c>
    </row>
    <row r="209" s="2" customFormat="1" ht="49.05" customHeight="1">
      <c r="A209" s="38"/>
      <c r="B209" s="39"/>
      <c r="C209" s="228" t="s">
        <v>726</v>
      </c>
      <c r="D209" s="228" t="s">
        <v>258</v>
      </c>
      <c r="E209" s="229" t="s">
        <v>2050</v>
      </c>
      <c r="F209" s="230" t="s">
        <v>2051</v>
      </c>
      <c r="G209" s="231" t="s">
        <v>358</v>
      </c>
      <c r="H209" s="232">
        <v>50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719</v>
      </c>
      <c r="AT209" s="240" t="s">
        <v>258</v>
      </c>
      <c r="AU209" s="240" t="s">
        <v>87</v>
      </c>
      <c r="AY209" s="17" t="s">
        <v>256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85</v>
      </c>
      <c r="BK209" s="241">
        <f>ROUND(I209*H209,2)</f>
        <v>0</v>
      </c>
      <c r="BL209" s="17" t="s">
        <v>719</v>
      </c>
      <c r="BM209" s="240" t="s">
        <v>3193</v>
      </c>
    </row>
    <row r="210" s="2" customFormat="1" ht="37.8" customHeight="1">
      <c r="A210" s="38"/>
      <c r="B210" s="39"/>
      <c r="C210" s="280" t="s">
        <v>741</v>
      </c>
      <c r="D210" s="280" t="s">
        <v>303</v>
      </c>
      <c r="E210" s="281" t="s">
        <v>2053</v>
      </c>
      <c r="F210" s="282" t="s">
        <v>2054</v>
      </c>
      <c r="G210" s="283" t="s">
        <v>358</v>
      </c>
      <c r="H210" s="284">
        <v>40.25</v>
      </c>
      <c r="I210" s="285"/>
      <c r="J210" s="286">
        <f>ROUND(I210*H210,2)</f>
        <v>0</v>
      </c>
      <c r="K210" s="287"/>
      <c r="L210" s="288"/>
      <c r="M210" s="289" t="s">
        <v>1</v>
      </c>
      <c r="N210" s="290" t="s">
        <v>42</v>
      </c>
      <c r="O210" s="91"/>
      <c r="P210" s="238">
        <f>O210*H210</f>
        <v>0</v>
      </c>
      <c r="Q210" s="238">
        <v>0.00017000000000000001</v>
      </c>
      <c r="R210" s="238">
        <f>Q210*H210</f>
        <v>0.0068425000000000005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1071</v>
      </c>
      <c r="AT210" s="240" t="s">
        <v>303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1071</v>
      </c>
      <c r="BM210" s="240" t="s">
        <v>3194</v>
      </c>
    </row>
    <row r="211" s="14" customFormat="1">
      <c r="A211" s="14"/>
      <c r="B211" s="258"/>
      <c r="C211" s="259"/>
      <c r="D211" s="249" t="s">
        <v>266</v>
      </c>
      <c r="E211" s="260" t="s">
        <v>1</v>
      </c>
      <c r="F211" s="261" t="s">
        <v>2287</v>
      </c>
      <c r="G211" s="259"/>
      <c r="H211" s="262">
        <v>40.25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266</v>
      </c>
      <c r="AU211" s="268" t="s">
        <v>87</v>
      </c>
      <c r="AV211" s="14" t="s">
        <v>87</v>
      </c>
      <c r="AW211" s="14" t="s">
        <v>34</v>
      </c>
      <c r="AX211" s="14" t="s">
        <v>85</v>
      </c>
      <c r="AY211" s="268" t="s">
        <v>256</v>
      </c>
    </row>
    <row r="212" s="2" customFormat="1" ht="37.8" customHeight="1">
      <c r="A212" s="38"/>
      <c r="B212" s="39"/>
      <c r="C212" s="280" t="s">
        <v>746</v>
      </c>
      <c r="D212" s="280" t="s">
        <v>303</v>
      </c>
      <c r="E212" s="281" t="s">
        <v>2364</v>
      </c>
      <c r="F212" s="282" t="s">
        <v>2365</v>
      </c>
      <c r="G212" s="283" t="s">
        <v>358</v>
      </c>
      <c r="H212" s="284">
        <v>17.25</v>
      </c>
      <c r="I212" s="285"/>
      <c r="J212" s="286">
        <f>ROUND(I212*H212,2)</f>
        <v>0</v>
      </c>
      <c r="K212" s="287"/>
      <c r="L212" s="288"/>
      <c r="M212" s="289" t="s">
        <v>1</v>
      </c>
      <c r="N212" s="290" t="s">
        <v>42</v>
      </c>
      <c r="O212" s="91"/>
      <c r="P212" s="238">
        <f>O212*H212</f>
        <v>0</v>
      </c>
      <c r="Q212" s="238">
        <v>0.00022000000000000001</v>
      </c>
      <c r="R212" s="238">
        <f>Q212*H212</f>
        <v>0.0037950000000000002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1071</v>
      </c>
      <c r="AT212" s="240" t="s">
        <v>303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1071</v>
      </c>
      <c r="BM212" s="240" t="s">
        <v>3195</v>
      </c>
    </row>
    <row r="213" s="14" customFormat="1">
      <c r="A213" s="14"/>
      <c r="B213" s="258"/>
      <c r="C213" s="259"/>
      <c r="D213" s="249" t="s">
        <v>266</v>
      </c>
      <c r="E213" s="260" t="s">
        <v>1</v>
      </c>
      <c r="F213" s="261" t="s">
        <v>1589</v>
      </c>
      <c r="G213" s="259"/>
      <c r="H213" s="262">
        <v>17.25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8" t="s">
        <v>266</v>
      </c>
      <c r="AU213" s="268" t="s">
        <v>87</v>
      </c>
      <c r="AV213" s="14" t="s">
        <v>87</v>
      </c>
      <c r="AW213" s="14" t="s">
        <v>34</v>
      </c>
      <c r="AX213" s="14" t="s">
        <v>85</v>
      </c>
      <c r="AY213" s="268" t="s">
        <v>256</v>
      </c>
    </row>
    <row r="214" s="2" customFormat="1" ht="49.05" customHeight="1">
      <c r="A214" s="38"/>
      <c r="B214" s="39"/>
      <c r="C214" s="228" t="s">
        <v>752</v>
      </c>
      <c r="D214" s="228" t="s">
        <v>258</v>
      </c>
      <c r="E214" s="229" t="s">
        <v>2057</v>
      </c>
      <c r="F214" s="230" t="s">
        <v>2058</v>
      </c>
      <c r="G214" s="231" t="s">
        <v>358</v>
      </c>
      <c r="H214" s="232">
        <v>35</v>
      </c>
      <c r="I214" s="233"/>
      <c r="J214" s="234">
        <f>ROUND(I214*H214,2)</f>
        <v>0</v>
      </c>
      <c r="K214" s="235"/>
      <c r="L214" s="44"/>
      <c r="M214" s="236" t="s">
        <v>1</v>
      </c>
      <c r="N214" s="237" t="s">
        <v>42</v>
      </c>
      <c r="O214" s="91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719</v>
      </c>
      <c r="AT214" s="240" t="s">
        <v>258</v>
      </c>
      <c r="AU214" s="240" t="s">
        <v>87</v>
      </c>
      <c r="AY214" s="17" t="s">
        <v>256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85</v>
      </c>
      <c r="BK214" s="241">
        <f>ROUND(I214*H214,2)</f>
        <v>0</v>
      </c>
      <c r="BL214" s="17" t="s">
        <v>719</v>
      </c>
      <c r="BM214" s="240" t="s">
        <v>3196</v>
      </c>
    </row>
    <row r="215" s="2" customFormat="1" ht="37.8" customHeight="1">
      <c r="A215" s="38"/>
      <c r="B215" s="39"/>
      <c r="C215" s="280" t="s">
        <v>756</v>
      </c>
      <c r="D215" s="280" t="s">
        <v>303</v>
      </c>
      <c r="E215" s="281" t="s">
        <v>2060</v>
      </c>
      <c r="F215" s="282" t="s">
        <v>2061</v>
      </c>
      <c r="G215" s="283" t="s">
        <v>358</v>
      </c>
      <c r="H215" s="284">
        <v>40.25</v>
      </c>
      <c r="I215" s="285"/>
      <c r="J215" s="286">
        <f>ROUND(I215*H215,2)</f>
        <v>0</v>
      </c>
      <c r="K215" s="287"/>
      <c r="L215" s="288"/>
      <c r="M215" s="289" t="s">
        <v>1</v>
      </c>
      <c r="N215" s="290" t="s">
        <v>42</v>
      </c>
      <c r="O215" s="91"/>
      <c r="P215" s="238">
        <f>O215*H215</f>
        <v>0</v>
      </c>
      <c r="Q215" s="238">
        <v>0.00044000000000000002</v>
      </c>
      <c r="R215" s="238">
        <f>Q215*H215</f>
        <v>0.01771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1071</v>
      </c>
      <c r="AT215" s="240" t="s">
        <v>303</v>
      </c>
      <c r="AU215" s="240" t="s">
        <v>87</v>
      </c>
      <c r="AY215" s="17" t="s">
        <v>256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85</v>
      </c>
      <c r="BK215" s="241">
        <f>ROUND(I215*H215,2)</f>
        <v>0</v>
      </c>
      <c r="BL215" s="17" t="s">
        <v>1071</v>
      </c>
      <c r="BM215" s="240" t="s">
        <v>3197</v>
      </c>
    </row>
    <row r="216" s="14" customFormat="1">
      <c r="A216" s="14"/>
      <c r="B216" s="258"/>
      <c r="C216" s="259"/>
      <c r="D216" s="249" t="s">
        <v>266</v>
      </c>
      <c r="E216" s="260" t="s">
        <v>1</v>
      </c>
      <c r="F216" s="261" t="s">
        <v>2287</v>
      </c>
      <c r="G216" s="259"/>
      <c r="H216" s="262">
        <v>40.25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266</v>
      </c>
      <c r="AU216" s="268" t="s">
        <v>87</v>
      </c>
      <c r="AV216" s="14" t="s">
        <v>87</v>
      </c>
      <c r="AW216" s="14" t="s">
        <v>34</v>
      </c>
      <c r="AX216" s="14" t="s">
        <v>85</v>
      </c>
      <c r="AY216" s="268" t="s">
        <v>256</v>
      </c>
    </row>
    <row r="217" s="12" customFormat="1" ht="22.8" customHeight="1">
      <c r="A217" s="12"/>
      <c r="B217" s="212"/>
      <c r="C217" s="213"/>
      <c r="D217" s="214" t="s">
        <v>76</v>
      </c>
      <c r="E217" s="226" t="s">
        <v>1590</v>
      </c>
      <c r="F217" s="226" t="s">
        <v>1591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f>SUM(P218:P227)</f>
        <v>0</v>
      </c>
      <c r="Q217" s="220"/>
      <c r="R217" s="221">
        <f>SUM(R218:R227)</f>
        <v>0.096600000000000005</v>
      </c>
      <c r="S217" s="220"/>
      <c r="T217" s="222">
        <f>SUM(T218:T227)</f>
        <v>0.48046000000000005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109</v>
      </c>
      <c r="AT217" s="224" t="s">
        <v>76</v>
      </c>
      <c r="AU217" s="224" t="s">
        <v>85</v>
      </c>
      <c r="AY217" s="223" t="s">
        <v>256</v>
      </c>
      <c r="BK217" s="225">
        <f>SUM(BK218:BK227)</f>
        <v>0</v>
      </c>
    </row>
    <row r="218" s="2" customFormat="1" ht="33" customHeight="1">
      <c r="A218" s="38"/>
      <c r="B218" s="39"/>
      <c r="C218" s="228" t="s">
        <v>761</v>
      </c>
      <c r="D218" s="228" t="s">
        <v>258</v>
      </c>
      <c r="E218" s="229" t="s">
        <v>2063</v>
      </c>
      <c r="F218" s="230" t="s">
        <v>2064</v>
      </c>
      <c r="G218" s="231" t="s">
        <v>358</v>
      </c>
      <c r="H218" s="232">
        <v>20</v>
      </c>
      <c r="I218" s="233"/>
      <c r="J218" s="234">
        <f>ROUND(I218*H218,2)</f>
        <v>0</v>
      </c>
      <c r="K218" s="235"/>
      <c r="L218" s="44"/>
      <c r="M218" s="236" t="s">
        <v>1</v>
      </c>
      <c r="N218" s="237" t="s">
        <v>42</v>
      </c>
      <c r="O218" s="91"/>
      <c r="P218" s="238">
        <f>O218*H218</f>
        <v>0</v>
      </c>
      <c r="Q218" s="238">
        <v>0.00059999999999999995</v>
      </c>
      <c r="R218" s="238">
        <f>Q218*H218</f>
        <v>0.011999999999999999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719</v>
      </c>
      <c r="AT218" s="240" t="s">
        <v>258</v>
      </c>
      <c r="AU218" s="240" t="s">
        <v>87</v>
      </c>
      <c r="AY218" s="17" t="s">
        <v>256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85</v>
      </c>
      <c r="BK218" s="241">
        <f>ROUND(I218*H218,2)</f>
        <v>0</v>
      </c>
      <c r="BL218" s="17" t="s">
        <v>719</v>
      </c>
      <c r="BM218" s="240" t="s">
        <v>3198</v>
      </c>
    </row>
    <row r="219" s="2" customFormat="1" ht="37.8" customHeight="1">
      <c r="A219" s="38"/>
      <c r="B219" s="39"/>
      <c r="C219" s="228" t="s">
        <v>767</v>
      </c>
      <c r="D219" s="228" t="s">
        <v>258</v>
      </c>
      <c r="E219" s="229" t="s">
        <v>2370</v>
      </c>
      <c r="F219" s="230" t="s">
        <v>2371</v>
      </c>
      <c r="G219" s="231" t="s">
        <v>358</v>
      </c>
      <c r="H219" s="232">
        <v>15</v>
      </c>
      <c r="I219" s="233"/>
      <c r="J219" s="234">
        <f>ROUND(I219*H219,2)</f>
        <v>0</v>
      </c>
      <c r="K219" s="235"/>
      <c r="L219" s="44"/>
      <c r="M219" s="236" t="s">
        <v>1</v>
      </c>
      <c r="N219" s="237" t="s">
        <v>42</v>
      </c>
      <c r="O219" s="91"/>
      <c r="P219" s="238">
        <f>O219*H219</f>
        <v>0</v>
      </c>
      <c r="Q219" s="238">
        <v>0.0055900000000000004</v>
      </c>
      <c r="R219" s="238">
        <f>Q219*H219</f>
        <v>0.083850000000000008</v>
      </c>
      <c r="S219" s="238">
        <v>0</v>
      </c>
      <c r="T219" s="23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719</v>
      </c>
      <c r="AT219" s="240" t="s">
        <v>258</v>
      </c>
      <c r="AU219" s="240" t="s">
        <v>87</v>
      </c>
      <c r="AY219" s="17" t="s">
        <v>256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85</v>
      </c>
      <c r="BK219" s="241">
        <f>ROUND(I219*H219,2)</f>
        <v>0</v>
      </c>
      <c r="BL219" s="17" t="s">
        <v>719</v>
      </c>
      <c r="BM219" s="240" t="s">
        <v>3199</v>
      </c>
    </row>
    <row r="220" s="2" customFormat="1" ht="33" customHeight="1">
      <c r="A220" s="38"/>
      <c r="B220" s="39"/>
      <c r="C220" s="228" t="s">
        <v>771</v>
      </c>
      <c r="D220" s="228" t="s">
        <v>258</v>
      </c>
      <c r="E220" s="229" t="s">
        <v>1661</v>
      </c>
      <c r="F220" s="230" t="s">
        <v>1662</v>
      </c>
      <c r="G220" s="231" t="s">
        <v>319</v>
      </c>
      <c r="H220" s="232">
        <v>2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42</v>
      </c>
      <c r="O220" s="91"/>
      <c r="P220" s="238">
        <f>O220*H220</f>
        <v>0</v>
      </c>
      <c r="Q220" s="238">
        <v>0</v>
      </c>
      <c r="R220" s="238">
        <f>Q220*H220</f>
        <v>0</v>
      </c>
      <c r="S220" s="238">
        <v>0.13800000000000001</v>
      </c>
      <c r="T220" s="239">
        <f>S220*H220</f>
        <v>0.27600000000000002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719</v>
      </c>
      <c r="AT220" s="240" t="s">
        <v>258</v>
      </c>
      <c r="AU220" s="240" t="s">
        <v>87</v>
      </c>
      <c r="AY220" s="17" t="s">
        <v>256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85</v>
      </c>
      <c r="BK220" s="241">
        <f>ROUND(I220*H220,2)</f>
        <v>0</v>
      </c>
      <c r="BL220" s="17" t="s">
        <v>719</v>
      </c>
      <c r="BM220" s="240" t="s">
        <v>3200</v>
      </c>
    </row>
    <row r="221" s="2" customFormat="1" ht="24.15" customHeight="1">
      <c r="A221" s="38"/>
      <c r="B221" s="39"/>
      <c r="C221" s="228" t="s">
        <v>775</v>
      </c>
      <c r="D221" s="228" t="s">
        <v>258</v>
      </c>
      <c r="E221" s="229" t="s">
        <v>1595</v>
      </c>
      <c r="F221" s="230" t="s">
        <v>1596</v>
      </c>
      <c r="G221" s="231" t="s">
        <v>319</v>
      </c>
      <c r="H221" s="232">
        <v>11</v>
      </c>
      <c r="I221" s="233"/>
      <c r="J221" s="234">
        <f>ROUND(I221*H221,2)</f>
        <v>0</v>
      </c>
      <c r="K221" s="235"/>
      <c r="L221" s="44"/>
      <c r="M221" s="236" t="s">
        <v>1</v>
      </c>
      <c r="N221" s="237" t="s">
        <v>42</v>
      </c>
      <c r="O221" s="91"/>
      <c r="P221" s="238">
        <f>O221*H221</f>
        <v>0</v>
      </c>
      <c r="Q221" s="238">
        <v>0</v>
      </c>
      <c r="R221" s="238">
        <f>Q221*H221</f>
        <v>0</v>
      </c>
      <c r="S221" s="238">
        <v>0.00085999999999999998</v>
      </c>
      <c r="T221" s="239">
        <f>S221*H221</f>
        <v>0.0094599999999999997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719</v>
      </c>
      <c r="AT221" s="240" t="s">
        <v>258</v>
      </c>
      <c r="AU221" s="240" t="s">
        <v>87</v>
      </c>
      <c r="AY221" s="17" t="s">
        <v>256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85</v>
      </c>
      <c r="BK221" s="241">
        <f>ROUND(I221*H221,2)</f>
        <v>0</v>
      </c>
      <c r="BL221" s="17" t="s">
        <v>719</v>
      </c>
      <c r="BM221" s="240" t="s">
        <v>3201</v>
      </c>
    </row>
    <row r="222" s="2" customFormat="1" ht="33" customHeight="1">
      <c r="A222" s="38"/>
      <c r="B222" s="39"/>
      <c r="C222" s="228" t="s">
        <v>780</v>
      </c>
      <c r="D222" s="228" t="s">
        <v>258</v>
      </c>
      <c r="E222" s="229" t="s">
        <v>2068</v>
      </c>
      <c r="F222" s="230" t="s">
        <v>2069</v>
      </c>
      <c r="G222" s="231" t="s">
        <v>358</v>
      </c>
      <c r="H222" s="232">
        <v>20</v>
      </c>
      <c r="I222" s="233"/>
      <c r="J222" s="234">
        <f>ROUND(I222*H222,2)</f>
        <v>0</v>
      </c>
      <c r="K222" s="235"/>
      <c r="L222" s="44"/>
      <c r="M222" s="236" t="s">
        <v>1</v>
      </c>
      <c r="N222" s="237" t="s">
        <v>42</v>
      </c>
      <c r="O222" s="91"/>
      <c r="P222" s="238">
        <f>O222*H222</f>
        <v>0</v>
      </c>
      <c r="Q222" s="238">
        <v>0</v>
      </c>
      <c r="R222" s="238">
        <f>Q222*H222</f>
        <v>0</v>
      </c>
      <c r="S222" s="238">
        <v>0.0060000000000000001</v>
      </c>
      <c r="T222" s="239">
        <f>S222*H222</f>
        <v>0.12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719</v>
      </c>
      <c r="AT222" s="240" t="s">
        <v>258</v>
      </c>
      <c r="AU222" s="240" t="s">
        <v>87</v>
      </c>
      <c r="AY222" s="17" t="s">
        <v>256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85</v>
      </c>
      <c r="BK222" s="241">
        <f>ROUND(I222*H222,2)</f>
        <v>0</v>
      </c>
      <c r="BL222" s="17" t="s">
        <v>719</v>
      </c>
      <c r="BM222" s="240" t="s">
        <v>3202</v>
      </c>
    </row>
    <row r="223" s="2" customFormat="1" ht="24.15" customHeight="1">
      <c r="A223" s="38"/>
      <c r="B223" s="39"/>
      <c r="C223" s="228" t="s">
        <v>787</v>
      </c>
      <c r="D223" s="228" t="s">
        <v>258</v>
      </c>
      <c r="E223" s="229" t="s">
        <v>2376</v>
      </c>
      <c r="F223" s="230" t="s">
        <v>2377</v>
      </c>
      <c r="G223" s="231" t="s">
        <v>358</v>
      </c>
      <c r="H223" s="232">
        <v>15</v>
      </c>
      <c r="I223" s="233"/>
      <c r="J223" s="234">
        <f>ROUND(I223*H223,2)</f>
        <v>0</v>
      </c>
      <c r="K223" s="235"/>
      <c r="L223" s="44"/>
      <c r="M223" s="236" t="s">
        <v>1</v>
      </c>
      <c r="N223" s="237" t="s">
        <v>42</v>
      </c>
      <c r="O223" s="91"/>
      <c r="P223" s="238">
        <f>O223*H223</f>
        <v>0</v>
      </c>
      <c r="Q223" s="238">
        <v>5.0000000000000002E-05</v>
      </c>
      <c r="R223" s="238">
        <f>Q223*H223</f>
        <v>0.00075000000000000002</v>
      </c>
      <c r="S223" s="238">
        <v>0.0050000000000000001</v>
      </c>
      <c r="T223" s="239">
        <f>S223*H223</f>
        <v>0.074999999999999997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0" t="s">
        <v>719</v>
      </c>
      <c r="AT223" s="240" t="s">
        <v>258</v>
      </c>
      <c r="AU223" s="240" t="s">
        <v>87</v>
      </c>
      <c r="AY223" s="17" t="s">
        <v>256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7" t="s">
        <v>85</v>
      </c>
      <c r="BK223" s="241">
        <f>ROUND(I223*H223,2)</f>
        <v>0</v>
      </c>
      <c r="BL223" s="17" t="s">
        <v>719</v>
      </c>
      <c r="BM223" s="240" t="s">
        <v>3203</v>
      </c>
    </row>
    <row r="224" s="2" customFormat="1" ht="24.15" customHeight="1">
      <c r="A224" s="38"/>
      <c r="B224" s="39"/>
      <c r="C224" s="228" t="s">
        <v>795</v>
      </c>
      <c r="D224" s="228" t="s">
        <v>258</v>
      </c>
      <c r="E224" s="229" t="s">
        <v>1601</v>
      </c>
      <c r="F224" s="230" t="s">
        <v>1602</v>
      </c>
      <c r="G224" s="231" t="s">
        <v>292</v>
      </c>
      <c r="H224" s="232">
        <v>0.47999999999999998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42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719</v>
      </c>
      <c r="AT224" s="240" t="s">
        <v>258</v>
      </c>
      <c r="AU224" s="240" t="s">
        <v>87</v>
      </c>
      <c r="AY224" s="17" t="s">
        <v>256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85</v>
      </c>
      <c r="BK224" s="241">
        <f>ROUND(I224*H224,2)</f>
        <v>0</v>
      </c>
      <c r="BL224" s="17" t="s">
        <v>719</v>
      </c>
      <c r="BM224" s="240" t="s">
        <v>3204</v>
      </c>
    </row>
    <row r="225" s="2" customFormat="1" ht="37.8" customHeight="1">
      <c r="A225" s="38"/>
      <c r="B225" s="39"/>
      <c r="C225" s="228" t="s">
        <v>799</v>
      </c>
      <c r="D225" s="228" t="s">
        <v>258</v>
      </c>
      <c r="E225" s="229" t="s">
        <v>1604</v>
      </c>
      <c r="F225" s="230" t="s">
        <v>1605</v>
      </c>
      <c r="G225" s="231" t="s">
        <v>292</v>
      </c>
      <c r="H225" s="232">
        <v>9.1199999999999992</v>
      </c>
      <c r="I225" s="233"/>
      <c r="J225" s="234">
        <f>ROUND(I225*H225,2)</f>
        <v>0</v>
      </c>
      <c r="K225" s="235"/>
      <c r="L225" s="44"/>
      <c r="M225" s="236" t="s">
        <v>1</v>
      </c>
      <c r="N225" s="237" t="s">
        <v>42</v>
      </c>
      <c r="O225" s="91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719</v>
      </c>
      <c r="AT225" s="240" t="s">
        <v>258</v>
      </c>
      <c r="AU225" s="240" t="s">
        <v>87</v>
      </c>
      <c r="AY225" s="17" t="s">
        <v>256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85</v>
      </c>
      <c r="BK225" s="241">
        <f>ROUND(I225*H225,2)</f>
        <v>0</v>
      </c>
      <c r="BL225" s="17" t="s">
        <v>719</v>
      </c>
      <c r="BM225" s="240" t="s">
        <v>3205</v>
      </c>
    </row>
    <row r="226" s="14" customFormat="1">
      <c r="A226" s="14"/>
      <c r="B226" s="258"/>
      <c r="C226" s="259"/>
      <c r="D226" s="249" t="s">
        <v>266</v>
      </c>
      <c r="E226" s="260" t="s">
        <v>1</v>
      </c>
      <c r="F226" s="261" t="s">
        <v>3206</v>
      </c>
      <c r="G226" s="259"/>
      <c r="H226" s="262">
        <v>9.1199999999999992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266</v>
      </c>
      <c r="AU226" s="268" t="s">
        <v>87</v>
      </c>
      <c r="AV226" s="14" t="s">
        <v>87</v>
      </c>
      <c r="AW226" s="14" t="s">
        <v>34</v>
      </c>
      <c r="AX226" s="14" t="s">
        <v>85</v>
      </c>
      <c r="AY226" s="268" t="s">
        <v>256</v>
      </c>
    </row>
    <row r="227" s="2" customFormat="1" ht="37.8" customHeight="1">
      <c r="A227" s="38"/>
      <c r="B227" s="39"/>
      <c r="C227" s="228" t="s">
        <v>805</v>
      </c>
      <c r="D227" s="228" t="s">
        <v>258</v>
      </c>
      <c r="E227" s="229" t="s">
        <v>1608</v>
      </c>
      <c r="F227" s="230" t="s">
        <v>1609</v>
      </c>
      <c r="G227" s="231" t="s">
        <v>292</v>
      </c>
      <c r="H227" s="232">
        <v>0.40500000000000003</v>
      </c>
      <c r="I227" s="233"/>
      <c r="J227" s="234">
        <f>ROUND(I227*H227,2)</f>
        <v>0</v>
      </c>
      <c r="K227" s="235"/>
      <c r="L227" s="44"/>
      <c r="M227" s="295" t="s">
        <v>1</v>
      </c>
      <c r="N227" s="296" t="s">
        <v>42</v>
      </c>
      <c r="O227" s="297"/>
      <c r="P227" s="298">
        <f>O227*H227</f>
        <v>0</v>
      </c>
      <c r="Q227" s="298">
        <v>0</v>
      </c>
      <c r="R227" s="298">
        <f>Q227*H227</f>
        <v>0</v>
      </c>
      <c r="S227" s="298">
        <v>0</v>
      </c>
      <c r="T227" s="29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719</v>
      </c>
      <c r="AT227" s="240" t="s">
        <v>258</v>
      </c>
      <c r="AU227" s="240" t="s">
        <v>87</v>
      </c>
      <c r="AY227" s="17" t="s">
        <v>256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85</v>
      </c>
      <c r="BK227" s="241">
        <f>ROUND(I227*H227,2)</f>
        <v>0</v>
      </c>
      <c r="BL227" s="17" t="s">
        <v>719</v>
      </c>
      <c r="BM227" s="240" t="s">
        <v>3207</v>
      </c>
    </row>
    <row r="228" s="2" customFormat="1" ht="6.96" customHeight="1">
      <c r="A228" s="38"/>
      <c r="B228" s="66"/>
      <c r="C228" s="67"/>
      <c r="D228" s="67"/>
      <c r="E228" s="67"/>
      <c r="F228" s="67"/>
      <c r="G228" s="67"/>
      <c r="H228" s="67"/>
      <c r="I228" s="67"/>
      <c r="J228" s="67"/>
      <c r="K228" s="67"/>
      <c r="L228" s="44"/>
      <c r="M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</row>
  </sheetData>
  <sheetProtection sheet="1" autoFilter="0" formatColumns="0" formatRows="0" objects="1" scenarios="1" spinCount="100000" saltValue="rQjZqVlJv2p/dQPim9d4sAXFjYvE0Vit9joq8v2P7PV6nUZ0PbXeZiCLsGCyQL4+BCiR3EhRRw064iDEVDncWw==" hashValue="xE8YKANTpK+/XKU6Oz5GfwBYWuuwoEvbszIglBHcs4tOfxvdF96Mu6RaEZrvHOM6k/1NBVJBAZ8aRk9IdBIFHg==" algorithmName="SHA-512" password="CC35"/>
  <autoFilter ref="C129:K2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3063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3208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ROUND((SUM(BE135:BE267)),  2)</f>
        <v>0</v>
      </c>
      <c r="G37" s="38"/>
      <c r="H37" s="38"/>
      <c r="I37" s="165">
        <v>0.20999999999999999</v>
      </c>
      <c r="J37" s="164">
        <f>ROUND(((SUM(BE135:BE267))*I37),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ROUND((SUM(BF135:BF267)),  2)</f>
        <v>0</v>
      </c>
      <c r="G38" s="38"/>
      <c r="H38" s="38"/>
      <c r="I38" s="165">
        <v>0.12</v>
      </c>
      <c r="J38" s="164">
        <f>ROUND(((SUM(BF135:BF267))*I38),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ROUND((SUM(BG135:BG267)),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ROUND((SUM(BH135:BH267)),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ROUND((SUM(BI135:BI267)),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3063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2300103-063 - Klima - učebna jazyků m.č.1.14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J136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219</v>
      </c>
      <c r="E102" s="197"/>
      <c r="F102" s="197"/>
      <c r="G102" s="197"/>
      <c r="H102" s="197"/>
      <c r="I102" s="197"/>
      <c r="J102" s="198">
        <f>J137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220</v>
      </c>
      <c r="E103" s="197"/>
      <c r="F103" s="197"/>
      <c r="G103" s="197"/>
      <c r="H103" s="197"/>
      <c r="I103" s="197"/>
      <c r="J103" s="198">
        <f>J145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221</v>
      </c>
      <c r="E104" s="197"/>
      <c r="F104" s="197"/>
      <c r="G104" s="197"/>
      <c r="H104" s="197"/>
      <c r="I104" s="197"/>
      <c r="J104" s="198">
        <f>J151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222</v>
      </c>
      <c r="E105" s="197"/>
      <c r="F105" s="197"/>
      <c r="G105" s="197"/>
      <c r="H105" s="197"/>
      <c r="I105" s="197"/>
      <c r="J105" s="198">
        <f>J168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223</v>
      </c>
      <c r="E106" s="197"/>
      <c r="F106" s="197"/>
      <c r="G106" s="197"/>
      <c r="H106" s="197"/>
      <c r="I106" s="197"/>
      <c r="J106" s="198">
        <f>J185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224</v>
      </c>
      <c r="E107" s="192"/>
      <c r="F107" s="192"/>
      <c r="G107" s="192"/>
      <c r="H107" s="192"/>
      <c r="I107" s="192"/>
      <c r="J107" s="193">
        <f>J188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3"/>
      <c r="D108" s="196" t="s">
        <v>228</v>
      </c>
      <c r="E108" s="197"/>
      <c r="F108" s="197"/>
      <c r="G108" s="197"/>
      <c r="H108" s="197"/>
      <c r="I108" s="197"/>
      <c r="J108" s="198">
        <f>J189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230</v>
      </c>
      <c r="E109" s="197"/>
      <c r="F109" s="197"/>
      <c r="G109" s="197"/>
      <c r="H109" s="197"/>
      <c r="I109" s="197"/>
      <c r="J109" s="198">
        <f>J202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2077</v>
      </c>
      <c r="E110" s="197"/>
      <c r="F110" s="197"/>
      <c r="G110" s="197"/>
      <c r="H110" s="197"/>
      <c r="I110" s="197"/>
      <c r="J110" s="198">
        <f>J212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J250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241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6.25" customHeight="1">
      <c r="A121" s="38"/>
      <c r="B121" s="39"/>
      <c r="C121" s="40"/>
      <c r="D121" s="40"/>
      <c r="E121" s="184" t="str">
        <f>E7</f>
        <v>Rekonstrukce silno a slaboproudé instalace, WC pro imobilní - ZŠ Ivanovice na Hané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209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1" customFormat="1" ht="16.5" customHeight="1">
      <c r="B123" s="21"/>
      <c r="C123" s="22"/>
      <c r="D123" s="22"/>
      <c r="E123" s="184" t="s">
        <v>1716</v>
      </c>
      <c r="F123" s="22"/>
      <c r="G123" s="22"/>
      <c r="H123" s="22"/>
      <c r="I123" s="22"/>
      <c r="J123" s="22"/>
      <c r="K123" s="22"/>
      <c r="L123" s="20"/>
    </row>
    <row r="124" s="1" customFormat="1" ht="12" customHeight="1">
      <c r="B124" s="21"/>
      <c r="C124" s="32" t="s">
        <v>1424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300" t="s">
        <v>3063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1718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E13</f>
        <v>2300103-063 - Klima - učebna jazyků m.č.1.14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F16</f>
        <v xml:space="preserve">Ivanovice na Hané, ul. Tyršova  218/4</v>
      </c>
      <c r="G129" s="40"/>
      <c r="H129" s="40"/>
      <c r="I129" s="32" t="s">
        <v>22</v>
      </c>
      <c r="J129" s="79" t="str">
        <f>IF(J16="","",J16)</f>
        <v>6. 12. 2023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E19</f>
        <v xml:space="preserve"> </v>
      </c>
      <c r="G131" s="40"/>
      <c r="H131" s="40"/>
      <c r="I131" s="32" t="s">
        <v>30</v>
      </c>
      <c r="J131" s="36" t="str">
        <f>E25</f>
        <v>SPZ Design, s.r.o.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IF(E22="","",E22)</f>
        <v>Vyplň údaj</v>
      </c>
      <c r="G132" s="40"/>
      <c r="H132" s="40"/>
      <c r="I132" s="32" t="s">
        <v>35</v>
      </c>
      <c r="J132" s="36" t="str">
        <f>E28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00"/>
      <c r="B134" s="201"/>
      <c r="C134" s="202" t="s">
        <v>242</v>
      </c>
      <c r="D134" s="203" t="s">
        <v>62</v>
      </c>
      <c r="E134" s="203" t="s">
        <v>58</v>
      </c>
      <c r="F134" s="203" t="s">
        <v>59</v>
      </c>
      <c r="G134" s="203" t="s">
        <v>243</v>
      </c>
      <c r="H134" s="203" t="s">
        <v>244</v>
      </c>
      <c r="I134" s="203" t="s">
        <v>245</v>
      </c>
      <c r="J134" s="204" t="s">
        <v>213</v>
      </c>
      <c r="K134" s="205" t="s">
        <v>246</v>
      </c>
      <c r="L134" s="206"/>
      <c r="M134" s="100" t="s">
        <v>1</v>
      </c>
      <c r="N134" s="101" t="s">
        <v>41</v>
      </c>
      <c r="O134" s="101" t="s">
        <v>247</v>
      </c>
      <c r="P134" s="101" t="s">
        <v>248</v>
      </c>
      <c r="Q134" s="101" t="s">
        <v>249</v>
      </c>
      <c r="R134" s="101" t="s">
        <v>250</v>
      </c>
      <c r="S134" s="101" t="s">
        <v>251</v>
      </c>
      <c r="T134" s="102" t="s">
        <v>252</v>
      </c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</row>
    <row r="135" s="2" customFormat="1" ht="22.8" customHeight="1">
      <c r="A135" s="38"/>
      <c r="B135" s="39"/>
      <c r="C135" s="107" t="s">
        <v>253</v>
      </c>
      <c r="D135" s="40"/>
      <c r="E135" s="40"/>
      <c r="F135" s="40"/>
      <c r="G135" s="40"/>
      <c r="H135" s="40"/>
      <c r="I135" s="40"/>
      <c r="J135" s="207">
        <f>BK135</f>
        <v>0</v>
      </c>
      <c r="K135" s="40"/>
      <c r="L135" s="44"/>
      <c r="M135" s="103"/>
      <c r="N135" s="208"/>
      <c r="O135" s="104"/>
      <c r="P135" s="209">
        <f>P136+P188</f>
        <v>0</v>
      </c>
      <c r="Q135" s="104"/>
      <c r="R135" s="209">
        <f>R136+R188</f>
        <v>0.24647449999999999</v>
      </c>
      <c r="S135" s="104"/>
      <c r="T135" s="210">
        <f>T136+T188</f>
        <v>0.075029999999999999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76</v>
      </c>
      <c r="AU135" s="17" t="s">
        <v>215</v>
      </c>
      <c r="BK135" s="211">
        <f>BK136+BK188</f>
        <v>0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254</v>
      </c>
      <c r="F136" s="215" t="s">
        <v>255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P137+P145+P151+P168+P185</f>
        <v>0</v>
      </c>
      <c r="Q136" s="220"/>
      <c r="R136" s="221">
        <f>R137+R145+R151+R168+R185</f>
        <v>0.13459399999999999</v>
      </c>
      <c r="S136" s="220"/>
      <c r="T136" s="222">
        <f>T137+T145+T151+T168+T185</f>
        <v>0.074179999999999996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85</v>
      </c>
      <c r="AT136" s="224" t="s">
        <v>76</v>
      </c>
      <c r="AU136" s="224" t="s">
        <v>77</v>
      </c>
      <c r="AY136" s="223" t="s">
        <v>256</v>
      </c>
      <c r="BK136" s="225">
        <f>BK137+BK145+BK151+BK168+BK185</f>
        <v>0</v>
      </c>
    </row>
    <row r="137" s="12" customFormat="1" ht="22.8" customHeight="1">
      <c r="A137" s="12"/>
      <c r="B137" s="212"/>
      <c r="C137" s="213"/>
      <c r="D137" s="214" t="s">
        <v>76</v>
      </c>
      <c r="E137" s="226" t="s">
        <v>109</v>
      </c>
      <c r="F137" s="226" t="s">
        <v>315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SUM(P138:P144)</f>
        <v>0</v>
      </c>
      <c r="Q137" s="220"/>
      <c r="R137" s="221">
        <f>SUM(R138:R144)</f>
        <v>0.025239999999999999</v>
      </c>
      <c r="S137" s="220"/>
      <c r="T137" s="222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85</v>
      </c>
      <c r="AT137" s="224" t="s">
        <v>76</v>
      </c>
      <c r="AU137" s="224" t="s">
        <v>85</v>
      </c>
      <c r="AY137" s="223" t="s">
        <v>256</v>
      </c>
      <c r="BK137" s="225">
        <f>SUM(BK138:BK144)</f>
        <v>0</v>
      </c>
    </row>
    <row r="138" s="2" customFormat="1" ht="24.15" customHeight="1">
      <c r="A138" s="38"/>
      <c r="B138" s="39"/>
      <c r="C138" s="228" t="s">
        <v>85</v>
      </c>
      <c r="D138" s="228" t="s">
        <v>258</v>
      </c>
      <c r="E138" s="229" t="s">
        <v>2623</v>
      </c>
      <c r="F138" s="230" t="s">
        <v>2624</v>
      </c>
      <c r="G138" s="231" t="s">
        <v>319</v>
      </c>
      <c r="H138" s="232">
        <v>2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42</v>
      </c>
      <c r="O138" s="91"/>
      <c r="P138" s="238">
        <f>O138*H138</f>
        <v>0</v>
      </c>
      <c r="Q138" s="238">
        <v>0.012619999999999999</v>
      </c>
      <c r="R138" s="238">
        <f>Q138*H138</f>
        <v>0.025239999999999999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262</v>
      </c>
      <c r="AT138" s="240" t="s">
        <v>258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262</v>
      </c>
      <c r="BM138" s="240" t="s">
        <v>3209</v>
      </c>
    </row>
    <row r="139" s="2" customFormat="1">
      <c r="A139" s="38"/>
      <c r="B139" s="39"/>
      <c r="C139" s="40"/>
      <c r="D139" s="242" t="s">
        <v>264</v>
      </c>
      <c r="E139" s="40"/>
      <c r="F139" s="243" t="s">
        <v>2626</v>
      </c>
      <c r="G139" s="40"/>
      <c r="H139" s="40"/>
      <c r="I139" s="244"/>
      <c r="J139" s="40"/>
      <c r="K139" s="40"/>
      <c r="L139" s="44"/>
      <c r="M139" s="245"/>
      <c r="N139" s="24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264</v>
      </c>
      <c r="AU139" s="17" t="s">
        <v>87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2627</v>
      </c>
      <c r="G140" s="248"/>
      <c r="H140" s="250" t="s">
        <v>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266</v>
      </c>
      <c r="AU140" s="257" t="s">
        <v>87</v>
      </c>
      <c r="AV140" s="13" t="s">
        <v>85</v>
      </c>
      <c r="AW140" s="13" t="s">
        <v>34</v>
      </c>
      <c r="AX140" s="13" t="s">
        <v>77</v>
      </c>
      <c r="AY140" s="257" t="s">
        <v>256</v>
      </c>
    </row>
    <row r="141" s="14" customFormat="1">
      <c r="A141" s="14"/>
      <c r="B141" s="258"/>
      <c r="C141" s="259"/>
      <c r="D141" s="249" t="s">
        <v>266</v>
      </c>
      <c r="E141" s="260" t="s">
        <v>1</v>
      </c>
      <c r="F141" s="261" t="s">
        <v>85</v>
      </c>
      <c r="G141" s="259"/>
      <c r="H141" s="262">
        <v>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266</v>
      </c>
      <c r="AU141" s="268" t="s">
        <v>87</v>
      </c>
      <c r="AV141" s="14" t="s">
        <v>87</v>
      </c>
      <c r="AW141" s="14" t="s">
        <v>34</v>
      </c>
      <c r="AX141" s="14" t="s">
        <v>77</v>
      </c>
      <c r="AY141" s="268" t="s">
        <v>256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2628</v>
      </c>
      <c r="G142" s="248"/>
      <c r="H142" s="250" t="s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266</v>
      </c>
      <c r="AU142" s="257" t="s">
        <v>87</v>
      </c>
      <c r="AV142" s="13" t="s">
        <v>85</v>
      </c>
      <c r="AW142" s="13" t="s">
        <v>34</v>
      </c>
      <c r="AX142" s="13" t="s">
        <v>77</v>
      </c>
      <c r="AY142" s="257" t="s">
        <v>256</v>
      </c>
    </row>
    <row r="143" s="14" customFormat="1">
      <c r="A143" s="14"/>
      <c r="B143" s="258"/>
      <c r="C143" s="259"/>
      <c r="D143" s="249" t="s">
        <v>266</v>
      </c>
      <c r="E143" s="260" t="s">
        <v>1</v>
      </c>
      <c r="F143" s="261" t="s">
        <v>85</v>
      </c>
      <c r="G143" s="259"/>
      <c r="H143" s="262">
        <v>1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8" t="s">
        <v>266</v>
      </c>
      <c r="AU143" s="268" t="s">
        <v>87</v>
      </c>
      <c r="AV143" s="14" t="s">
        <v>87</v>
      </c>
      <c r="AW143" s="14" t="s">
        <v>34</v>
      </c>
      <c r="AX143" s="14" t="s">
        <v>77</v>
      </c>
      <c r="AY143" s="268" t="s">
        <v>256</v>
      </c>
    </row>
    <row r="144" s="15" customFormat="1">
      <c r="A144" s="15"/>
      <c r="B144" s="269"/>
      <c r="C144" s="270"/>
      <c r="D144" s="249" t="s">
        <v>266</v>
      </c>
      <c r="E144" s="271" t="s">
        <v>1</v>
      </c>
      <c r="F144" s="272" t="s">
        <v>270</v>
      </c>
      <c r="G144" s="270"/>
      <c r="H144" s="273">
        <v>2</v>
      </c>
      <c r="I144" s="274"/>
      <c r="J144" s="270"/>
      <c r="K144" s="270"/>
      <c r="L144" s="275"/>
      <c r="M144" s="276"/>
      <c r="N144" s="277"/>
      <c r="O144" s="277"/>
      <c r="P144" s="277"/>
      <c r="Q144" s="277"/>
      <c r="R144" s="277"/>
      <c r="S144" s="277"/>
      <c r="T144" s="27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9" t="s">
        <v>266</v>
      </c>
      <c r="AU144" s="279" t="s">
        <v>87</v>
      </c>
      <c r="AV144" s="15" t="s">
        <v>262</v>
      </c>
      <c r="AW144" s="15" t="s">
        <v>34</v>
      </c>
      <c r="AX144" s="15" t="s">
        <v>85</v>
      </c>
      <c r="AY144" s="279" t="s">
        <v>256</v>
      </c>
    </row>
    <row r="145" s="12" customFormat="1" ht="22.8" customHeight="1">
      <c r="A145" s="12"/>
      <c r="B145" s="212"/>
      <c r="C145" s="213"/>
      <c r="D145" s="214" t="s">
        <v>76</v>
      </c>
      <c r="E145" s="226" t="s">
        <v>289</v>
      </c>
      <c r="F145" s="226" t="s">
        <v>381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SUM(P146:P150)</f>
        <v>0</v>
      </c>
      <c r="Q145" s="220"/>
      <c r="R145" s="221">
        <f>SUM(R146:R150)</f>
        <v>0.108808</v>
      </c>
      <c r="S145" s="220"/>
      <c r="T145" s="222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85</v>
      </c>
      <c r="AT145" s="224" t="s">
        <v>76</v>
      </c>
      <c r="AU145" s="224" t="s">
        <v>85</v>
      </c>
      <c r="AY145" s="223" t="s">
        <v>256</v>
      </c>
      <c r="BK145" s="225">
        <f>SUM(BK146:BK150)</f>
        <v>0</v>
      </c>
    </row>
    <row r="146" s="2" customFormat="1" ht="21.75" customHeight="1">
      <c r="A146" s="38"/>
      <c r="B146" s="39"/>
      <c r="C146" s="228" t="s">
        <v>87</v>
      </c>
      <c r="D146" s="228" t="s">
        <v>258</v>
      </c>
      <c r="E146" s="229" t="s">
        <v>2629</v>
      </c>
      <c r="F146" s="230" t="s">
        <v>2630</v>
      </c>
      <c r="G146" s="231" t="s">
        <v>337</v>
      </c>
      <c r="H146" s="232">
        <v>1.9430000000000001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0.056000000000000001</v>
      </c>
      <c r="R146" s="238">
        <f>Q146*H146</f>
        <v>0.108808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262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262</v>
      </c>
      <c r="BM146" s="240" t="s">
        <v>3210</v>
      </c>
    </row>
    <row r="147" s="2" customFormat="1">
      <c r="A147" s="38"/>
      <c r="B147" s="39"/>
      <c r="C147" s="40"/>
      <c r="D147" s="242" t="s">
        <v>264</v>
      </c>
      <c r="E147" s="40"/>
      <c r="F147" s="243" t="s">
        <v>2632</v>
      </c>
      <c r="G147" s="40"/>
      <c r="H147" s="40"/>
      <c r="I147" s="244"/>
      <c r="J147" s="40"/>
      <c r="K147" s="40"/>
      <c r="L147" s="44"/>
      <c r="M147" s="245"/>
      <c r="N147" s="246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264</v>
      </c>
      <c r="AU147" s="17" t="s">
        <v>87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2627</v>
      </c>
      <c r="G148" s="248"/>
      <c r="H148" s="250" t="s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266</v>
      </c>
      <c r="AU148" s="257" t="s">
        <v>87</v>
      </c>
      <c r="AV148" s="13" t="s">
        <v>85</v>
      </c>
      <c r="AW148" s="13" t="s">
        <v>34</v>
      </c>
      <c r="AX148" s="13" t="s">
        <v>77</v>
      </c>
      <c r="AY148" s="257" t="s">
        <v>256</v>
      </c>
    </row>
    <row r="149" s="14" customFormat="1">
      <c r="A149" s="14"/>
      <c r="B149" s="258"/>
      <c r="C149" s="259"/>
      <c r="D149" s="249" t="s">
        <v>266</v>
      </c>
      <c r="E149" s="260" t="s">
        <v>1</v>
      </c>
      <c r="F149" s="261" t="s">
        <v>3211</v>
      </c>
      <c r="G149" s="259"/>
      <c r="H149" s="262">
        <v>1.9430000000000001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266</v>
      </c>
      <c r="AU149" s="268" t="s">
        <v>87</v>
      </c>
      <c r="AV149" s="14" t="s">
        <v>87</v>
      </c>
      <c r="AW149" s="14" t="s">
        <v>34</v>
      </c>
      <c r="AX149" s="14" t="s">
        <v>77</v>
      </c>
      <c r="AY149" s="268" t="s">
        <v>256</v>
      </c>
    </row>
    <row r="150" s="15" customFormat="1">
      <c r="A150" s="15"/>
      <c r="B150" s="269"/>
      <c r="C150" s="270"/>
      <c r="D150" s="249" t="s">
        <v>266</v>
      </c>
      <c r="E150" s="271" t="s">
        <v>1</v>
      </c>
      <c r="F150" s="272" t="s">
        <v>270</v>
      </c>
      <c r="G150" s="270"/>
      <c r="H150" s="273">
        <v>1.9430000000000001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9" t="s">
        <v>266</v>
      </c>
      <c r="AU150" s="279" t="s">
        <v>87</v>
      </c>
      <c r="AV150" s="15" t="s">
        <v>262</v>
      </c>
      <c r="AW150" s="15" t="s">
        <v>34</v>
      </c>
      <c r="AX150" s="15" t="s">
        <v>85</v>
      </c>
      <c r="AY150" s="279" t="s">
        <v>256</v>
      </c>
    </row>
    <row r="151" s="12" customFormat="1" ht="22.8" customHeight="1">
      <c r="A151" s="12"/>
      <c r="B151" s="212"/>
      <c r="C151" s="213"/>
      <c r="D151" s="214" t="s">
        <v>76</v>
      </c>
      <c r="E151" s="226" t="s">
        <v>309</v>
      </c>
      <c r="F151" s="226" t="s">
        <v>517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SUM(P152:P167)</f>
        <v>0</v>
      </c>
      <c r="Q151" s="220"/>
      <c r="R151" s="221">
        <f>SUM(R152:R167)</f>
        <v>0.00054599999999999994</v>
      </c>
      <c r="S151" s="220"/>
      <c r="T151" s="222">
        <f>SUM(T152:T167)</f>
        <v>0.074179999999999996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85</v>
      </c>
      <c r="AT151" s="224" t="s">
        <v>76</v>
      </c>
      <c r="AU151" s="224" t="s">
        <v>85</v>
      </c>
      <c r="AY151" s="223" t="s">
        <v>256</v>
      </c>
      <c r="BK151" s="225">
        <f>SUM(BK152:BK167)</f>
        <v>0</v>
      </c>
    </row>
    <row r="152" s="2" customFormat="1" ht="24.15" customHeight="1">
      <c r="A152" s="38"/>
      <c r="B152" s="39"/>
      <c r="C152" s="228" t="s">
        <v>109</v>
      </c>
      <c r="D152" s="228" t="s">
        <v>258</v>
      </c>
      <c r="E152" s="229" t="s">
        <v>2634</v>
      </c>
      <c r="F152" s="230" t="s">
        <v>2635</v>
      </c>
      <c r="G152" s="231" t="s">
        <v>358</v>
      </c>
      <c r="H152" s="232">
        <v>11.1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0.0050000000000000001</v>
      </c>
      <c r="T152" s="239">
        <f>S152*H152</f>
        <v>0.055500000000000001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262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262</v>
      </c>
      <c r="BM152" s="240" t="s">
        <v>3212</v>
      </c>
    </row>
    <row r="153" s="2" customFormat="1">
      <c r="A153" s="38"/>
      <c r="B153" s="39"/>
      <c r="C153" s="40"/>
      <c r="D153" s="242" t="s">
        <v>264</v>
      </c>
      <c r="E153" s="40"/>
      <c r="F153" s="243" t="s">
        <v>2637</v>
      </c>
      <c r="G153" s="40"/>
      <c r="H153" s="40"/>
      <c r="I153" s="244"/>
      <c r="J153" s="40"/>
      <c r="K153" s="40"/>
      <c r="L153" s="44"/>
      <c r="M153" s="245"/>
      <c r="N153" s="24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264</v>
      </c>
      <c r="AU153" s="17" t="s">
        <v>87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2627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266</v>
      </c>
      <c r="AU154" s="257" t="s">
        <v>87</v>
      </c>
      <c r="AV154" s="13" t="s">
        <v>85</v>
      </c>
      <c r="AW154" s="13" t="s">
        <v>34</v>
      </c>
      <c r="AX154" s="13" t="s">
        <v>77</v>
      </c>
      <c r="AY154" s="257" t="s">
        <v>256</v>
      </c>
    </row>
    <row r="155" s="14" customFormat="1">
      <c r="A155" s="14"/>
      <c r="B155" s="258"/>
      <c r="C155" s="259"/>
      <c r="D155" s="249" t="s">
        <v>266</v>
      </c>
      <c r="E155" s="260" t="s">
        <v>1</v>
      </c>
      <c r="F155" s="261" t="s">
        <v>3213</v>
      </c>
      <c r="G155" s="259"/>
      <c r="H155" s="262">
        <v>11.1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266</v>
      </c>
      <c r="AU155" s="268" t="s">
        <v>87</v>
      </c>
      <c r="AV155" s="14" t="s">
        <v>87</v>
      </c>
      <c r="AW155" s="14" t="s">
        <v>34</v>
      </c>
      <c r="AX155" s="14" t="s">
        <v>77</v>
      </c>
      <c r="AY155" s="268" t="s">
        <v>256</v>
      </c>
    </row>
    <row r="156" s="15" customFormat="1">
      <c r="A156" s="15"/>
      <c r="B156" s="269"/>
      <c r="C156" s="270"/>
      <c r="D156" s="249" t="s">
        <v>266</v>
      </c>
      <c r="E156" s="271" t="s">
        <v>1</v>
      </c>
      <c r="F156" s="272" t="s">
        <v>270</v>
      </c>
      <c r="G156" s="270"/>
      <c r="H156" s="273">
        <v>11.1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266</v>
      </c>
      <c r="AU156" s="279" t="s">
        <v>87</v>
      </c>
      <c r="AV156" s="15" t="s">
        <v>262</v>
      </c>
      <c r="AW156" s="15" t="s">
        <v>34</v>
      </c>
      <c r="AX156" s="15" t="s">
        <v>85</v>
      </c>
      <c r="AY156" s="279" t="s">
        <v>256</v>
      </c>
    </row>
    <row r="157" s="2" customFormat="1" ht="24.15" customHeight="1">
      <c r="A157" s="38"/>
      <c r="B157" s="39"/>
      <c r="C157" s="228" t="s">
        <v>262</v>
      </c>
      <c r="D157" s="228" t="s">
        <v>258</v>
      </c>
      <c r="E157" s="229" t="s">
        <v>2639</v>
      </c>
      <c r="F157" s="230" t="s">
        <v>2640</v>
      </c>
      <c r="G157" s="231" t="s">
        <v>358</v>
      </c>
      <c r="H157" s="232">
        <v>0.59999999999999998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0.00091</v>
      </c>
      <c r="R157" s="238">
        <f>Q157*H157</f>
        <v>0.00054599999999999994</v>
      </c>
      <c r="S157" s="238">
        <v>0.0028</v>
      </c>
      <c r="T157" s="239">
        <f>S157*H157</f>
        <v>0.0016799999999999999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262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262</v>
      </c>
      <c r="BM157" s="240" t="s">
        <v>3214</v>
      </c>
    </row>
    <row r="158" s="2" customFormat="1">
      <c r="A158" s="38"/>
      <c r="B158" s="39"/>
      <c r="C158" s="40"/>
      <c r="D158" s="242" t="s">
        <v>264</v>
      </c>
      <c r="E158" s="40"/>
      <c r="F158" s="243" t="s">
        <v>2642</v>
      </c>
      <c r="G158" s="40"/>
      <c r="H158" s="40"/>
      <c r="I158" s="244"/>
      <c r="J158" s="40"/>
      <c r="K158" s="40"/>
      <c r="L158" s="44"/>
      <c r="M158" s="245"/>
      <c r="N158" s="24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264</v>
      </c>
      <c r="AU158" s="17" t="s">
        <v>87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2627</v>
      </c>
      <c r="G159" s="248"/>
      <c r="H159" s="250" t="s">
        <v>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266</v>
      </c>
      <c r="AU159" s="257" t="s">
        <v>87</v>
      </c>
      <c r="AV159" s="13" t="s">
        <v>85</v>
      </c>
      <c r="AW159" s="13" t="s">
        <v>34</v>
      </c>
      <c r="AX159" s="13" t="s">
        <v>77</v>
      </c>
      <c r="AY159" s="257" t="s">
        <v>256</v>
      </c>
    </row>
    <row r="160" s="14" customFormat="1">
      <c r="A160" s="14"/>
      <c r="B160" s="258"/>
      <c r="C160" s="259"/>
      <c r="D160" s="249" t="s">
        <v>266</v>
      </c>
      <c r="E160" s="260" t="s">
        <v>1</v>
      </c>
      <c r="F160" s="261" t="s">
        <v>2643</v>
      </c>
      <c r="G160" s="259"/>
      <c r="H160" s="262">
        <v>0.29999999999999999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8" t="s">
        <v>266</v>
      </c>
      <c r="AU160" s="268" t="s">
        <v>87</v>
      </c>
      <c r="AV160" s="14" t="s">
        <v>87</v>
      </c>
      <c r="AW160" s="14" t="s">
        <v>34</v>
      </c>
      <c r="AX160" s="14" t="s">
        <v>77</v>
      </c>
      <c r="AY160" s="268" t="s">
        <v>256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2628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266</v>
      </c>
      <c r="AU161" s="257" t="s">
        <v>87</v>
      </c>
      <c r="AV161" s="13" t="s">
        <v>85</v>
      </c>
      <c r="AW161" s="13" t="s">
        <v>34</v>
      </c>
      <c r="AX161" s="13" t="s">
        <v>77</v>
      </c>
      <c r="AY161" s="257" t="s">
        <v>256</v>
      </c>
    </row>
    <row r="162" s="14" customFormat="1">
      <c r="A162" s="14"/>
      <c r="B162" s="258"/>
      <c r="C162" s="259"/>
      <c r="D162" s="249" t="s">
        <v>266</v>
      </c>
      <c r="E162" s="260" t="s">
        <v>1</v>
      </c>
      <c r="F162" s="261" t="s">
        <v>2643</v>
      </c>
      <c r="G162" s="259"/>
      <c r="H162" s="262">
        <v>0.29999999999999999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266</v>
      </c>
      <c r="AU162" s="268" t="s">
        <v>87</v>
      </c>
      <c r="AV162" s="14" t="s">
        <v>87</v>
      </c>
      <c r="AW162" s="14" t="s">
        <v>34</v>
      </c>
      <c r="AX162" s="14" t="s">
        <v>77</v>
      </c>
      <c r="AY162" s="268" t="s">
        <v>256</v>
      </c>
    </row>
    <row r="163" s="15" customFormat="1">
      <c r="A163" s="15"/>
      <c r="B163" s="269"/>
      <c r="C163" s="270"/>
      <c r="D163" s="249" t="s">
        <v>266</v>
      </c>
      <c r="E163" s="271" t="s">
        <v>1</v>
      </c>
      <c r="F163" s="272" t="s">
        <v>270</v>
      </c>
      <c r="G163" s="270"/>
      <c r="H163" s="273">
        <v>0.59999999999999998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266</v>
      </c>
      <c r="AU163" s="279" t="s">
        <v>87</v>
      </c>
      <c r="AV163" s="15" t="s">
        <v>262</v>
      </c>
      <c r="AW163" s="15" t="s">
        <v>34</v>
      </c>
      <c r="AX163" s="15" t="s">
        <v>85</v>
      </c>
      <c r="AY163" s="279" t="s">
        <v>256</v>
      </c>
    </row>
    <row r="164" s="2" customFormat="1" ht="24.15" customHeight="1">
      <c r="A164" s="38"/>
      <c r="B164" s="39"/>
      <c r="C164" s="228" t="s">
        <v>284</v>
      </c>
      <c r="D164" s="228" t="s">
        <v>258</v>
      </c>
      <c r="E164" s="229" t="s">
        <v>2644</v>
      </c>
      <c r="F164" s="230" t="s">
        <v>2645</v>
      </c>
      <c r="G164" s="231" t="s">
        <v>337</v>
      </c>
      <c r="H164" s="232">
        <v>0.25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0.068000000000000005</v>
      </c>
      <c r="T164" s="239">
        <f>S164*H164</f>
        <v>0.017000000000000001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262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262</v>
      </c>
      <c r="BM164" s="240" t="s">
        <v>3215</v>
      </c>
    </row>
    <row r="165" s="2" customFormat="1">
      <c r="A165" s="38"/>
      <c r="B165" s="39"/>
      <c r="C165" s="40"/>
      <c r="D165" s="242" t="s">
        <v>264</v>
      </c>
      <c r="E165" s="40"/>
      <c r="F165" s="243" t="s">
        <v>2647</v>
      </c>
      <c r="G165" s="40"/>
      <c r="H165" s="40"/>
      <c r="I165" s="244"/>
      <c r="J165" s="40"/>
      <c r="K165" s="40"/>
      <c r="L165" s="44"/>
      <c r="M165" s="245"/>
      <c r="N165" s="246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264</v>
      </c>
      <c r="AU165" s="17" t="s">
        <v>87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2648</v>
      </c>
      <c r="G166" s="259"/>
      <c r="H166" s="262">
        <v>0.25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77</v>
      </c>
      <c r="AY166" s="268" t="s">
        <v>256</v>
      </c>
    </row>
    <row r="167" s="15" customFormat="1">
      <c r="A167" s="15"/>
      <c r="B167" s="269"/>
      <c r="C167" s="270"/>
      <c r="D167" s="249" t="s">
        <v>266</v>
      </c>
      <c r="E167" s="271" t="s">
        <v>1</v>
      </c>
      <c r="F167" s="272" t="s">
        <v>270</v>
      </c>
      <c r="G167" s="270"/>
      <c r="H167" s="273">
        <v>0.25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266</v>
      </c>
      <c r="AU167" s="279" t="s">
        <v>87</v>
      </c>
      <c r="AV167" s="15" t="s">
        <v>262</v>
      </c>
      <c r="AW167" s="15" t="s">
        <v>34</v>
      </c>
      <c r="AX167" s="15" t="s">
        <v>85</v>
      </c>
      <c r="AY167" s="279" t="s">
        <v>256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655</v>
      </c>
      <c r="F168" s="226" t="s">
        <v>656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SUM(P169:P184)</f>
        <v>0</v>
      </c>
      <c r="Q168" s="220"/>
      <c r="R168" s="221">
        <f>SUM(R169:R184)</f>
        <v>0</v>
      </c>
      <c r="S168" s="220"/>
      <c r="T168" s="222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85</v>
      </c>
      <c r="AT168" s="224" t="s">
        <v>76</v>
      </c>
      <c r="AU168" s="224" t="s">
        <v>85</v>
      </c>
      <c r="AY168" s="223" t="s">
        <v>256</v>
      </c>
      <c r="BK168" s="225">
        <f>SUM(BK169:BK184)</f>
        <v>0</v>
      </c>
    </row>
    <row r="169" s="2" customFormat="1" ht="24.15" customHeight="1">
      <c r="A169" s="38"/>
      <c r="B169" s="39"/>
      <c r="C169" s="228" t="s">
        <v>289</v>
      </c>
      <c r="D169" s="228" t="s">
        <v>258</v>
      </c>
      <c r="E169" s="229" t="s">
        <v>2649</v>
      </c>
      <c r="F169" s="230" t="s">
        <v>2650</v>
      </c>
      <c r="G169" s="231" t="s">
        <v>292</v>
      </c>
      <c r="H169" s="232">
        <v>0.074999999999999997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262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262</v>
      </c>
      <c r="BM169" s="240" t="s">
        <v>3216</v>
      </c>
    </row>
    <row r="170" s="2" customFormat="1">
      <c r="A170" s="38"/>
      <c r="B170" s="39"/>
      <c r="C170" s="40"/>
      <c r="D170" s="242" t="s">
        <v>264</v>
      </c>
      <c r="E170" s="40"/>
      <c r="F170" s="243" t="s">
        <v>2652</v>
      </c>
      <c r="G170" s="40"/>
      <c r="H170" s="40"/>
      <c r="I170" s="244"/>
      <c r="J170" s="40"/>
      <c r="K170" s="40"/>
      <c r="L170" s="44"/>
      <c r="M170" s="245"/>
      <c r="N170" s="246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264</v>
      </c>
      <c r="AU170" s="17" t="s">
        <v>87</v>
      </c>
    </row>
    <row r="171" s="14" customFormat="1">
      <c r="A171" s="14"/>
      <c r="B171" s="258"/>
      <c r="C171" s="259"/>
      <c r="D171" s="249" t="s">
        <v>266</v>
      </c>
      <c r="E171" s="260" t="s">
        <v>1</v>
      </c>
      <c r="F171" s="261" t="s">
        <v>3217</v>
      </c>
      <c r="G171" s="259"/>
      <c r="H171" s="262">
        <v>0.074999999999999997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266</v>
      </c>
      <c r="AU171" s="268" t="s">
        <v>87</v>
      </c>
      <c r="AV171" s="14" t="s">
        <v>87</v>
      </c>
      <c r="AW171" s="14" t="s">
        <v>34</v>
      </c>
      <c r="AX171" s="14" t="s">
        <v>77</v>
      </c>
      <c r="AY171" s="268" t="s">
        <v>256</v>
      </c>
    </row>
    <row r="172" s="15" customFormat="1">
      <c r="A172" s="15"/>
      <c r="B172" s="269"/>
      <c r="C172" s="270"/>
      <c r="D172" s="249" t="s">
        <v>266</v>
      </c>
      <c r="E172" s="271" t="s">
        <v>1</v>
      </c>
      <c r="F172" s="272" t="s">
        <v>270</v>
      </c>
      <c r="G172" s="270"/>
      <c r="H172" s="273">
        <v>0.074999999999999997</v>
      </c>
      <c r="I172" s="274"/>
      <c r="J172" s="270"/>
      <c r="K172" s="270"/>
      <c r="L172" s="275"/>
      <c r="M172" s="276"/>
      <c r="N172" s="277"/>
      <c r="O172" s="277"/>
      <c r="P172" s="277"/>
      <c r="Q172" s="277"/>
      <c r="R172" s="277"/>
      <c r="S172" s="277"/>
      <c r="T172" s="27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9" t="s">
        <v>266</v>
      </c>
      <c r="AU172" s="279" t="s">
        <v>87</v>
      </c>
      <c r="AV172" s="15" t="s">
        <v>262</v>
      </c>
      <c r="AW172" s="15" t="s">
        <v>34</v>
      </c>
      <c r="AX172" s="15" t="s">
        <v>85</v>
      </c>
      <c r="AY172" s="279" t="s">
        <v>256</v>
      </c>
    </row>
    <row r="173" s="2" customFormat="1" ht="24.15" customHeight="1">
      <c r="A173" s="38"/>
      <c r="B173" s="39"/>
      <c r="C173" s="228" t="s">
        <v>296</v>
      </c>
      <c r="D173" s="228" t="s">
        <v>258</v>
      </c>
      <c r="E173" s="229" t="s">
        <v>662</v>
      </c>
      <c r="F173" s="230" t="s">
        <v>663</v>
      </c>
      <c r="G173" s="231" t="s">
        <v>292</v>
      </c>
      <c r="H173" s="232">
        <v>0.074999999999999997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262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262</v>
      </c>
      <c r="BM173" s="240" t="s">
        <v>3218</v>
      </c>
    </row>
    <row r="174" s="2" customFormat="1">
      <c r="A174" s="38"/>
      <c r="B174" s="39"/>
      <c r="C174" s="40"/>
      <c r="D174" s="242" t="s">
        <v>264</v>
      </c>
      <c r="E174" s="40"/>
      <c r="F174" s="243" t="s">
        <v>2655</v>
      </c>
      <c r="G174" s="40"/>
      <c r="H174" s="40"/>
      <c r="I174" s="244"/>
      <c r="J174" s="40"/>
      <c r="K174" s="40"/>
      <c r="L174" s="44"/>
      <c r="M174" s="245"/>
      <c r="N174" s="246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264</v>
      </c>
      <c r="AU174" s="17" t="s">
        <v>87</v>
      </c>
    </row>
    <row r="175" s="14" customFormat="1">
      <c r="A175" s="14"/>
      <c r="B175" s="258"/>
      <c r="C175" s="259"/>
      <c r="D175" s="249" t="s">
        <v>266</v>
      </c>
      <c r="E175" s="260" t="s">
        <v>1</v>
      </c>
      <c r="F175" s="261" t="s">
        <v>3217</v>
      </c>
      <c r="G175" s="259"/>
      <c r="H175" s="262">
        <v>0.074999999999999997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266</v>
      </c>
      <c r="AU175" s="268" t="s">
        <v>87</v>
      </c>
      <c r="AV175" s="14" t="s">
        <v>87</v>
      </c>
      <c r="AW175" s="14" t="s">
        <v>34</v>
      </c>
      <c r="AX175" s="14" t="s">
        <v>77</v>
      </c>
      <c r="AY175" s="268" t="s">
        <v>256</v>
      </c>
    </row>
    <row r="176" s="15" customFormat="1">
      <c r="A176" s="15"/>
      <c r="B176" s="269"/>
      <c r="C176" s="270"/>
      <c r="D176" s="249" t="s">
        <v>266</v>
      </c>
      <c r="E176" s="271" t="s">
        <v>1</v>
      </c>
      <c r="F176" s="272" t="s">
        <v>270</v>
      </c>
      <c r="G176" s="270"/>
      <c r="H176" s="273">
        <v>0.074999999999999997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9" t="s">
        <v>266</v>
      </c>
      <c r="AU176" s="279" t="s">
        <v>87</v>
      </c>
      <c r="AV176" s="15" t="s">
        <v>262</v>
      </c>
      <c r="AW176" s="15" t="s">
        <v>34</v>
      </c>
      <c r="AX176" s="15" t="s">
        <v>85</v>
      </c>
      <c r="AY176" s="279" t="s">
        <v>256</v>
      </c>
    </row>
    <row r="177" s="2" customFormat="1" ht="24.15" customHeight="1">
      <c r="A177" s="38"/>
      <c r="B177" s="39"/>
      <c r="C177" s="228" t="s">
        <v>302</v>
      </c>
      <c r="D177" s="228" t="s">
        <v>258</v>
      </c>
      <c r="E177" s="229" t="s">
        <v>666</v>
      </c>
      <c r="F177" s="230" t="s">
        <v>667</v>
      </c>
      <c r="G177" s="231" t="s">
        <v>292</v>
      </c>
      <c r="H177" s="232">
        <v>1.125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262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262</v>
      </c>
      <c r="BM177" s="240" t="s">
        <v>3219</v>
      </c>
    </row>
    <row r="178" s="2" customFormat="1">
      <c r="A178" s="38"/>
      <c r="B178" s="39"/>
      <c r="C178" s="40"/>
      <c r="D178" s="242" t="s">
        <v>264</v>
      </c>
      <c r="E178" s="40"/>
      <c r="F178" s="243" t="s">
        <v>2657</v>
      </c>
      <c r="G178" s="40"/>
      <c r="H178" s="40"/>
      <c r="I178" s="244"/>
      <c r="J178" s="40"/>
      <c r="K178" s="40"/>
      <c r="L178" s="44"/>
      <c r="M178" s="245"/>
      <c r="N178" s="246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264</v>
      </c>
      <c r="AU178" s="17" t="s">
        <v>87</v>
      </c>
    </row>
    <row r="179" s="14" customFormat="1">
      <c r="A179" s="14"/>
      <c r="B179" s="258"/>
      <c r="C179" s="259"/>
      <c r="D179" s="249" t="s">
        <v>266</v>
      </c>
      <c r="E179" s="260" t="s">
        <v>1</v>
      </c>
      <c r="F179" s="261" t="s">
        <v>3220</v>
      </c>
      <c r="G179" s="259"/>
      <c r="H179" s="262">
        <v>1.125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266</v>
      </c>
      <c r="AU179" s="268" t="s">
        <v>87</v>
      </c>
      <c r="AV179" s="14" t="s">
        <v>87</v>
      </c>
      <c r="AW179" s="14" t="s">
        <v>34</v>
      </c>
      <c r="AX179" s="14" t="s">
        <v>77</v>
      </c>
      <c r="AY179" s="268" t="s">
        <v>256</v>
      </c>
    </row>
    <row r="180" s="15" customFormat="1">
      <c r="A180" s="15"/>
      <c r="B180" s="269"/>
      <c r="C180" s="270"/>
      <c r="D180" s="249" t="s">
        <v>266</v>
      </c>
      <c r="E180" s="271" t="s">
        <v>1</v>
      </c>
      <c r="F180" s="272" t="s">
        <v>270</v>
      </c>
      <c r="G180" s="270"/>
      <c r="H180" s="273">
        <v>1.125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266</v>
      </c>
      <c r="AU180" s="279" t="s">
        <v>87</v>
      </c>
      <c r="AV180" s="15" t="s">
        <v>262</v>
      </c>
      <c r="AW180" s="15" t="s">
        <v>34</v>
      </c>
      <c r="AX180" s="15" t="s">
        <v>85</v>
      </c>
      <c r="AY180" s="279" t="s">
        <v>256</v>
      </c>
    </row>
    <row r="181" s="2" customFormat="1" ht="44.25" customHeight="1">
      <c r="A181" s="38"/>
      <c r="B181" s="39"/>
      <c r="C181" s="228" t="s">
        <v>309</v>
      </c>
      <c r="D181" s="228" t="s">
        <v>258</v>
      </c>
      <c r="E181" s="229" t="s">
        <v>2659</v>
      </c>
      <c r="F181" s="230" t="s">
        <v>2660</v>
      </c>
      <c r="G181" s="231" t="s">
        <v>292</v>
      </c>
      <c r="H181" s="232">
        <v>0.074999999999999997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262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262</v>
      </c>
      <c r="BM181" s="240" t="s">
        <v>3221</v>
      </c>
    </row>
    <row r="182" s="2" customFormat="1">
      <c r="A182" s="38"/>
      <c r="B182" s="39"/>
      <c r="C182" s="40"/>
      <c r="D182" s="242" t="s">
        <v>264</v>
      </c>
      <c r="E182" s="40"/>
      <c r="F182" s="243" t="s">
        <v>2662</v>
      </c>
      <c r="G182" s="40"/>
      <c r="H182" s="40"/>
      <c r="I182" s="244"/>
      <c r="J182" s="40"/>
      <c r="K182" s="40"/>
      <c r="L182" s="44"/>
      <c r="M182" s="245"/>
      <c r="N182" s="246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264</v>
      </c>
      <c r="AU182" s="17" t="s">
        <v>87</v>
      </c>
    </row>
    <row r="183" s="14" customFormat="1">
      <c r="A183" s="14"/>
      <c r="B183" s="258"/>
      <c r="C183" s="259"/>
      <c r="D183" s="249" t="s">
        <v>266</v>
      </c>
      <c r="E183" s="260" t="s">
        <v>1</v>
      </c>
      <c r="F183" s="261" t="s">
        <v>3217</v>
      </c>
      <c r="G183" s="259"/>
      <c r="H183" s="262">
        <v>0.074999999999999997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266</v>
      </c>
      <c r="AU183" s="268" t="s">
        <v>87</v>
      </c>
      <c r="AV183" s="14" t="s">
        <v>87</v>
      </c>
      <c r="AW183" s="14" t="s">
        <v>34</v>
      </c>
      <c r="AX183" s="14" t="s">
        <v>77</v>
      </c>
      <c r="AY183" s="268" t="s">
        <v>256</v>
      </c>
    </row>
    <row r="184" s="15" customFormat="1">
      <c r="A184" s="15"/>
      <c r="B184" s="269"/>
      <c r="C184" s="270"/>
      <c r="D184" s="249" t="s">
        <v>266</v>
      </c>
      <c r="E184" s="271" t="s">
        <v>1</v>
      </c>
      <c r="F184" s="272" t="s">
        <v>270</v>
      </c>
      <c r="G184" s="270"/>
      <c r="H184" s="273">
        <v>0.074999999999999997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9" t="s">
        <v>266</v>
      </c>
      <c r="AU184" s="279" t="s">
        <v>87</v>
      </c>
      <c r="AV184" s="15" t="s">
        <v>262</v>
      </c>
      <c r="AW184" s="15" t="s">
        <v>34</v>
      </c>
      <c r="AX184" s="15" t="s">
        <v>85</v>
      </c>
      <c r="AY184" s="279" t="s">
        <v>256</v>
      </c>
    </row>
    <row r="185" s="12" customFormat="1" ht="22.8" customHeight="1">
      <c r="A185" s="12"/>
      <c r="B185" s="212"/>
      <c r="C185" s="213"/>
      <c r="D185" s="214" t="s">
        <v>76</v>
      </c>
      <c r="E185" s="226" t="s">
        <v>709</v>
      </c>
      <c r="F185" s="226" t="s">
        <v>710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SUM(P186:P187)</f>
        <v>0</v>
      </c>
      <c r="Q185" s="220"/>
      <c r="R185" s="221">
        <f>SUM(R186:R187)</f>
        <v>0</v>
      </c>
      <c r="S185" s="220"/>
      <c r="T185" s="222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85</v>
      </c>
      <c r="AT185" s="224" t="s">
        <v>76</v>
      </c>
      <c r="AU185" s="224" t="s">
        <v>85</v>
      </c>
      <c r="AY185" s="223" t="s">
        <v>256</v>
      </c>
      <c r="BK185" s="225">
        <f>SUM(BK186:BK187)</f>
        <v>0</v>
      </c>
    </row>
    <row r="186" s="2" customFormat="1" ht="21.75" customHeight="1">
      <c r="A186" s="38"/>
      <c r="B186" s="39"/>
      <c r="C186" s="228" t="s">
        <v>316</v>
      </c>
      <c r="D186" s="228" t="s">
        <v>258</v>
      </c>
      <c r="E186" s="229" t="s">
        <v>2663</v>
      </c>
      <c r="F186" s="230" t="s">
        <v>2664</v>
      </c>
      <c r="G186" s="231" t="s">
        <v>292</v>
      </c>
      <c r="H186" s="232">
        <v>0.246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262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262</v>
      </c>
      <c r="BM186" s="240" t="s">
        <v>3222</v>
      </c>
    </row>
    <row r="187" s="2" customFormat="1">
      <c r="A187" s="38"/>
      <c r="B187" s="39"/>
      <c r="C187" s="40"/>
      <c r="D187" s="242" t="s">
        <v>264</v>
      </c>
      <c r="E187" s="40"/>
      <c r="F187" s="243" t="s">
        <v>2666</v>
      </c>
      <c r="G187" s="40"/>
      <c r="H187" s="40"/>
      <c r="I187" s="244"/>
      <c r="J187" s="40"/>
      <c r="K187" s="40"/>
      <c r="L187" s="44"/>
      <c r="M187" s="245"/>
      <c r="N187" s="246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264</v>
      </c>
      <c r="AU187" s="17" t="s">
        <v>87</v>
      </c>
    </row>
    <row r="188" s="12" customFormat="1" ht="25.92" customHeight="1">
      <c r="A188" s="12"/>
      <c r="B188" s="212"/>
      <c r="C188" s="213"/>
      <c r="D188" s="214" t="s">
        <v>76</v>
      </c>
      <c r="E188" s="215" t="s">
        <v>715</v>
      </c>
      <c r="F188" s="215" t="s">
        <v>716</v>
      </c>
      <c r="G188" s="213"/>
      <c r="H188" s="213"/>
      <c r="I188" s="216"/>
      <c r="J188" s="217">
        <f>BK188</f>
        <v>0</v>
      </c>
      <c r="K188" s="213"/>
      <c r="L188" s="218"/>
      <c r="M188" s="219"/>
      <c r="N188" s="220"/>
      <c r="O188" s="220"/>
      <c r="P188" s="221">
        <f>P189+P202+P212+P250</f>
        <v>0</v>
      </c>
      <c r="Q188" s="220"/>
      <c r="R188" s="221">
        <f>R189+R202+R212+R250</f>
        <v>0.11188049999999999</v>
      </c>
      <c r="S188" s="220"/>
      <c r="T188" s="222">
        <f>T189+T202+T212+T250</f>
        <v>0.00084999999999999995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87</v>
      </c>
      <c r="AT188" s="224" t="s">
        <v>76</v>
      </c>
      <c r="AU188" s="224" t="s">
        <v>77</v>
      </c>
      <c r="AY188" s="223" t="s">
        <v>256</v>
      </c>
      <c r="BK188" s="225">
        <f>BK189+BK202+BK212+BK250</f>
        <v>0</v>
      </c>
    </row>
    <row r="189" s="12" customFormat="1" ht="22.8" customHeight="1">
      <c r="A189" s="12"/>
      <c r="B189" s="212"/>
      <c r="C189" s="213"/>
      <c r="D189" s="214" t="s">
        <v>76</v>
      </c>
      <c r="E189" s="226" t="s">
        <v>785</v>
      </c>
      <c r="F189" s="226" t="s">
        <v>786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SUM(P190:P201)</f>
        <v>0</v>
      </c>
      <c r="Q189" s="220"/>
      <c r="R189" s="221">
        <f>SUM(R190:R201)</f>
        <v>0.0045999999999999999</v>
      </c>
      <c r="S189" s="220"/>
      <c r="T189" s="222">
        <f>SUM(T190:T201)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87</v>
      </c>
      <c r="AT189" s="224" t="s">
        <v>76</v>
      </c>
      <c r="AU189" s="224" t="s">
        <v>85</v>
      </c>
      <c r="AY189" s="223" t="s">
        <v>256</v>
      </c>
      <c r="BK189" s="225">
        <f>SUM(BK190:BK201)</f>
        <v>0</v>
      </c>
    </row>
    <row r="190" s="2" customFormat="1" ht="16.5" customHeight="1">
      <c r="A190" s="38"/>
      <c r="B190" s="39"/>
      <c r="C190" s="228" t="s">
        <v>322</v>
      </c>
      <c r="D190" s="228" t="s">
        <v>258</v>
      </c>
      <c r="E190" s="229" t="s">
        <v>2667</v>
      </c>
      <c r="F190" s="230" t="s">
        <v>2668</v>
      </c>
      <c r="G190" s="231" t="s">
        <v>358</v>
      </c>
      <c r="H190" s="232">
        <v>11.5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0.00040000000000000002</v>
      </c>
      <c r="R190" s="238">
        <f>Q190*H190</f>
        <v>0.0045999999999999999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3223</v>
      </c>
    </row>
    <row r="191" s="2" customFormat="1">
      <c r="A191" s="38"/>
      <c r="B191" s="39"/>
      <c r="C191" s="40"/>
      <c r="D191" s="242" t="s">
        <v>264</v>
      </c>
      <c r="E191" s="40"/>
      <c r="F191" s="243" t="s">
        <v>2670</v>
      </c>
      <c r="G191" s="40"/>
      <c r="H191" s="40"/>
      <c r="I191" s="244"/>
      <c r="J191" s="40"/>
      <c r="K191" s="40"/>
      <c r="L191" s="44"/>
      <c r="M191" s="245"/>
      <c r="N191" s="246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264</v>
      </c>
      <c r="AU191" s="17" t="s">
        <v>87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2627</v>
      </c>
      <c r="G192" s="248"/>
      <c r="H192" s="250" t="s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266</v>
      </c>
      <c r="AU192" s="257" t="s">
        <v>87</v>
      </c>
      <c r="AV192" s="13" t="s">
        <v>85</v>
      </c>
      <c r="AW192" s="13" t="s">
        <v>34</v>
      </c>
      <c r="AX192" s="13" t="s">
        <v>77</v>
      </c>
      <c r="AY192" s="257" t="s">
        <v>256</v>
      </c>
    </row>
    <row r="193" s="14" customFormat="1">
      <c r="A193" s="14"/>
      <c r="B193" s="258"/>
      <c r="C193" s="259"/>
      <c r="D193" s="249" t="s">
        <v>266</v>
      </c>
      <c r="E193" s="260" t="s">
        <v>1</v>
      </c>
      <c r="F193" s="261" t="s">
        <v>3224</v>
      </c>
      <c r="G193" s="259"/>
      <c r="H193" s="262">
        <v>11.5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266</v>
      </c>
      <c r="AU193" s="268" t="s">
        <v>87</v>
      </c>
      <c r="AV193" s="14" t="s">
        <v>87</v>
      </c>
      <c r="AW193" s="14" t="s">
        <v>34</v>
      </c>
      <c r="AX193" s="14" t="s">
        <v>77</v>
      </c>
      <c r="AY193" s="268" t="s">
        <v>256</v>
      </c>
    </row>
    <row r="194" s="15" customFormat="1">
      <c r="A194" s="15"/>
      <c r="B194" s="269"/>
      <c r="C194" s="270"/>
      <c r="D194" s="249" t="s">
        <v>266</v>
      </c>
      <c r="E194" s="271" t="s">
        <v>1</v>
      </c>
      <c r="F194" s="272" t="s">
        <v>270</v>
      </c>
      <c r="G194" s="270"/>
      <c r="H194" s="273">
        <v>11.5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9" t="s">
        <v>266</v>
      </c>
      <c r="AU194" s="279" t="s">
        <v>87</v>
      </c>
      <c r="AV194" s="15" t="s">
        <v>262</v>
      </c>
      <c r="AW194" s="15" t="s">
        <v>34</v>
      </c>
      <c r="AX194" s="15" t="s">
        <v>85</v>
      </c>
      <c r="AY194" s="279" t="s">
        <v>256</v>
      </c>
    </row>
    <row r="195" s="2" customFormat="1" ht="16.5" customHeight="1">
      <c r="A195" s="38"/>
      <c r="B195" s="39"/>
      <c r="C195" s="228" t="s">
        <v>8</v>
      </c>
      <c r="D195" s="228" t="s">
        <v>258</v>
      </c>
      <c r="E195" s="229" t="s">
        <v>2672</v>
      </c>
      <c r="F195" s="230" t="s">
        <v>2673</v>
      </c>
      <c r="G195" s="231" t="s">
        <v>319</v>
      </c>
      <c r="H195" s="232">
        <v>2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3225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2627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266</v>
      </c>
      <c r="AU196" s="257" t="s">
        <v>87</v>
      </c>
      <c r="AV196" s="13" t="s">
        <v>85</v>
      </c>
      <c r="AW196" s="13" t="s">
        <v>34</v>
      </c>
      <c r="AX196" s="13" t="s">
        <v>77</v>
      </c>
      <c r="AY196" s="257" t="s">
        <v>256</v>
      </c>
    </row>
    <row r="197" s="14" customFormat="1">
      <c r="A197" s="14"/>
      <c r="B197" s="258"/>
      <c r="C197" s="259"/>
      <c r="D197" s="249" t="s">
        <v>266</v>
      </c>
      <c r="E197" s="260" t="s">
        <v>1</v>
      </c>
      <c r="F197" s="261" t="s">
        <v>2675</v>
      </c>
      <c r="G197" s="259"/>
      <c r="H197" s="262">
        <v>1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266</v>
      </c>
      <c r="AU197" s="268" t="s">
        <v>87</v>
      </c>
      <c r="AV197" s="14" t="s">
        <v>87</v>
      </c>
      <c r="AW197" s="14" t="s">
        <v>34</v>
      </c>
      <c r="AX197" s="14" t="s">
        <v>77</v>
      </c>
      <c r="AY197" s="268" t="s">
        <v>256</v>
      </c>
    </row>
    <row r="198" s="14" customFormat="1">
      <c r="A198" s="14"/>
      <c r="B198" s="258"/>
      <c r="C198" s="259"/>
      <c r="D198" s="249" t="s">
        <v>266</v>
      </c>
      <c r="E198" s="260" t="s">
        <v>1</v>
      </c>
      <c r="F198" s="261" t="s">
        <v>2676</v>
      </c>
      <c r="G198" s="259"/>
      <c r="H198" s="262">
        <v>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266</v>
      </c>
      <c r="AU198" s="268" t="s">
        <v>87</v>
      </c>
      <c r="AV198" s="14" t="s">
        <v>87</v>
      </c>
      <c r="AW198" s="14" t="s">
        <v>34</v>
      </c>
      <c r="AX198" s="14" t="s">
        <v>77</v>
      </c>
      <c r="AY198" s="268" t="s">
        <v>256</v>
      </c>
    </row>
    <row r="199" s="15" customFormat="1">
      <c r="A199" s="15"/>
      <c r="B199" s="269"/>
      <c r="C199" s="270"/>
      <c r="D199" s="249" t="s">
        <v>266</v>
      </c>
      <c r="E199" s="271" t="s">
        <v>1</v>
      </c>
      <c r="F199" s="272" t="s">
        <v>270</v>
      </c>
      <c r="G199" s="270"/>
      <c r="H199" s="273">
        <v>2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9" t="s">
        <v>266</v>
      </c>
      <c r="AU199" s="279" t="s">
        <v>87</v>
      </c>
      <c r="AV199" s="15" t="s">
        <v>262</v>
      </c>
      <c r="AW199" s="15" t="s">
        <v>34</v>
      </c>
      <c r="AX199" s="15" t="s">
        <v>85</v>
      </c>
      <c r="AY199" s="279" t="s">
        <v>256</v>
      </c>
    </row>
    <row r="200" s="2" customFormat="1" ht="24.15" customHeight="1">
      <c r="A200" s="38"/>
      <c r="B200" s="39"/>
      <c r="C200" s="228" t="s">
        <v>334</v>
      </c>
      <c r="D200" s="228" t="s">
        <v>258</v>
      </c>
      <c r="E200" s="229" t="s">
        <v>856</v>
      </c>
      <c r="F200" s="230" t="s">
        <v>2677</v>
      </c>
      <c r="G200" s="231" t="s">
        <v>783</v>
      </c>
      <c r="H200" s="291"/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3226</v>
      </c>
    </row>
    <row r="201" s="2" customFormat="1">
      <c r="A201" s="38"/>
      <c r="B201" s="39"/>
      <c r="C201" s="40"/>
      <c r="D201" s="242" t="s">
        <v>264</v>
      </c>
      <c r="E201" s="40"/>
      <c r="F201" s="243" t="s">
        <v>2679</v>
      </c>
      <c r="G201" s="40"/>
      <c r="H201" s="40"/>
      <c r="I201" s="244"/>
      <c r="J201" s="40"/>
      <c r="K201" s="40"/>
      <c r="L201" s="44"/>
      <c r="M201" s="245"/>
      <c r="N201" s="246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264</v>
      </c>
      <c r="AU201" s="17" t="s">
        <v>87</v>
      </c>
    </row>
    <row r="202" s="12" customFormat="1" ht="22.8" customHeight="1">
      <c r="A202" s="12"/>
      <c r="B202" s="212"/>
      <c r="C202" s="213"/>
      <c r="D202" s="214" t="s">
        <v>76</v>
      </c>
      <c r="E202" s="226" t="s">
        <v>935</v>
      </c>
      <c r="F202" s="226" t="s">
        <v>936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SUM(P203:P211)</f>
        <v>0</v>
      </c>
      <c r="Q202" s="220"/>
      <c r="R202" s="221">
        <f>SUM(R203:R211)</f>
        <v>0.00038000000000000002</v>
      </c>
      <c r="S202" s="220"/>
      <c r="T202" s="222">
        <f>SUM(T203:T211)</f>
        <v>0.00084999999999999995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87</v>
      </c>
      <c r="AT202" s="224" t="s">
        <v>76</v>
      </c>
      <c r="AU202" s="224" t="s">
        <v>85</v>
      </c>
      <c r="AY202" s="223" t="s">
        <v>256</v>
      </c>
      <c r="BK202" s="225">
        <f>SUM(BK203:BK211)</f>
        <v>0</v>
      </c>
    </row>
    <row r="203" s="2" customFormat="1" ht="16.5" customHeight="1">
      <c r="A203" s="38"/>
      <c r="B203" s="39"/>
      <c r="C203" s="228" t="s">
        <v>343</v>
      </c>
      <c r="D203" s="228" t="s">
        <v>258</v>
      </c>
      <c r="E203" s="229" t="s">
        <v>2680</v>
      </c>
      <c r="F203" s="230" t="s">
        <v>2681</v>
      </c>
      <c r="G203" s="231" t="s">
        <v>319</v>
      </c>
      <c r="H203" s="232">
        <v>1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0.00084999999999999995</v>
      </c>
      <c r="T203" s="239">
        <f>S203*H203</f>
        <v>0.00084999999999999995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3227</v>
      </c>
    </row>
    <row r="204" s="2" customFormat="1">
      <c r="A204" s="38"/>
      <c r="B204" s="39"/>
      <c r="C204" s="40"/>
      <c r="D204" s="242" t="s">
        <v>264</v>
      </c>
      <c r="E204" s="40"/>
      <c r="F204" s="243" t="s">
        <v>2683</v>
      </c>
      <c r="G204" s="40"/>
      <c r="H204" s="40"/>
      <c r="I204" s="244"/>
      <c r="J204" s="40"/>
      <c r="K204" s="40"/>
      <c r="L204" s="44"/>
      <c r="M204" s="245"/>
      <c r="N204" s="246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264</v>
      </c>
      <c r="AU204" s="17" t="s">
        <v>87</v>
      </c>
    </row>
    <row r="205" s="14" customFormat="1">
      <c r="A205" s="14"/>
      <c r="B205" s="258"/>
      <c r="C205" s="259"/>
      <c r="D205" s="249" t="s">
        <v>266</v>
      </c>
      <c r="E205" s="260" t="s">
        <v>1</v>
      </c>
      <c r="F205" s="261" t="s">
        <v>2684</v>
      </c>
      <c r="G205" s="259"/>
      <c r="H205" s="262">
        <v>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266</v>
      </c>
      <c r="AU205" s="268" t="s">
        <v>87</v>
      </c>
      <c r="AV205" s="14" t="s">
        <v>87</v>
      </c>
      <c r="AW205" s="14" t="s">
        <v>34</v>
      </c>
      <c r="AX205" s="14" t="s">
        <v>77</v>
      </c>
      <c r="AY205" s="268" t="s">
        <v>256</v>
      </c>
    </row>
    <row r="206" s="15" customFormat="1">
      <c r="A206" s="15"/>
      <c r="B206" s="269"/>
      <c r="C206" s="270"/>
      <c r="D206" s="249" t="s">
        <v>266</v>
      </c>
      <c r="E206" s="271" t="s">
        <v>1</v>
      </c>
      <c r="F206" s="272" t="s">
        <v>270</v>
      </c>
      <c r="G206" s="270"/>
      <c r="H206" s="273">
        <v>1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266</v>
      </c>
      <c r="AU206" s="279" t="s">
        <v>87</v>
      </c>
      <c r="AV206" s="15" t="s">
        <v>262</v>
      </c>
      <c r="AW206" s="15" t="s">
        <v>34</v>
      </c>
      <c r="AX206" s="15" t="s">
        <v>85</v>
      </c>
      <c r="AY206" s="279" t="s">
        <v>256</v>
      </c>
    </row>
    <row r="207" s="2" customFormat="1" ht="24.15" customHeight="1">
      <c r="A207" s="38"/>
      <c r="B207" s="39"/>
      <c r="C207" s="228" t="s">
        <v>348</v>
      </c>
      <c r="D207" s="228" t="s">
        <v>258</v>
      </c>
      <c r="E207" s="229" t="s">
        <v>2685</v>
      </c>
      <c r="F207" s="230" t="s">
        <v>2686</v>
      </c>
      <c r="G207" s="231" t="s">
        <v>319</v>
      </c>
      <c r="H207" s="232">
        <v>1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0.00038000000000000002</v>
      </c>
      <c r="R207" s="238">
        <f>Q207*H207</f>
        <v>0.00038000000000000002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3228</v>
      </c>
    </row>
    <row r="208" s="2" customFormat="1">
      <c r="A208" s="38"/>
      <c r="B208" s="39"/>
      <c r="C208" s="40"/>
      <c r="D208" s="242" t="s">
        <v>264</v>
      </c>
      <c r="E208" s="40"/>
      <c r="F208" s="243" t="s">
        <v>2688</v>
      </c>
      <c r="G208" s="40"/>
      <c r="H208" s="40"/>
      <c r="I208" s="244"/>
      <c r="J208" s="40"/>
      <c r="K208" s="40"/>
      <c r="L208" s="44"/>
      <c r="M208" s="245"/>
      <c r="N208" s="246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264</v>
      </c>
      <c r="AU208" s="17" t="s">
        <v>87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2689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266</v>
      </c>
      <c r="AU209" s="257" t="s">
        <v>87</v>
      </c>
      <c r="AV209" s="13" t="s">
        <v>85</v>
      </c>
      <c r="AW209" s="13" t="s">
        <v>34</v>
      </c>
      <c r="AX209" s="13" t="s">
        <v>77</v>
      </c>
      <c r="AY209" s="257" t="s">
        <v>256</v>
      </c>
    </row>
    <row r="210" s="14" customFormat="1">
      <c r="A210" s="14"/>
      <c r="B210" s="258"/>
      <c r="C210" s="259"/>
      <c r="D210" s="249" t="s">
        <v>266</v>
      </c>
      <c r="E210" s="260" t="s">
        <v>1</v>
      </c>
      <c r="F210" s="261" t="s">
        <v>85</v>
      </c>
      <c r="G210" s="259"/>
      <c r="H210" s="262">
        <v>1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266</v>
      </c>
      <c r="AU210" s="268" t="s">
        <v>87</v>
      </c>
      <c r="AV210" s="14" t="s">
        <v>87</v>
      </c>
      <c r="AW210" s="14" t="s">
        <v>34</v>
      </c>
      <c r="AX210" s="14" t="s">
        <v>77</v>
      </c>
      <c r="AY210" s="268" t="s">
        <v>256</v>
      </c>
    </row>
    <row r="211" s="15" customFormat="1">
      <c r="A211" s="15"/>
      <c r="B211" s="269"/>
      <c r="C211" s="270"/>
      <c r="D211" s="249" t="s">
        <v>266</v>
      </c>
      <c r="E211" s="271" t="s">
        <v>1</v>
      </c>
      <c r="F211" s="272" t="s">
        <v>270</v>
      </c>
      <c r="G211" s="270"/>
      <c r="H211" s="273">
        <v>1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266</v>
      </c>
      <c r="AU211" s="279" t="s">
        <v>87</v>
      </c>
      <c r="AV211" s="15" t="s">
        <v>262</v>
      </c>
      <c r="AW211" s="15" t="s">
        <v>34</v>
      </c>
      <c r="AX211" s="15" t="s">
        <v>85</v>
      </c>
      <c r="AY211" s="279" t="s">
        <v>256</v>
      </c>
    </row>
    <row r="212" s="12" customFormat="1" ht="22.8" customHeight="1">
      <c r="A212" s="12"/>
      <c r="B212" s="212"/>
      <c r="C212" s="213"/>
      <c r="D212" s="214" t="s">
        <v>76</v>
      </c>
      <c r="E212" s="226" t="s">
        <v>2102</v>
      </c>
      <c r="F212" s="226" t="s">
        <v>2103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SUM(P213:P249)</f>
        <v>0</v>
      </c>
      <c r="Q212" s="220"/>
      <c r="R212" s="221">
        <f>SUM(R213:R249)</f>
        <v>0.101953</v>
      </c>
      <c r="S212" s="220"/>
      <c r="T212" s="222">
        <f>SUM(T213:T249)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87</v>
      </c>
      <c r="AT212" s="224" t="s">
        <v>76</v>
      </c>
      <c r="AU212" s="224" t="s">
        <v>85</v>
      </c>
      <c r="AY212" s="223" t="s">
        <v>256</v>
      </c>
      <c r="BK212" s="225">
        <f>SUM(BK213:BK249)</f>
        <v>0</v>
      </c>
    </row>
    <row r="213" s="2" customFormat="1" ht="16.5" customHeight="1">
      <c r="A213" s="38"/>
      <c r="B213" s="39"/>
      <c r="C213" s="228" t="s">
        <v>355</v>
      </c>
      <c r="D213" s="228" t="s">
        <v>258</v>
      </c>
      <c r="E213" s="229" t="s">
        <v>2693</v>
      </c>
      <c r="F213" s="230" t="s">
        <v>2694</v>
      </c>
      <c r="G213" s="231" t="s">
        <v>319</v>
      </c>
      <c r="H213" s="232">
        <v>10</v>
      </c>
      <c r="I213" s="233"/>
      <c r="J213" s="234">
        <f>ROUND(I213*H213,2)</f>
        <v>0</v>
      </c>
      <c r="K213" s="235"/>
      <c r="L213" s="44"/>
      <c r="M213" s="236" t="s">
        <v>1</v>
      </c>
      <c r="N213" s="237" t="s">
        <v>42</v>
      </c>
      <c r="O213" s="91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355</v>
      </c>
      <c r="AT213" s="240" t="s">
        <v>258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355</v>
      </c>
      <c r="BM213" s="240" t="s">
        <v>3229</v>
      </c>
    </row>
    <row r="214" s="2" customFormat="1">
      <c r="A214" s="38"/>
      <c r="B214" s="39"/>
      <c r="C214" s="40"/>
      <c r="D214" s="242" t="s">
        <v>264</v>
      </c>
      <c r="E214" s="40"/>
      <c r="F214" s="243" t="s">
        <v>2696</v>
      </c>
      <c r="G214" s="40"/>
      <c r="H214" s="40"/>
      <c r="I214" s="244"/>
      <c r="J214" s="40"/>
      <c r="K214" s="40"/>
      <c r="L214" s="44"/>
      <c r="M214" s="245"/>
      <c r="N214" s="246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264</v>
      </c>
      <c r="AU214" s="17" t="s">
        <v>87</v>
      </c>
    </row>
    <row r="215" s="14" customFormat="1">
      <c r="A215" s="14"/>
      <c r="B215" s="258"/>
      <c r="C215" s="259"/>
      <c r="D215" s="249" t="s">
        <v>266</v>
      </c>
      <c r="E215" s="260" t="s">
        <v>1</v>
      </c>
      <c r="F215" s="261" t="s">
        <v>1418</v>
      </c>
      <c r="G215" s="259"/>
      <c r="H215" s="262">
        <v>10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266</v>
      </c>
      <c r="AU215" s="268" t="s">
        <v>87</v>
      </c>
      <c r="AV215" s="14" t="s">
        <v>87</v>
      </c>
      <c r="AW215" s="14" t="s">
        <v>34</v>
      </c>
      <c r="AX215" s="14" t="s">
        <v>77</v>
      </c>
      <c r="AY215" s="268" t="s">
        <v>256</v>
      </c>
    </row>
    <row r="216" s="15" customFormat="1">
      <c r="A216" s="15"/>
      <c r="B216" s="269"/>
      <c r="C216" s="270"/>
      <c r="D216" s="249" t="s">
        <v>266</v>
      </c>
      <c r="E216" s="271" t="s">
        <v>1</v>
      </c>
      <c r="F216" s="272" t="s">
        <v>270</v>
      </c>
      <c r="G216" s="270"/>
      <c r="H216" s="273">
        <v>10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266</v>
      </c>
      <c r="AU216" s="279" t="s">
        <v>87</v>
      </c>
      <c r="AV216" s="15" t="s">
        <v>262</v>
      </c>
      <c r="AW216" s="15" t="s">
        <v>34</v>
      </c>
      <c r="AX216" s="15" t="s">
        <v>85</v>
      </c>
      <c r="AY216" s="279" t="s">
        <v>256</v>
      </c>
    </row>
    <row r="217" s="2" customFormat="1" ht="16.5" customHeight="1">
      <c r="A217" s="38"/>
      <c r="B217" s="39"/>
      <c r="C217" s="280" t="s">
        <v>368</v>
      </c>
      <c r="D217" s="280" t="s">
        <v>303</v>
      </c>
      <c r="E217" s="281" t="s">
        <v>2698</v>
      </c>
      <c r="F217" s="282" t="s">
        <v>2699</v>
      </c>
      <c r="G217" s="283" t="s">
        <v>358</v>
      </c>
      <c r="H217" s="284">
        <v>10.5</v>
      </c>
      <c r="I217" s="285"/>
      <c r="J217" s="286">
        <f>ROUND(I217*H217,2)</f>
        <v>0</v>
      </c>
      <c r="K217" s="287"/>
      <c r="L217" s="288"/>
      <c r="M217" s="289" t="s">
        <v>1</v>
      </c>
      <c r="N217" s="290" t="s">
        <v>42</v>
      </c>
      <c r="O217" s="91"/>
      <c r="P217" s="238">
        <f>O217*H217</f>
        <v>0</v>
      </c>
      <c r="Q217" s="238">
        <v>0.00040999999999999999</v>
      </c>
      <c r="R217" s="238">
        <f>Q217*H217</f>
        <v>0.0043049999999999998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513</v>
      </c>
      <c r="AT217" s="240" t="s">
        <v>303</v>
      </c>
      <c r="AU217" s="240" t="s">
        <v>87</v>
      </c>
      <c r="AY217" s="17" t="s">
        <v>256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85</v>
      </c>
      <c r="BK217" s="241">
        <f>ROUND(I217*H217,2)</f>
        <v>0</v>
      </c>
      <c r="BL217" s="17" t="s">
        <v>355</v>
      </c>
      <c r="BM217" s="240" t="s">
        <v>3230</v>
      </c>
    </row>
    <row r="218" s="14" customFormat="1">
      <c r="A218" s="14"/>
      <c r="B218" s="258"/>
      <c r="C218" s="259"/>
      <c r="D218" s="249" t="s">
        <v>266</v>
      </c>
      <c r="E218" s="260" t="s">
        <v>1</v>
      </c>
      <c r="F218" s="261" t="s">
        <v>2133</v>
      </c>
      <c r="G218" s="259"/>
      <c r="H218" s="262">
        <v>10.5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266</v>
      </c>
      <c r="AU218" s="268" t="s">
        <v>87</v>
      </c>
      <c r="AV218" s="14" t="s">
        <v>87</v>
      </c>
      <c r="AW218" s="14" t="s">
        <v>34</v>
      </c>
      <c r="AX218" s="14" t="s">
        <v>77</v>
      </c>
      <c r="AY218" s="268" t="s">
        <v>256</v>
      </c>
    </row>
    <row r="219" s="15" customFormat="1">
      <c r="A219" s="15"/>
      <c r="B219" s="269"/>
      <c r="C219" s="270"/>
      <c r="D219" s="249" t="s">
        <v>266</v>
      </c>
      <c r="E219" s="271" t="s">
        <v>1</v>
      </c>
      <c r="F219" s="272" t="s">
        <v>270</v>
      </c>
      <c r="G219" s="270"/>
      <c r="H219" s="273">
        <v>10.5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266</v>
      </c>
      <c r="AU219" s="279" t="s">
        <v>87</v>
      </c>
      <c r="AV219" s="15" t="s">
        <v>262</v>
      </c>
      <c r="AW219" s="15" t="s">
        <v>34</v>
      </c>
      <c r="AX219" s="15" t="s">
        <v>85</v>
      </c>
      <c r="AY219" s="279" t="s">
        <v>256</v>
      </c>
    </row>
    <row r="220" s="2" customFormat="1" ht="24.15" customHeight="1">
      <c r="A220" s="38"/>
      <c r="B220" s="39"/>
      <c r="C220" s="228" t="s">
        <v>382</v>
      </c>
      <c r="D220" s="228" t="s">
        <v>258</v>
      </c>
      <c r="E220" s="229" t="s">
        <v>2188</v>
      </c>
      <c r="F220" s="230" t="s">
        <v>2189</v>
      </c>
      <c r="G220" s="231" t="s">
        <v>319</v>
      </c>
      <c r="H220" s="232">
        <v>1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42</v>
      </c>
      <c r="O220" s="91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355</v>
      </c>
      <c r="AT220" s="240" t="s">
        <v>258</v>
      </c>
      <c r="AU220" s="240" t="s">
        <v>87</v>
      </c>
      <c r="AY220" s="17" t="s">
        <v>256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85</v>
      </c>
      <c r="BK220" s="241">
        <f>ROUND(I220*H220,2)</f>
        <v>0</v>
      </c>
      <c r="BL220" s="17" t="s">
        <v>355</v>
      </c>
      <c r="BM220" s="240" t="s">
        <v>3231</v>
      </c>
    </row>
    <row r="221" s="2" customFormat="1">
      <c r="A221" s="38"/>
      <c r="B221" s="39"/>
      <c r="C221" s="40"/>
      <c r="D221" s="242" t="s">
        <v>264</v>
      </c>
      <c r="E221" s="40"/>
      <c r="F221" s="243" t="s">
        <v>2702</v>
      </c>
      <c r="G221" s="40"/>
      <c r="H221" s="40"/>
      <c r="I221" s="244"/>
      <c r="J221" s="40"/>
      <c r="K221" s="40"/>
      <c r="L221" s="44"/>
      <c r="M221" s="245"/>
      <c r="N221" s="246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264</v>
      </c>
      <c r="AU221" s="17" t="s">
        <v>87</v>
      </c>
    </row>
    <row r="222" s="14" customFormat="1">
      <c r="A222" s="14"/>
      <c r="B222" s="258"/>
      <c r="C222" s="259"/>
      <c r="D222" s="249" t="s">
        <v>266</v>
      </c>
      <c r="E222" s="260" t="s">
        <v>1</v>
      </c>
      <c r="F222" s="261" t="s">
        <v>85</v>
      </c>
      <c r="G222" s="259"/>
      <c r="H222" s="262">
        <v>1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8" t="s">
        <v>266</v>
      </c>
      <c r="AU222" s="268" t="s">
        <v>87</v>
      </c>
      <c r="AV222" s="14" t="s">
        <v>87</v>
      </c>
      <c r="AW222" s="14" t="s">
        <v>34</v>
      </c>
      <c r="AX222" s="14" t="s">
        <v>77</v>
      </c>
      <c r="AY222" s="268" t="s">
        <v>256</v>
      </c>
    </row>
    <row r="223" s="15" customFormat="1">
      <c r="A223" s="15"/>
      <c r="B223" s="269"/>
      <c r="C223" s="270"/>
      <c r="D223" s="249" t="s">
        <v>266</v>
      </c>
      <c r="E223" s="271" t="s">
        <v>1</v>
      </c>
      <c r="F223" s="272" t="s">
        <v>270</v>
      </c>
      <c r="G223" s="270"/>
      <c r="H223" s="273">
        <v>1</v>
      </c>
      <c r="I223" s="274"/>
      <c r="J223" s="270"/>
      <c r="K223" s="270"/>
      <c r="L223" s="275"/>
      <c r="M223" s="276"/>
      <c r="N223" s="277"/>
      <c r="O223" s="277"/>
      <c r="P223" s="277"/>
      <c r="Q223" s="277"/>
      <c r="R223" s="277"/>
      <c r="S223" s="277"/>
      <c r="T223" s="27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9" t="s">
        <v>266</v>
      </c>
      <c r="AU223" s="279" t="s">
        <v>87</v>
      </c>
      <c r="AV223" s="15" t="s">
        <v>262</v>
      </c>
      <c r="AW223" s="15" t="s">
        <v>34</v>
      </c>
      <c r="AX223" s="15" t="s">
        <v>85</v>
      </c>
      <c r="AY223" s="279" t="s">
        <v>256</v>
      </c>
    </row>
    <row r="224" s="2" customFormat="1" ht="24.15" customHeight="1">
      <c r="A224" s="38"/>
      <c r="B224" s="39"/>
      <c r="C224" s="228" t="s">
        <v>406</v>
      </c>
      <c r="D224" s="228" t="s">
        <v>258</v>
      </c>
      <c r="E224" s="229" t="s">
        <v>3232</v>
      </c>
      <c r="F224" s="230" t="s">
        <v>3233</v>
      </c>
      <c r="G224" s="231" t="s">
        <v>319</v>
      </c>
      <c r="H224" s="232">
        <v>1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42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355</v>
      </c>
      <c r="AT224" s="240" t="s">
        <v>258</v>
      </c>
      <c r="AU224" s="240" t="s">
        <v>87</v>
      </c>
      <c r="AY224" s="17" t="s">
        <v>256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85</v>
      </c>
      <c r="BK224" s="241">
        <f>ROUND(I224*H224,2)</f>
        <v>0</v>
      </c>
      <c r="BL224" s="17" t="s">
        <v>355</v>
      </c>
      <c r="BM224" s="240" t="s">
        <v>3234</v>
      </c>
    </row>
    <row r="225" s="2" customFormat="1">
      <c r="A225" s="38"/>
      <c r="B225" s="39"/>
      <c r="C225" s="40"/>
      <c r="D225" s="242" t="s">
        <v>264</v>
      </c>
      <c r="E225" s="40"/>
      <c r="F225" s="243" t="s">
        <v>3235</v>
      </c>
      <c r="G225" s="40"/>
      <c r="H225" s="40"/>
      <c r="I225" s="244"/>
      <c r="J225" s="40"/>
      <c r="K225" s="40"/>
      <c r="L225" s="44"/>
      <c r="M225" s="245"/>
      <c r="N225" s="246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264</v>
      </c>
      <c r="AU225" s="17" t="s">
        <v>87</v>
      </c>
    </row>
    <row r="226" s="14" customFormat="1">
      <c r="A226" s="14"/>
      <c r="B226" s="258"/>
      <c r="C226" s="259"/>
      <c r="D226" s="249" t="s">
        <v>266</v>
      </c>
      <c r="E226" s="260" t="s">
        <v>1</v>
      </c>
      <c r="F226" s="261" t="s">
        <v>85</v>
      </c>
      <c r="G226" s="259"/>
      <c r="H226" s="262">
        <v>1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266</v>
      </c>
      <c r="AU226" s="268" t="s">
        <v>87</v>
      </c>
      <c r="AV226" s="14" t="s">
        <v>87</v>
      </c>
      <c r="AW226" s="14" t="s">
        <v>34</v>
      </c>
      <c r="AX226" s="14" t="s">
        <v>77</v>
      </c>
      <c r="AY226" s="268" t="s">
        <v>256</v>
      </c>
    </row>
    <row r="227" s="15" customFormat="1">
      <c r="A227" s="15"/>
      <c r="B227" s="269"/>
      <c r="C227" s="270"/>
      <c r="D227" s="249" t="s">
        <v>266</v>
      </c>
      <c r="E227" s="271" t="s">
        <v>1</v>
      </c>
      <c r="F227" s="272" t="s">
        <v>270</v>
      </c>
      <c r="G227" s="270"/>
      <c r="H227" s="273">
        <v>1</v>
      </c>
      <c r="I227" s="274"/>
      <c r="J227" s="270"/>
      <c r="K227" s="270"/>
      <c r="L227" s="275"/>
      <c r="M227" s="276"/>
      <c r="N227" s="277"/>
      <c r="O227" s="277"/>
      <c r="P227" s="277"/>
      <c r="Q227" s="277"/>
      <c r="R227" s="277"/>
      <c r="S227" s="277"/>
      <c r="T227" s="27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9" t="s">
        <v>266</v>
      </c>
      <c r="AU227" s="279" t="s">
        <v>87</v>
      </c>
      <c r="AV227" s="15" t="s">
        <v>262</v>
      </c>
      <c r="AW227" s="15" t="s">
        <v>34</v>
      </c>
      <c r="AX227" s="15" t="s">
        <v>85</v>
      </c>
      <c r="AY227" s="279" t="s">
        <v>256</v>
      </c>
    </row>
    <row r="228" s="2" customFormat="1" ht="21.75" customHeight="1">
      <c r="A228" s="38"/>
      <c r="B228" s="39"/>
      <c r="C228" s="280" t="s">
        <v>411</v>
      </c>
      <c r="D228" s="280" t="s">
        <v>303</v>
      </c>
      <c r="E228" s="281" t="s">
        <v>3236</v>
      </c>
      <c r="F228" s="282" t="s">
        <v>3237</v>
      </c>
      <c r="G228" s="283" t="s">
        <v>319</v>
      </c>
      <c r="H228" s="284">
        <v>1</v>
      </c>
      <c r="I228" s="285"/>
      <c r="J228" s="286">
        <f>ROUND(I228*H228,2)</f>
        <v>0</v>
      </c>
      <c r="K228" s="287"/>
      <c r="L228" s="288"/>
      <c r="M228" s="289" t="s">
        <v>1</v>
      </c>
      <c r="N228" s="290" t="s">
        <v>42</v>
      </c>
      <c r="O228" s="91"/>
      <c r="P228" s="238">
        <f>O228*H228</f>
        <v>0</v>
      </c>
      <c r="Q228" s="238">
        <v>0.045999999999999999</v>
      </c>
      <c r="R228" s="238">
        <f>Q228*H228</f>
        <v>0.045999999999999999</v>
      </c>
      <c r="S228" s="238">
        <v>0</v>
      </c>
      <c r="T228" s="23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0" t="s">
        <v>513</v>
      </c>
      <c r="AT228" s="240" t="s">
        <v>303</v>
      </c>
      <c r="AU228" s="240" t="s">
        <v>87</v>
      </c>
      <c r="AY228" s="17" t="s">
        <v>256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7" t="s">
        <v>85</v>
      </c>
      <c r="BK228" s="241">
        <f>ROUND(I228*H228,2)</f>
        <v>0</v>
      </c>
      <c r="BL228" s="17" t="s">
        <v>355</v>
      </c>
      <c r="BM228" s="240" t="s">
        <v>3238</v>
      </c>
    </row>
    <row r="229" s="14" customFormat="1">
      <c r="A229" s="14"/>
      <c r="B229" s="258"/>
      <c r="C229" s="259"/>
      <c r="D229" s="249" t="s">
        <v>266</v>
      </c>
      <c r="E229" s="260" t="s">
        <v>1</v>
      </c>
      <c r="F229" s="261" t="s">
        <v>85</v>
      </c>
      <c r="G229" s="259"/>
      <c r="H229" s="262">
        <v>1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266</v>
      </c>
      <c r="AU229" s="268" t="s">
        <v>87</v>
      </c>
      <c r="AV229" s="14" t="s">
        <v>87</v>
      </c>
      <c r="AW229" s="14" t="s">
        <v>34</v>
      </c>
      <c r="AX229" s="14" t="s">
        <v>77</v>
      </c>
      <c r="AY229" s="268" t="s">
        <v>256</v>
      </c>
    </row>
    <row r="230" s="15" customFormat="1">
      <c r="A230" s="15"/>
      <c r="B230" s="269"/>
      <c r="C230" s="270"/>
      <c r="D230" s="249" t="s">
        <v>266</v>
      </c>
      <c r="E230" s="271" t="s">
        <v>1</v>
      </c>
      <c r="F230" s="272" t="s">
        <v>270</v>
      </c>
      <c r="G230" s="270"/>
      <c r="H230" s="273">
        <v>1</v>
      </c>
      <c r="I230" s="274"/>
      <c r="J230" s="270"/>
      <c r="K230" s="270"/>
      <c r="L230" s="275"/>
      <c r="M230" s="276"/>
      <c r="N230" s="277"/>
      <c r="O230" s="277"/>
      <c r="P230" s="277"/>
      <c r="Q230" s="277"/>
      <c r="R230" s="277"/>
      <c r="S230" s="277"/>
      <c r="T230" s="27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9" t="s">
        <v>266</v>
      </c>
      <c r="AU230" s="279" t="s">
        <v>87</v>
      </c>
      <c r="AV230" s="15" t="s">
        <v>262</v>
      </c>
      <c r="AW230" s="15" t="s">
        <v>34</v>
      </c>
      <c r="AX230" s="15" t="s">
        <v>85</v>
      </c>
      <c r="AY230" s="279" t="s">
        <v>256</v>
      </c>
    </row>
    <row r="231" s="2" customFormat="1" ht="24.15" customHeight="1">
      <c r="A231" s="38"/>
      <c r="B231" s="39"/>
      <c r="C231" s="228" t="s">
        <v>7</v>
      </c>
      <c r="D231" s="228" t="s">
        <v>258</v>
      </c>
      <c r="E231" s="229" t="s">
        <v>2710</v>
      </c>
      <c r="F231" s="230" t="s">
        <v>2711</v>
      </c>
      <c r="G231" s="231" t="s">
        <v>319</v>
      </c>
      <c r="H231" s="232">
        <v>1</v>
      </c>
      <c r="I231" s="233"/>
      <c r="J231" s="234">
        <f>ROUND(I231*H231,2)</f>
        <v>0</v>
      </c>
      <c r="K231" s="235"/>
      <c r="L231" s="44"/>
      <c r="M231" s="236" t="s">
        <v>1</v>
      </c>
      <c r="N231" s="237" t="s">
        <v>42</v>
      </c>
      <c r="O231" s="91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0" t="s">
        <v>355</v>
      </c>
      <c r="AT231" s="240" t="s">
        <v>258</v>
      </c>
      <c r="AU231" s="240" t="s">
        <v>87</v>
      </c>
      <c r="AY231" s="17" t="s">
        <v>256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7" t="s">
        <v>85</v>
      </c>
      <c r="BK231" s="241">
        <f>ROUND(I231*H231,2)</f>
        <v>0</v>
      </c>
      <c r="BL231" s="17" t="s">
        <v>355</v>
      </c>
      <c r="BM231" s="240" t="s">
        <v>3239</v>
      </c>
    </row>
    <row r="232" s="2" customFormat="1">
      <c r="A232" s="38"/>
      <c r="B232" s="39"/>
      <c r="C232" s="40"/>
      <c r="D232" s="242" t="s">
        <v>264</v>
      </c>
      <c r="E232" s="40"/>
      <c r="F232" s="243" t="s">
        <v>2713</v>
      </c>
      <c r="G232" s="40"/>
      <c r="H232" s="40"/>
      <c r="I232" s="244"/>
      <c r="J232" s="40"/>
      <c r="K232" s="40"/>
      <c r="L232" s="44"/>
      <c r="M232" s="245"/>
      <c r="N232" s="246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264</v>
      </c>
      <c r="AU232" s="17" t="s">
        <v>87</v>
      </c>
    </row>
    <row r="233" s="14" customFormat="1">
      <c r="A233" s="14"/>
      <c r="B233" s="258"/>
      <c r="C233" s="259"/>
      <c r="D233" s="249" t="s">
        <v>266</v>
      </c>
      <c r="E233" s="260" t="s">
        <v>1</v>
      </c>
      <c r="F233" s="261" t="s">
        <v>85</v>
      </c>
      <c r="G233" s="259"/>
      <c r="H233" s="262">
        <v>1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266</v>
      </c>
      <c r="AU233" s="268" t="s">
        <v>87</v>
      </c>
      <c r="AV233" s="14" t="s">
        <v>87</v>
      </c>
      <c r="AW233" s="14" t="s">
        <v>34</v>
      </c>
      <c r="AX233" s="14" t="s">
        <v>77</v>
      </c>
      <c r="AY233" s="268" t="s">
        <v>256</v>
      </c>
    </row>
    <row r="234" s="15" customFormat="1">
      <c r="A234" s="15"/>
      <c r="B234" s="269"/>
      <c r="C234" s="270"/>
      <c r="D234" s="249" t="s">
        <v>266</v>
      </c>
      <c r="E234" s="271" t="s">
        <v>1</v>
      </c>
      <c r="F234" s="272" t="s">
        <v>270</v>
      </c>
      <c r="G234" s="270"/>
      <c r="H234" s="273">
        <v>1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9" t="s">
        <v>266</v>
      </c>
      <c r="AU234" s="279" t="s">
        <v>87</v>
      </c>
      <c r="AV234" s="15" t="s">
        <v>262</v>
      </c>
      <c r="AW234" s="15" t="s">
        <v>34</v>
      </c>
      <c r="AX234" s="15" t="s">
        <v>85</v>
      </c>
      <c r="AY234" s="279" t="s">
        <v>256</v>
      </c>
    </row>
    <row r="235" s="2" customFormat="1" ht="44.25" customHeight="1">
      <c r="A235" s="38"/>
      <c r="B235" s="39"/>
      <c r="C235" s="280" t="s">
        <v>435</v>
      </c>
      <c r="D235" s="280" t="s">
        <v>303</v>
      </c>
      <c r="E235" s="281" t="s">
        <v>2714</v>
      </c>
      <c r="F235" s="282" t="s">
        <v>3240</v>
      </c>
      <c r="G235" s="283" t="s">
        <v>319</v>
      </c>
      <c r="H235" s="284">
        <v>1</v>
      </c>
      <c r="I235" s="285"/>
      <c r="J235" s="286">
        <f>ROUND(I235*H235,2)</f>
        <v>0</v>
      </c>
      <c r="K235" s="287"/>
      <c r="L235" s="288"/>
      <c r="M235" s="289" t="s">
        <v>1</v>
      </c>
      <c r="N235" s="290" t="s">
        <v>42</v>
      </c>
      <c r="O235" s="91"/>
      <c r="P235" s="238">
        <f>O235*H235</f>
        <v>0</v>
      </c>
      <c r="Q235" s="238">
        <v>0.050000000000000003</v>
      </c>
      <c r="R235" s="238">
        <f>Q235*H235</f>
        <v>0.050000000000000003</v>
      </c>
      <c r="S235" s="238">
        <v>0</v>
      </c>
      <c r="T235" s="23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0" t="s">
        <v>513</v>
      </c>
      <c r="AT235" s="240" t="s">
        <v>303</v>
      </c>
      <c r="AU235" s="240" t="s">
        <v>87</v>
      </c>
      <c r="AY235" s="17" t="s">
        <v>256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7" t="s">
        <v>85</v>
      </c>
      <c r="BK235" s="241">
        <f>ROUND(I235*H235,2)</f>
        <v>0</v>
      </c>
      <c r="BL235" s="17" t="s">
        <v>355</v>
      </c>
      <c r="BM235" s="240" t="s">
        <v>3241</v>
      </c>
    </row>
    <row r="236" s="14" customFormat="1">
      <c r="A236" s="14"/>
      <c r="B236" s="258"/>
      <c r="C236" s="259"/>
      <c r="D236" s="249" t="s">
        <v>266</v>
      </c>
      <c r="E236" s="260" t="s">
        <v>1</v>
      </c>
      <c r="F236" s="261" t="s">
        <v>85</v>
      </c>
      <c r="G236" s="259"/>
      <c r="H236" s="262">
        <v>1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8" t="s">
        <v>266</v>
      </c>
      <c r="AU236" s="268" t="s">
        <v>87</v>
      </c>
      <c r="AV236" s="14" t="s">
        <v>87</v>
      </c>
      <c r="AW236" s="14" t="s">
        <v>34</v>
      </c>
      <c r="AX236" s="14" t="s">
        <v>77</v>
      </c>
      <c r="AY236" s="268" t="s">
        <v>256</v>
      </c>
    </row>
    <row r="237" s="15" customFormat="1">
      <c r="A237" s="15"/>
      <c r="B237" s="269"/>
      <c r="C237" s="270"/>
      <c r="D237" s="249" t="s">
        <v>266</v>
      </c>
      <c r="E237" s="271" t="s">
        <v>1</v>
      </c>
      <c r="F237" s="272" t="s">
        <v>270</v>
      </c>
      <c r="G237" s="270"/>
      <c r="H237" s="273">
        <v>1</v>
      </c>
      <c r="I237" s="274"/>
      <c r="J237" s="270"/>
      <c r="K237" s="270"/>
      <c r="L237" s="275"/>
      <c r="M237" s="276"/>
      <c r="N237" s="277"/>
      <c r="O237" s="277"/>
      <c r="P237" s="277"/>
      <c r="Q237" s="277"/>
      <c r="R237" s="277"/>
      <c r="S237" s="277"/>
      <c r="T237" s="27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9" t="s">
        <v>266</v>
      </c>
      <c r="AU237" s="279" t="s">
        <v>87</v>
      </c>
      <c r="AV237" s="15" t="s">
        <v>262</v>
      </c>
      <c r="AW237" s="15" t="s">
        <v>34</v>
      </c>
      <c r="AX237" s="15" t="s">
        <v>85</v>
      </c>
      <c r="AY237" s="279" t="s">
        <v>256</v>
      </c>
    </row>
    <row r="238" s="2" customFormat="1" ht="24.15" customHeight="1">
      <c r="A238" s="38"/>
      <c r="B238" s="39"/>
      <c r="C238" s="228" t="s">
        <v>441</v>
      </c>
      <c r="D238" s="228" t="s">
        <v>258</v>
      </c>
      <c r="E238" s="229" t="s">
        <v>2717</v>
      </c>
      <c r="F238" s="230" t="s">
        <v>2718</v>
      </c>
      <c r="G238" s="231" t="s">
        <v>358</v>
      </c>
      <c r="H238" s="232">
        <v>2</v>
      </c>
      <c r="I238" s="233"/>
      <c r="J238" s="234">
        <f>ROUND(I238*H238,2)</f>
        <v>0</v>
      </c>
      <c r="K238" s="235"/>
      <c r="L238" s="44"/>
      <c r="M238" s="236" t="s">
        <v>1</v>
      </c>
      <c r="N238" s="237" t="s">
        <v>42</v>
      </c>
      <c r="O238" s="91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0" t="s">
        <v>355</v>
      </c>
      <c r="AT238" s="240" t="s">
        <v>258</v>
      </c>
      <c r="AU238" s="240" t="s">
        <v>87</v>
      </c>
      <c r="AY238" s="17" t="s">
        <v>256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7" t="s">
        <v>85</v>
      </c>
      <c r="BK238" s="241">
        <f>ROUND(I238*H238,2)</f>
        <v>0</v>
      </c>
      <c r="BL238" s="17" t="s">
        <v>355</v>
      </c>
      <c r="BM238" s="240" t="s">
        <v>3242</v>
      </c>
    </row>
    <row r="239" s="2" customFormat="1">
      <c r="A239" s="38"/>
      <c r="B239" s="39"/>
      <c r="C239" s="40"/>
      <c r="D239" s="242" t="s">
        <v>264</v>
      </c>
      <c r="E239" s="40"/>
      <c r="F239" s="243" t="s">
        <v>2720</v>
      </c>
      <c r="G239" s="40"/>
      <c r="H239" s="40"/>
      <c r="I239" s="244"/>
      <c r="J239" s="40"/>
      <c r="K239" s="40"/>
      <c r="L239" s="44"/>
      <c r="M239" s="245"/>
      <c r="N239" s="246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264</v>
      </c>
      <c r="AU239" s="17" t="s">
        <v>87</v>
      </c>
    </row>
    <row r="240" s="14" customFormat="1">
      <c r="A240" s="14"/>
      <c r="B240" s="258"/>
      <c r="C240" s="259"/>
      <c r="D240" s="249" t="s">
        <v>266</v>
      </c>
      <c r="E240" s="260" t="s">
        <v>1</v>
      </c>
      <c r="F240" s="261" t="s">
        <v>2721</v>
      </c>
      <c r="G240" s="259"/>
      <c r="H240" s="262">
        <v>2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8" t="s">
        <v>266</v>
      </c>
      <c r="AU240" s="268" t="s">
        <v>87</v>
      </c>
      <c r="AV240" s="14" t="s">
        <v>87</v>
      </c>
      <c r="AW240" s="14" t="s">
        <v>34</v>
      </c>
      <c r="AX240" s="14" t="s">
        <v>77</v>
      </c>
      <c r="AY240" s="268" t="s">
        <v>256</v>
      </c>
    </row>
    <row r="241" s="15" customFormat="1">
      <c r="A241" s="15"/>
      <c r="B241" s="269"/>
      <c r="C241" s="270"/>
      <c r="D241" s="249" t="s">
        <v>266</v>
      </c>
      <c r="E241" s="271" t="s">
        <v>1</v>
      </c>
      <c r="F241" s="272" t="s">
        <v>270</v>
      </c>
      <c r="G241" s="270"/>
      <c r="H241" s="273">
        <v>2</v>
      </c>
      <c r="I241" s="274"/>
      <c r="J241" s="270"/>
      <c r="K241" s="270"/>
      <c r="L241" s="275"/>
      <c r="M241" s="276"/>
      <c r="N241" s="277"/>
      <c r="O241" s="277"/>
      <c r="P241" s="277"/>
      <c r="Q241" s="277"/>
      <c r="R241" s="277"/>
      <c r="S241" s="277"/>
      <c r="T241" s="27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9" t="s">
        <v>266</v>
      </c>
      <c r="AU241" s="279" t="s">
        <v>87</v>
      </c>
      <c r="AV241" s="15" t="s">
        <v>262</v>
      </c>
      <c r="AW241" s="15" t="s">
        <v>34</v>
      </c>
      <c r="AX241" s="15" t="s">
        <v>85</v>
      </c>
      <c r="AY241" s="279" t="s">
        <v>256</v>
      </c>
    </row>
    <row r="242" s="2" customFormat="1" ht="24.15" customHeight="1">
      <c r="A242" s="38"/>
      <c r="B242" s="39"/>
      <c r="C242" s="280" t="s">
        <v>465</v>
      </c>
      <c r="D242" s="280" t="s">
        <v>303</v>
      </c>
      <c r="E242" s="281" t="s">
        <v>2722</v>
      </c>
      <c r="F242" s="282" t="s">
        <v>2723</v>
      </c>
      <c r="G242" s="283" t="s">
        <v>358</v>
      </c>
      <c r="H242" s="284">
        <v>2.0600000000000001</v>
      </c>
      <c r="I242" s="285"/>
      <c r="J242" s="286">
        <f>ROUND(I242*H242,2)</f>
        <v>0</v>
      </c>
      <c r="K242" s="287"/>
      <c r="L242" s="288"/>
      <c r="M242" s="289" t="s">
        <v>1</v>
      </c>
      <c r="N242" s="290" t="s">
        <v>42</v>
      </c>
      <c r="O242" s="91"/>
      <c r="P242" s="238">
        <f>O242*H242</f>
        <v>0</v>
      </c>
      <c r="Q242" s="238">
        <v>0.00080000000000000004</v>
      </c>
      <c r="R242" s="238">
        <f>Q242*H242</f>
        <v>0.0016480000000000002</v>
      </c>
      <c r="S242" s="238">
        <v>0</v>
      </c>
      <c r="T242" s="23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0" t="s">
        <v>513</v>
      </c>
      <c r="AT242" s="240" t="s">
        <v>303</v>
      </c>
      <c r="AU242" s="240" t="s">
        <v>87</v>
      </c>
      <c r="AY242" s="17" t="s">
        <v>256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7" t="s">
        <v>85</v>
      </c>
      <c r="BK242" s="241">
        <f>ROUND(I242*H242,2)</f>
        <v>0</v>
      </c>
      <c r="BL242" s="17" t="s">
        <v>355</v>
      </c>
      <c r="BM242" s="240" t="s">
        <v>3243</v>
      </c>
    </row>
    <row r="243" s="14" customFormat="1">
      <c r="A243" s="14"/>
      <c r="B243" s="258"/>
      <c r="C243" s="259"/>
      <c r="D243" s="249" t="s">
        <v>266</v>
      </c>
      <c r="E243" s="260" t="s">
        <v>1</v>
      </c>
      <c r="F243" s="261" t="s">
        <v>2725</v>
      </c>
      <c r="G243" s="259"/>
      <c r="H243" s="262">
        <v>2.0600000000000001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266</v>
      </c>
      <c r="AU243" s="268" t="s">
        <v>87</v>
      </c>
      <c r="AV243" s="14" t="s">
        <v>87</v>
      </c>
      <c r="AW243" s="14" t="s">
        <v>34</v>
      </c>
      <c r="AX243" s="14" t="s">
        <v>77</v>
      </c>
      <c r="AY243" s="268" t="s">
        <v>256</v>
      </c>
    </row>
    <row r="244" s="15" customFormat="1">
      <c r="A244" s="15"/>
      <c r="B244" s="269"/>
      <c r="C244" s="270"/>
      <c r="D244" s="249" t="s">
        <v>266</v>
      </c>
      <c r="E244" s="271" t="s">
        <v>1</v>
      </c>
      <c r="F244" s="272" t="s">
        <v>270</v>
      </c>
      <c r="G244" s="270"/>
      <c r="H244" s="273">
        <v>2.0600000000000001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266</v>
      </c>
      <c r="AU244" s="279" t="s">
        <v>87</v>
      </c>
      <c r="AV244" s="15" t="s">
        <v>262</v>
      </c>
      <c r="AW244" s="15" t="s">
        <v>34</v>
      </c>
      <c r="AX244" s="15" t="s">
        <v>85</v>
      </c>
      <c r="AY244" s="279" t="s">
        <v>256</v>
      </c>
    </row>
    <row r="245" s="2" customFormat="1" ht="33" customHeight="1">
      <c r="A245" s="38"/>
      <c r="B245" s="39"/>
      <c r="C245" s="228" t="s">
        <v>471</v>
      </c>
      <c r="D245" s="228" t="s">
        <v>258</v>
      </c>
      <c r="E245" s="229" t="s">
        <v>2726</v>
      </c>
      <c r="F245" s="230" t="s">
        <v>2727</v>
      </c>
      <c r="G245" s="231" t="s">
        <v>319</v>
      </c>
      <c r="H245" s="232">
        <v>1</v>
      </c>
      <c r="I245" s="233"/>
      <c r="J245" s="234">
        <f>ROUND(I245*H245,2)</f>
        <v>0</v>
      </c>
      <c r="K245" s="235"/>
      <c r="L245" s="44"/>
      <c r="M245" s="236" t="s">
        <v>1</v>
      </c>
      <c r="N245" s="237" t="s">
        <v>42</v>
      </c>
      <c r="O245" s="91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0" t="s">
        <v>355</v>
      </c>
      <c r="AT245" s="240" t="s">
        <v>258</v>
      </c>
      <c r="AU245" s="240" t="s">
        <v>87</v>
      </c>
      <c r="AY245" s="17" t="s">
        <v>256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7" t="s">
        <v>85</v>
      </c>
      <c r="BK245" s="241">
        <f>ROUND(I245*H245,2)</f>
        <v>0</v>
      </c>
      <c r="BL245" s="17" t="s">
        <v>355</v>
      </c>
      <c r="BM245" s="240" t="s">
        <v>3244</v>
      </c>
    </row>
    <row r="246" s="14" customFormat="1">
      <c r="A246" s="14"/>
      <c r="B246" s="258"/>
      <c r="C246" s="259"/>
      <c r="D246" s="249" t="s">
        <v>266</v>
      </c>
      <c r="E246" s="260" t="s">
        <v>1</v>
      </c>
      <c r="F246" s="261" t="s">
        <v>85</v>
      </c>
      <c r="G246" s="259"/>
      <c r="H246" s="262">
        <v>1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8" t="s">
        <v>266</v>
      </c>
      <c r="AU246" s="268" t="s">
        <v>87</v>
      </c>
      <c r="AV246" s="14" t="s">
        <v>87</v>
      </c>
      <c r="AW246" s="14" t="s">
        <v>34</v>
      </c>
      <c r="AX246" s="14" t="s">
        <v>77</v>
      </c>
      <c r="AY246" s="268" t="s">
        <v>256</v>
      </c>
    </row>
    <row r="247" s="15" customFormat="1">
      <c r="A247" s="15"/>
      <c r="B247" s="269"/>
      <c r="C247" s="270"/>
      <c r="D247" s="249" t="s">
        <v>266</v>
      </c>
      <c r="E247" s="271" t="s">
        <v>1</v>
      </c>
      <c r="F247" s="272" t="s">
        <v>270</v>
      </c>
      <c r="G247" s="270"/>
      <c r="H247" s="273">
        <v>1</v>
      </c>
      <c r="I247" s="274"/>
      <c r="J247" s="270"/>
      <c r="K247" s="270"/>
      <c r="L247" s="275"/>
      <c r="M247" s="276"/>
      <c r="N247" s="277"/>
      <c r="O247" s="277"/>
      <c r="P247" s="277"/>
      <c r="Q247" s="277"/>
      <c r="R247" s="277"/>
      <c r="S247" s="277"/>
      <c r="T247" s="27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9" t="s">
        <v>266</v>
      </c>
      <c r="AU247" s="279" t="s">
        <v>87</v>
      </c>
      <c r="AV247" s="15" t="s">
        <v>262</v>
      </c>
      <c r="AW247" s="15" t="s">
        <v>34</v>
      </c>
      <c r="AX247" s="15" t="s">
        <v>85</v>
      </c>
      <c r="AY247" s="279" t="s">
        <v>256</v>
      </c>
    </row>
    <row r="248" s="2" customFormat="1" ht="24.15" customHeight="1">
      <c r="A248" s="38"/>
      <c r="B248" s="39"/>
      <c r="C248" s="228" t="s">
        <v>477</v>
      </c>
      <c r="D248" s="228" t="s">
        <v>258</v>
      </c>
      <c r="E248" s="229" t="s">
        <v>2729</v>
      </c>
      <c r="F248" s="230" t="s">
        <v>2730</v>
      </c>
      <c r="G248" s="231" t="s">
        <v>783</v>
      </c>
      <c r="H248" s="291"/>
      <c r="I248" s="233"/>
      <c r="J248" s="234">
        <f>ROUND(I248*H248,2)</f>
        <v>0</v>
      </c>
      <c r="K248" s="235"/>
      <c r="L248" s="44"/>
      <c r="M248" s="236" t="s">
        <v>1</v>
      </c>
      <c r="N248" s="237" t="s">
        <v>42</v>
      </c>
      <c r="O248" s="91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0" t="s">
        <v>355</v>
      </c>
      <c r="AT248" s="240" t="s">
        <v>258</v>
      </c>
      <c r="AU248" s="240" t="s">
        <v>87</v>
      </c>
      <c r="AY248" s="17" t="s">
        <v>256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7" t="s">
        <v>85</v>
      </c>
      <c r="BK248" s="241">
        <f>ROUND(I248*H248,2)</f>
        <v>0</v>
      </c>
      <c r="BL248" s="17" t="s">
        <v>355</v>
      </c>
      <c r="BM248" s="240" t="s">
        <v>3245</v>
      </c>
    </row>
    <row r="249" s="2" customFormat="1">
      <c r="A249" s="38"/>
      <c r="B249" s="39"/>
      <c r="C249" s="40"/>
      <c r="D249" s="242" t="s">
        <v>264</v>
      </c>
      <c r="E249" s="40"/>
      <c r="F249" s="243" t="s">
        <v>2732</v>
      </c>
      <c r="G249" s="40"/>
      <c r="H249" s="40"/>
      <c r="I249" s="244"/>
      <c r="J249" s="40"/>
      <c r="K249" s="40"/>
      <c r="L249" s="44"/>
      <c r="M249" s="245"/>
      <c r="N249" s="246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264</v>
      </c>
      <c r="AU249" s="17" t="s">
        <v>87</v>
      </c>
    </row>
    <row r="250" s="12" customFormat="1" ht="22.8" customHeight="1">
      <c r="A250" s="12"/>
      <c r="B250" s="212"/>
      <c r="C250" s="213"/>
      <c r="D250" s="214" t="s">
        <v>76</v>
      </c>
      <c r="E250" s="226" t="s">
        <v>1260</v>
      </c>
      <c r="F250" s="226" t="s">
        <v>1261</v>
      </c>
      <c r="G250" s="213"/>
      <c r="H250" s="213"/>
      <c r="I250" s="216"/>
      <c r="J250" s="227">
        <f>BK250</f>
        <v>0</v>
      </c>
      <c r="K250" s="213"/>
      <c r="L250" s="218"/>
      <c r="M250" s="219"/>
      <c r="N250" s="220"/>
      <c r="O250" s="220"/>
      <c r="P250" s="221">
        <f>SUM(P251:P267)</f>
        <v>0</v>
      </c>
      <c r="Q250" s="220"/>
      <c r="R250" s="221">
        <f>SUM(R251:R267)</f>
        <v>0.0049475000000000005</v>
      </c>
      <c r="S250" s="220"/>
      <c r="T250" s="222">
        <f>SUM(T251:T267)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3" t="s">
        <v>87</v>
      </c>
      <c r="AT250" s="224" t="s">
        <v>76</v>
      </c>
      <c r="AU250" s="224" t="s">
        <v>85</v>
      </c>
      <c r="AY250" s="223" t="s">
        <v>256</v>
      </c>
      <c r="BK250" s="225">
        <f>SUM(BK251:BK267)</f>
        <v>0</v>
      </c>
    </row>
    <row r="251" s="2" customFormat="1" ht="16.5" customHeight="1">
      <c r="A251" s="38"/>
      <c r="B251" s="39"/>
      <c r="C251" s="228" t="s">
        <v>485</v>
      </c>
      <c r="D251" s="228" t="s">
        <v>258</v>
      </c>
      <c r="E251" s="229" t="s">
        <v>1267</v>
      </c>
      <c r="F251" s="230" t="s">
        <v>1268</v>
      </c>
      <c r="G251" s="231" t="s">
        <v>337</v>
      </c>
      <c r="H251" s="232">
        <v>0.25</v>
      </c>
      <c r="I251" s="233"/>
      <c r="J251" s="234">
        <f>ROUND(I251*H251,2)</f>
        <v>0</v>
      </c>
      <c r="K251" s="235"/>
      <c r="L251" s="44"/>
      <c r="M251" s="236" t="s">
        <v>1</v>
      </c>
      <c r="N251" s="237" t="s">
        <v>42</v>
      </c>
      <c r="O251" s="91"/>
      <c r="P251" s="238">
        <f>O251*H251</f>
        <v>0</v>
      </c>
      <c r="Q251" s="238">
        <v>0.00029999999999999997</v>
      </c>
      <c r="R251" s="238">
        <f>Q251*H251</f>
        <v>7.4999999999999993E-05</v>
      </c>
      <c r="S251" s="238">
        <v>0</v>
      </c>
      <c r="T251" s="23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0" t="s">
        <v>355</v>
      </c>
      <c r="AT251" s="240" t="s">
        <v>258</v>
      </c>
      <c r="AU251" s="240" t="s">
        <v>87</v>
      </c>
      <c r="AY251" s="17" t="s">
        <v>256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7" t="s">
        <v>85</v>
      </c>
      <c r="BK251" s="241">
        <f>ROUND(I251*H251,2)</f>
        <v>0</v>
      </c>
      <c r="BL251" s="17" t="s">
        <v>355</v>
      </c>
      <c r="BM251" s="240" t="s">
        <v>3246</v>
      </c>
    </row>
    <row r="252" s="2" customFormat="1">
      <c r="A252" s="38"/>
      <c r="B252" s="39"/>
      <c r="C252" s="40"/>
      <c r="D252" s="242" t="s">
        <v>264</v>
      </c>
      <c r="E252" s="40"/>
      <c r="F252" s="243" t="s">
        <v>2734</v>
      </c>
      <c r="G252" s="40"/>
      <c r="H252" s="40"/>
      <c r="I252" s="244"/>
      <c r="J252" s="40"/>
      <c r="K252" s="40"/>
      <c r="L252" s="44"/>
      <c r="M252" s="245"/>
      <c r="N252" s="246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264</v>
      </c>
      <c r="AU252" s="17" t="s">
        <v>87</v>
      </c>
    </row>
    <row r="253" s="14" customFormat="1">
      <c r="A253" s="14"/>
      <c r="B253" s="258"/>
      <c r="C253" s="259"/>
      <c r="D253" s="249" t="s">
        <v>266</v>
      </c>
      <c r="E253" s="260" t="s">
        <v>1</v>
      </c>
      <c r="F253" s="261" t="s">
        <v>2648</v>
      </c>
      <c r="G253" s="259"/>
      <c r="H253" s="262">
        <v>0.25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8" t="s">
        <v>266</v>
      </c>
      <c r="AU253" s="268" t="s">
        <v>87</v>
      </c>
      <c r="AV253" s="14" t="s">
        <v>87</v>
      </c>
      <c r="AW253" s="14" t="s">
        <v>34</v>
      </c>
      <c r="AX253" s="14" t="s">
        <v>77</v>
      </c>
      <c r="AY253" s="268" t="s">
        <v>256</v>
      </c>
    </row>
    <row r="254" s="15" customFormat="1">
      <c r="A254" s="15"/>
      <c r="B254" s="269"/>
      <c r="C254" s="270"/>
      <c r="D254" s="249" t="s">
        <v>266</v>
      </c>
      <c r="E254" s="271" t="s">
        <v>1</v>
      </c>
      <c r="F254" s="272" t="s">
        <v>270</v>
      </c>
      <c r="G254" s="270"/>
      <c r="H254" s="273">
        <v>0.25</v>
      </c>
      <c r="I254" s="274"/>
      <c r="J254" s="270"/>
      <c r="K254" s="270"/>
      <c r="L254" s="275"/>
      <c r="M254" s="276"/>
      <c r="N254" s="277"/>
      <c r="O254" s="277"/>
      <c r="P254" s="277"/>
      <c r="Q254" s="277"/>
      <c r="R254" s="277"/>
      <c r="S254" s="277"/>
      <c r="T254" s="27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9" t="s">
        <v>266</v>
      </c>
      <c r="AU254" s="279" t="s">
        <v>87</v>
      </c>
      <c r="AV254" s="15" t="s">
        <v>262</v>
      </c>
      <c r="AW254" s="15" t="s">
        <v>34</v>
      </c>
      <c r="AX254" s="15" t="s">
        <v>85</v>
      </c>
      <c r="AY254" s="279" t="s">
        <v>256</v>
      </c>
    </row>
    <row r="255" s="2" customFormat="1" ht="33" customHeight="1">
      <c r="A255" s="38"/>
      <c r="B255" s="39"/>
      <c r="C255" s="228" t="s">
        <v>489</v>
      </c>
      <c r="D255" s="228" t="s">
        <v>258</v>
      </c>
      <c r="E255" s="229" t="s">
        <v>2735</v>
      </c>
      <c r="F255" s="230" t="s">
        <v>2736</v>
      </c>
      <c r="G255" s="231" t="s">
        <v>337</v>
      </c>
      <c r="H255" s="232">
        <v>0.25</v>
      </c>
      <c r="I255" s="233"/>
      <c r="J255" s="234">
        <f>ROUND(I255*H255,2)</f>
        <v>0</v>
      </c>
      <c r="K255" s="235"/>
      <c r="L255" s="44"/>
      <c r="M255" s="236" t="s">
        <v>1</v>
      </c>
      <c r="N255" s="237" t="s">
        <v>42</v>
      </c>
      <c r="O255" s="91"/>
      <c r="P255" s="238">
        <f>O255*H255</f>
        <v>0</v>
      </c>
      <c r="Q255" s="238">
        <v>0.0053</v>
      </c>
      <c r="R255" s="238">
        <f>Q255*H255</f>
        <v>0.001325</v>
      </c>
      <c r="S255" s="238">
        <v>0</v>
      </c>
      <c r="T255" s="23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0" t="s">
        <v>355</v>
      </c>
      <c r="AT255" s="240" t="s">
        <v>258</v>
      </c>
      <c r="AU255" s="240" t="s">
        <v>87</v>
      </c>
      <c r="AY255" s="17" t="s">
        <v>256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7" t="s">
        <v>85</v>
      </c>
      <c r="BK255" s="241">
        <f>ROUND(I255*H255,2)</f>
        <v>0</v>
      </c>
      <c r="BL255" s="17" t="s">
        <v>355</v>
      </c>
      <c r="BM255" s="240" t="s">
        <v>3247</v>
      </c>
    </row>
    <row r="256" s="2" customFormat="1">
      <c r="A256" s="38"/>
      <c r="B256" s="39"/>
      <c r="C256" s="40"/>
      <c r="D256" s="242" t="s">
        <v>264</v>
      </c>
      <c r="E256" s="40"/>
      <c r="F256" s="243" t="s">
        <v>2738</v>
      </c>
      <c r="G256" s="40"/>
      <c r="H256" s="40"/>
      <c r="I256" s="244"/>
      <c r="J256" s="40"/>
      <c r="K256" s="40"/>
      <c r="L256" s="44"/>
      <c r="M256" s="245"/>
      <c r="N256" s="246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264</v>
      </c>
      <c r="AU256" s="17" t="s">
        <v>87</v>
      </c>
    </row>
    <row r="257" s="14" customFormat="1">
      <c r="A257" s="14"/>
      <c r="B257" s="258"/>
      <c r="C257" s="259"/>
      <c r="D257" s="249" t="s">
        <v>266</v>
      </c>
      <c r="E257" s="260" t="s">
        <v>1</v>
      </c>
      <c r="F257" s="261" t="s">
        <v>2648</v>
      </c>
      <c r="G257" s="259"/>
      <c r="H257" s="262">
        <v>0.25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266</v>
      </c>
      <c r="AU257" s="268" t="s">
        <v>87</v>
      </c>
      <c r="AV257" s="14" t="s">
        <v>87</v>
      </c>
      <c r="AW257" s="14" t="s">
        <v>34</v>
      </c>
      <c r="AX257" s="14" t="s">
        <v>77</v>
      </c>
      <c r="AY257" s="268" t="s">
        <v>256</v>
      </c>
    </row>
    <row r="258" s="15" customFormat="1">
      <c r="A258" s="15"/>
      <c r="B258" s="269"/>
      <c r="C258" s="270"/>
      <c r="D258" s="249" t="s">
        <v>266</v>
      </c>
      <c r="E258" s="271" t="s">
        <v>1</v>
      </c>
      <c r="F258" s="272" t="s">
        <v>270</v>
      </c>
      <c r="G258" s="270"/>
      <c r="H258" s="273">
        <v>0.25</v>
      </c>
      <c r="I258" s="274"/>
      <c r="J258" s="270"/>
      <c r="K258" s="270"/>
      <c r="L258" s="275"/>
      <c r="M258" s="276"/>
      <c r="N258" s="277"/>
      <c r="O258" s="277"/>
      <c r="P258" s="277"/>
      <c r="Q258" s="277"/>
      <c r="R258" s="277"/>
      <c r="S258" s="277"/>
      <c r="T258" s="27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9" t="s">
        <v>266</v>
      </c>
      <c r="AU258" s="279" t="s">
        <v>87</v>
      </c>
      <c r="AV258" s="15" t="s">
        <v>262</v>
      </c>
      <c r="AW258" s="15" t="s">
        <v>34</v>
      </c>
      <c r="AX258" s="15" t="s">
        <v>85</v>
      </c>
      <c r="AY258" s="279" t="s">
        <v>256</v>
      </c>
    </row>
    <row r="259" s="2" customFormat="1" ht="16.5" customHeight="1">
      <c r="A259" s="38"/>
      <c r="B259" s="39"/>
      <c r="C259" s="280" t="s">
        <v>498</v>
      </c>
      <c r="D259" s="280" t="s">
        <v>303</v>
      </c>
      <c r="E259" s="281" t="s">
        <v>2739</v>
      </c>
      <c r="F259" s="282" t="s">
        <v>2740</v>
      </c>
      <c r="G259" s="283" t="s">
        <v>337</v>
      </c>
      <c r="H259" s="284">
        <v>0.27500000000000002</v>
      </c>
      <c r="I259" s="285"/>
      <c r="J259" s="286">
        <f>ROUND(I259*H259,2)</f>
        <v>0</v>
      </c>
      <c r="K259" s="287"/>
      <c r="L259" s="288"/>
      <c r="M259" s="289" t="s">
        <v>1</v>
      </c>
      <c r="N259" s="290" t="s">
        <v>42</v>
      </c>
      <c r="O259" s="91"/>
      <c r="P259" s="238">
        <f>O259*H259</f>
        <v>0</v>
      </c>
      <c r="Q259" s="238">
        <v>0.0129</v>
      </c>
      <c r="R259" s="238">
        <f>Q259*H259</f>
        <v>0.0035475000000000003</v>
      </c>
      <c r="S259" s="238">
        <v>0</v>
      </c>
      <c r="T259" s="23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0" t="s">
        <v>513</v>
      </c>
      <c r="AT259" s="240" t="s">
        <v>303</v>
      </c>
      <c r="AU259" s="240" t="s">
        <v>87</v>
      </c>
      <c r="AY259" s="17" t="s">
        <v>256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7" t="s">
        <v>85</v>
      </c>
      <c r="BK259" s="241">
        <f>ROUND(I259*H259,2)</f>
        <v>0</v>
      </c>
      <c r="BL259" s="17" t="s">
        <v>355</v>
      </c>
      <c r="BM259" s="240" t="s">
        <v>3248</v>
      </c>
    </row>
    <row r="260" s="14" customFormat="1">
      <c r="A260" s="14"/>
      <c r="B260" s="258"/>
      <c r="C260" s="259"/>
      <c r="D260" s="249" t="s">
        <v>266</v>
      </c>
      <c r="E260" s="260" t="s">
        <v>1</v>
      </c>
      <c r="F260" s="261" t="s">
        <v>2742</v>
      </c>
      <c r="G260" s="259"/>
      <c r="H260" s="262">
        <v>0.27500000000000002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8" t="s">
        <v>266</v>
      </c>
      <c r="AU260" s="268" t="s">
        <v>87</v>
      </c>
      <c r="AV260" s="14" t="s">
        <v>87</v>
      </c>
      <c r="AW260" s="14" t="s">
        <v>34</v>
      </c>
      <c r="AX260" s="14" t="s">
        <v>77</v>
      </c>
      <c r="AY260" s="268" t="s">
        <v>256</v>
      </c>
    </row>
    <row r="261" s="15" customFormat="1">
      <c r="A261" s="15"/>
      <c r="B261" s="269"/>
      <c r="C261" s="270"/>
      <c r="D261" s="249" t="s">
        <v>266</v>
      </c>
      <c r="E261" s="271" t="s">
        <v>1</v>
      </c>
      <c r="F261" s="272" t="s">
        <v>270</v>
      </c>
      <c r="G261" s="270"/>
      <c r="H261" s="273">
        <v>0.27500000000000002</v>
      </c>
      <c r="I261" s="274"/>
      <c r="J261" s="270"/>
      <c r="K261" s="270"/>
      <c r="L261" s="275"/>
      <c r="M261" s="276"/>
      <c r="N261" s="277"/>
      <c r="O261" s="277"/>
      <c r="P261" s="277"/>
      <c r="Q261" s="277"/>
      <c r="R261" s="277"/>
      <c r="S261" s="277"/>
      <c r="T261" s="27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9" t="s">
        <v>266</v>
      </c>
      <c r="AU261" s="279" t="s">
        <v>87</v>
      </c>
      <c r="AV261" s="15" t="s">
        <v>262</v>
      </c>
      <c r="AW261" s="15" t="s">
        <v>34</v>
      </c>
      <c r="AX261" s="15" t="s">
        <v>85</v>
      </c>
      <c r="AY261" s="279" t="s">
        <v>256</v>
      </c>
    </row>
    <row r="262" s="2" customFormat="1" ht="24.15" customHeight="1">
      <c r="A262" s="38"/>
      <c r="B262" s="39"/>
      <c r="C262" s="228" t="s">
        <v>505</v>
      </c>
      <c r="D262" s="228" t="s">
        <v>258</v>
      </c>
      <c r="E262" s="229" t="s">
        <v>1834</v>
      </c>
      <c r="F262" s="230" t="s">
        <v>1835</v>
      </c>
      <c r="G262" s="231" t="s">
        <v>337</v>
      </c>
      <c r="H262" s="232">
        <v>0.25</v>
      </c>
      <c r="I262" s="233"/>
      <c r="J262" s="234">
        <f>ROUND(I262*H262,2)</f>
        <v>0</v>
      </c>
      <c r="K262" s="235"/>
      <c r="L262" s="44"/>
      <c r="M262" s="236" t="s">
        <v>1</v>
      </c>
      <c r="N262" s="237" t="s">
        <v>42</v>
      </c>
      <c r="O262" s="91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0" t="s">
        <v>355</v>
      </c>
      <c r="AT262" s="240" t="s">
        <v>258</v>
      </c>
      <c r="AU262" s="240" t="s">
        <v>87</v>
      </c>
      <c r="AY262" s="17" t="s">
        <v>256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7" t="s">
        <v>85</v>
      </c>
      <c r="BK262" s="241">
        <f>ROUND(I262*H262,2)</f>
        <v>0</v>
      </c>
      <c r="BL262" s="17" t="s">
        <v>355</v>
      </c>
      <c r="BM262" s="240" t="s">
        <v>3249</v>
      </c>
    </row>
    <row r="263" s="2" customFormat="1">
      <c r="A263" s="38"/>
      <c r="B263" s="39"/>
      <c r="C263" s="40"/>
      <c r="D263" s="242" t="s">
        <v>264</v>
      </c>
      <c r="E263" s="40"/>
      <c r="F263" s="243" t="s">
        <v>2744</v>
      </c>
      <c r="G263" s="40"/>
      <c r="H263" s="40"/>
      <c r="I263" s="244"/>
      <c r="J263" s="40"/>
      <c r="K263" s="40"/>
      <c r="L263" s="44"/>
      <c r="M263" s="245"/>
      <c r="N263" s="246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264</v>
      </c>
      <c r="AU263" s="17" t="s">
        <v>87</v>
      </c>
    </row>
    <row r="264" s="14" customFormat="1">
      <c r="A264" s="14"/>
      <c r="B264" s="258"/>
      <c r="C264" s="259"/>
      <c r="D264" s="249" t="s">
        <v>266</v>
      </c>
      <c r="E264" s="260" t="s">
        <v>1</v>
      </c>
      <c r="F264" s="261" t="s">
        <v>2648</v>
      </c>
      <c r="G264" s="259"/>
      <c r="H264" s="262">
        <v>0.25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266</v>
      </c>
      <c r="AU264" s="268" t="s">
        <v>87</v>
      </c>
      <c r="AV264" s="14" t="s">
        <v>87</v>
      </c>
      <c r="AW264" s="14" t="s">
        <v>34</v>
      </c>
      <c r="AX264" s="14" t="s">
        <v>77</v>
      </c>
      <c r="AY264" s="268" t="s">
        <v>256</v>
      </c>
    </row>
    <row r="265" s="15" customFormat="1">
      <c r="A265" s="15"/>
      <c r="B265" s="269"/>
      <c r="C265" s="270"/>
      <c r="D265" s="249" t="s">
        <v>266</v>
      </c>
      <c r="E265" s="271" t="s">
        <v>1</v>
      </c>
      <c r="F265" s="272" t="s">
        <v>270</v>
      </c>
      <c r="G265" s="270"/>
      <c r="H265" s="273">
        <v>0.25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266</v>
      </c>
      <c r="AU265" s="279" t="s">
        <v>87</v>
      </c>
      <c r="AV265" s="15" t="s">
        <v>262</v>
      </c>
      <c r="AW265" s="15" t="s">
        <v>34</v>
      </c>
      <c r="AX265" s="15" t="s">
        <v>85</v>
      </c>
      <c r="AY265" s="279" t="s">
        <v>256</v>
      </c>
    </row>
    <row r="266" s="2" customFormat="1" ht="24.15" customHeight="1">
      <c r="A266" s="38"/>
      <c r="B266" s="39"/>
      <c r="C266" s="228" t="s">
        <v>509</v>
      </c>
      <c r="D266" s="228" t="s">
        <v>258</v>
      </c>
      <c r="E266" s="229" t="s">
        <v>1326</v>
      </c>
      <c r="F266" s="230" t="s">
        <v>2745</v>
      </c>
      <c r="G266" s="231" t="s">
        <v>783</v>
      </c>
      <c r="H266" s="291"/>
      <c r="I266" s="233"/>
      <c r="J266" s="234">
        <f>ROUND(I266*H266,2)</f>
        <v>0</v>
      </c>
      <c r="K266" s="235"/>
      <c r="L266" s="44"/>
      <c r="M266" s="236" t="s">
        <v>1</v>
      </c>
      <c r="N266" s="237" t="s">
        <v>42</v>
      </c>
      <c r="O266" s="91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0" t="s">
        <v>355</v>
      </c>
      <c r="AT266" s="240" t="s">
        <v>258</v>
      </c>
      <c r="AU266" s="240" t="s">
        <v>87</v>
      </c>
      <c r="AY266" s="17" t="s">
        <v>256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7" t="s">
        <v>85</v>
      </c>
      <c r="BK266" s="241">
        <f>ROUND(I266*H266,2)</f>
        <v>0</v>
      </c>
      <c r="BL266" s="17" t="s">
        <v>355</v>
      </c>
      <c r="BM266" s="240" t="s">
        <v>3250</v>
      </c>
    </row>
    <row r="267" s="2" customFormat="1">
      <c r="A267" s="38"/>
      <c r="B267" s="39"/>
      <c r="C267" s="40"/>
      <c r="D267" s="242" t="s">
        <v>264</v>
      </c>
      <c r="E267" s="40"/>
      <c r="F267" s="243" t="s">
        <v>2747</v>
      </c>
      <c r="G267" s="40"/>
      <c r="H267" s="40"/>
      <c r="I267" s="244"/>
      <c r="J267" s="40"/>
      <c r="K267" s="40"/>
      <c r="L267" s="44"/>
      <c r="M267" s="301"/>
      <c r="N267" s="302"/>
      <c r="O267" s="297"/>
      <c r="P267" s="297"/>
      <c r="Q267" s="297"/>
      <c r="R267" s="297"/>
      <c r="S267" s="297"/>
      <c r="T267" s="303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264</v>
      </c>
      <c r="AU267" s="17" t="s">
        <v>87</v>
      </c>
    </row>
    <row r="268" s="2" customFormat="1" ht="6.96" customHeight="1">
      <c r="A268" s="38"/>
      <c r="B268" s="66"/>
      <c r="C268" s="67"/>
      <c r="D268" s="67"/>
      <c r="E268" s="67"/>
      <c r="F268" s="67"/>
      <c r="G268" s="67"/>
      <c r="H268" s="67"/>
      <c r="I268" s="67"/>
      <c r="J268" s="67"/>
      <c r="K268" s="67"/>
      <c r="L268" s="44"/>
      <c r="M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</row>
  </sheetData>
  <sheetProtection sheet="1" autoFilter="0" formatColumns="0" formatRows="0" objects="1" scenarios="1" spinCount="100000" saltValue="ETKBLZbS3LfhNqNiOHn+b84tzHJ8eT/es+axoGNGXY+d+TqkVgL5JauJZ0c/EHMYn6UfpdBa/eHAyDMrFFPtNQ==" hashValue="w1J45NSd9rvoYko7zSoYAz81jJ69rztyL2w4YPQXLEs5a5V316bYBAQOUllASCknwMZRAWuUec8gJA3wYXSnwg==" algorithmName="SHA-512" password="CC35"/>
  <autoFilter ref="C134:K2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hyperlinks>
    <hyperlink ref="F139" r:id="rId1" display="https://podminky.urs.cz/item/CS_URS_2023_02/310235241"/>
    <hyperlink ref="F147" r:id="rId2" display="https://podminky.urs.cz/item/CS_URS_2023_02/612135101"/>
    <hyperlink ref="F153" r:id="rId3" display="https://podminky.urs.cz/item/CS_URS_2023_02/974032132"/>
    <hyperlink ref="F158" r:id="rId4" display="https://podminky.urs.cz/item/CS_URS_2023_02/977151112"/>
    <hyperlink ref="F165" r:id="rId5" display="https://podminky.urs.cz/item/CS_URS_2023_02/978059511"/>
    <hyperlink ref="F170" r:id="rId6" display="https://podminky.urs.cz/item/CS_URS_2023_02/997013215"/>
    <hyperlink ref="F174" r:id="rId7" display="https://podminky.urs.cz/item/CS_URS_2023_02/997013501"/>
    <hyperlink ref="F178" r:id="rId8" display="https://podminky.urs.cz/item/CS_URS_2023_02/997013509"/>
    <hyperlink ref="F182" r:id="rId9" display="https://podminky.urs.cz/item/CS_URS_2023_02/997013869"/>
    <hyperlink ref="F187" r:id="rId10" display="https://podminky.urs.cz/item/CS_URS_2023_02/998011003"/>
    <hyperlink ref="F191" r:id="rId11" display="https://podminky.urs.cz/item/CS_URS_2023_02/721174040"/>
    <hyperlink ref="F201" r:id="rId12" display="https://podminky.urs.cz/item/CS_URS_2023_02/998721203"/>
    <hyperlink ref="F204" r:id="rId13" display="https://podminky.urs.cz/item/CS_URS_2023_02/725860811"/>
    <hyperlink ref="F208" r:id="rId14" display="https://podminky.urs.cz/item/CS_URS_2023_02/725861311"/>
    <hyperlink ref="F214" r:id="rId15" display="https://podminky.urs.cz/item/CS_URS_2023_02/751613141"/>
    <hyperlink ref="F221" r:id="rId16" display="https://podminky.urs.cz/item/CS_URS_2023_02/751691111"/>
    <hyperlink ref="F225" r:id="rId17" display="https://podminky.urs.cz/item/CS_URS_2023_02/751711113"/>
    <hyperlink ref="F232" r:id="rId18" display="https://podminky.urs.cz/item/CS_URS_2023_02/751721111"/>
    <hyperlink ref="F239" r:id="rId19" display="https://podminky.urs.cz/item/CS_URS_2023_02/751791121"/>
    <hyperlink ref="F249" r:id="rId20" display="https://podminky.urs.cz/item/CS_URS_2023_02/998751202"/>
    <hyperlink ref="F252" r:id="rId21" display="https://podminky.urs.cz/item/CS_URS_2023_02/781121011"/>
    <hyperlink ref="F256" r:id="rId22" display="https://podminky.urs.cz/item/CS_URS_2023_02/781473114"/>
    <hyperlink ref="F263" r:id="rId23" display="https://podminky.urs.cz/item/CS_URS_2023_02/781477111"/>
    <hyperlink ref="F267" r:id="rId24" display="https://podminky.urs.cz/item/CS_URS_2023_02/998781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3251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3252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ROUND((SUM(BE136:BE210)),  2)</f>
        <v>0</v>
      </c>
      <c r="G37" s="38"/>
      <c r="H37" s="38"/>
      <c r="I37" s="165">
        <v>0.20999999999999999</v>
      </c>
      <c r="J37" s="164">
        <f>ROUND(((SUM(BE136:BE210))*I37),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ROUND((SUM(BF136:BF210)),  2)</f>
        <v>0</v>
      </c>
      <c r="G38" s="38"/>
      <c r="H38" s="38"/>
      <c r="I38" s="165">
        <v>0.12</v>
      </c>
      <c r="J38" s="164">
        <f>ROUND(((SUM(BF136:BF210))*I38),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ROUND((SUM(BG136:BG210)),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ROUND((SUM(BH136:BH210)),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ROUND((SUM(BI136:BI210)),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3251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2300103-071 - Stavební část - kabinet informatiky m.č.1.16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J137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J138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J143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J148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J149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1720</v>
      </c>
      <c r="E107" s="197"/>
      <c r="F107" s="197"/>
      <c r="G107" s="197"/>
      <c r="H107" s="197"/>
      <c r="I107" s="197"/>
      <c r="J107" s="198">
        <f>J151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J155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1721</v>
      </c>
      <c r="E109" s="197"/>
      <c r="F109" s="197"/>
      <c r="G109" s="197"/>
      <c r="H109" s="197"/>
      <c r="I109" s="197"/>
      <c r="J109" s="198">
        <f>J172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1722</v>
      </c>
      <c r="E110" s="197"/>
      <c r="F110" s="197"/>
      <c r="G110" s="197"/>
      <c r="H110" s="197"/>
      <c r="I110" s="197"/>
      <c r="J110" s="198">
        <f>J176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236</v>
      </c>
      <c r="E111" s="197"/>
      <c r="F111" s="197"/>
      <c r="G111" s="197"/>
      <c r="H111" s="197"/>
      <c r="I111" s="197"/>
      <c r="J111" s="198">
        <f>J197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237</v>
      </c>
      <c r="E112" s="197"/>
      <c r="F112" s="197"/>
      <c r="G112" s="197"/>
      <c r="H112" s="197"/>
      <c r="I112" s="197"/>
      <c r="J112" s="198">
        <f>J202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241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25" customHeight="1">
      <c r="A122" s="38"/>
      <c r="B122" s="39"/>
      <c r="C122" s="40"/>
      <c r="D122" s="40"/>
      <c r="E122" s="184" t="str">
        <f>E7</f>
        <v>Rekonstrukce silno a slaboproudé instalace, WC pro imobilní - ZŠ Ivanovice na Hané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" customFormat="1" ht="12" customHeight="1">
      <c r="B123" s="21"/>
      <c r="C123" s="32" t="s">
        <v>209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="1" customFormat="1" ht="16.5" customHeight="1">
      <c r="B124" s="21"/>
      <c r="C124" s="22"/>
      <c r="D124" s="22"/>
      <c r="E124" s="184" t="s">
        <v>1716</v>
      </c>
      <c r="F124" s="22"/>
      <c r="G124" s="22"/>
      <c r="H124" s="22"/>
      <c r="I124" s="22"/>
      <c r="J124" s="22"/>
      <c r="K124" s="22"/>
      <c r="L124" s="20"/>
    </row>
    <row r="125" s="1" customFormat="1" ht="12" customHeight="1">
      <c r="B125" s="21"/>
      <c r="C125" s="32" t="s">
        <v>1424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2" customFormat="1" ht="16.5" customHeight="1">
      <c r="A126" s="38"/>
      <c r="B126" s="39"/>
      <c r="C126" s="40"/>
      <c r="D126" s="40"/>
      <c r="E126" s="300" t="s">
        <v>3251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1718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E13</f>
        <v>2300103-071 - Stavební část - kabinet informatiky m.č.1.16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F16</f>
        <v xml:space="preserve">Ivanovice na Hané, ul. Tyršova  218/4</v>
      </c>
      <c r="G130" s="40"/>
      <c r="H130" s="40"/>
      <c r="I130" s="32" t="s">
        <v>22</v>
      </c>
      <c r="J130" s="79" t="str">
        <f>IF(J16="","",J16)</f>
        <v>6. 12. 2023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E19</f>
        <v xml:space="preserve"> </v>
      </c>
      <c r="G132" s="40"/>
      <c r="H132" s="40"/>
      <c r="I132" s="32" t="s">
        <v>30</v>
      </c>
      <c r="J132" s="36" t="str">
        <f>E25</f>
        <v>SPZ Design, s.r.o.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IF(E22="","",E22)</f>
        <v>Vyplň údaj</v>
      </c>
      <c r="G133" s="40"/>
      <c r="H133" s="40"/>
      <c r="I133" s="32" t="s">
        <v>35</v>
      </c>
      <c r="J133" s="36" t="str">
        <f>E28</f>
        <v xml:space="preserve"> 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200"/>
      <c r="B135" s="201"/>
      <c r="C135" s="202" t="s">
        <v>242</v>
      </c>
      <c r="D135" s="203" t="s">
        <v>62</v>
      </c>
      <c r="E135" s="203" t="s">
        <v>58</v>
      </c>
      <c r="F135" s="203" t="s">
        <v>59</v>
      </c>
      <c r="G135" s="203" t="s">
        <v>243</v>
      </c>
      <c r="H135" s="203" t="s">
        <v>244</v>
      </c>
      <c r="I135" s="203" t="s">
        <v>245</v>
      </c>
      <c r="J135" s="204" t="s">
        <v>213</v>
      </c>
      <c r="K135" s="205" t="s">
        <v>246</v>
      </c>
      <c r="L135" s="206"/>
      <c r="M135" s="100" t="s">
        <v>1</v>
      </c>
      <c r="N135" s="101" t="s">
        <v>41</v>
      </c>
      <c r="O135" s="101" t="s">
        <v>247</v>
      </c>
      <c r="P135" s="101" t="s">
        <v>248</v>
      </c>
      <c r="Q135" s="101" t="s">
        <v>249</v>
      </c>
      <c r="R135" s="101" t="s">
        <v>250</v>
      </c>
      <c r="S135" s="101" t="s">
        <v>251</v>
      </c>
      <c r="T135" s="102" t="s">
        <v>252</v>
      </c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</row>
    <row r="136" s="2" customFormat="1" ht="22.8" customHeight="1">
      <c r="A136" s="38"/>
      <c r="B136" s="39"/>
      <c r="C136" s="107" t="s">
        <v>253</v>
      </c>
      <c r="D136" s="40"/>
      <c r="E136" s="40"/>
      <c r="F136" s="40"/>
      <c r="G136" s="40"/>
      <c r="H136" s="40"/>
      <c r="I136" s="40"/>
      <c r="J136" s="207">
        <f>BK136</f>
        <v>0</v>
      </c>
      <c r="K136" s="40"/>
      <c r="L136" s="44"/>
      <c r="M136" s="103"/>
      <c r="N136" s="208"/>
      <c r="O136" s="104"/>
      <c r="P136" s="209">
        <f>P137+P148</f>
        <v>0</v>
      </c>
      <c r="Q136" s="104"/>
      <c r="R136" s="209">
        <f>R137+R148</f>
        <v>0.41000517000000003</v>
      </c>
      <c r="S136" s="104"/>
      <c r="T136" s="210">
        <f>T137+T148</f>
        <v>0.054250999999999994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76</v>
      </c>
      <c r="AU136" s="17" t="s">
        <v>215</v>
      </c>
      <c r="BK136" s="211">
        <f>BK137+BK148</f>
        <v>0</v>
      </c>
    </row>
    <row r="137" s="12" customFormat="1" ht="25.92" customHeight="1">
      <c r="A137" s="12"/>
      <c r="B137" s="212"/>
      <c r="C137" s="213"/>
      <c r="D137" s="214" t="s">
        <v>76</v>
      </c>
      <c r="E137" s="215" t="s">
        <v>254</v>
      </c>
      <c r="F137" s="215" t="s">
        <v>255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P138+P140+P143</f>
        <v>0</v>
      </c>
      <c r="Q137" s="220"/>
      <c r="R137" s="221">
        <f>R138+R140+R143</f>
        <v>0</v>
      </c>
      <c r="S137" s="220"/>
      <c r="T137" s="222">
        <f>T138+T140+T143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85</v>
      </c>
      <c r="AT137" s="224" t="s">
        <v>76</v>
      </c>
      <c r="AU137" s="224" t="s">
        <v>77</v>
      </c>
      <c r="AY137" s="223" t="s">
        <v>256</v>
      </c>
      <c r="BK137" s="225">
        <f>BK138+BK140+BK143</f>
        <v>0</v>
      </c>
    </row>
    <row r="138" s="12" customFormat="1" ht="22.8" customHeight="1">
      <c r="A138" s="12"/>
      <c r="B138" s="212"/>
      <c r="C138" s="213"/>
      <c r="D138" s="214" t="s">
        <v>76</v>
      </c>
      <c r="E138" s="226" t="s">
        <v>289</v>
      </c>
      <c r="F138" s="226" t="s">
        <v>381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P139</f>
        <v>0</v>
      </c>
      <c r="Q138" s="220"/>
      <c r="R138" s="221">
        <f>R139</f>
        <v>0</v>
      </c>
      <c r="S138" s="220"/>
      <c r="T138" s="222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85</v>
      </c>
      <c r="AT138" s="224" t="s">
        <v>76</v>
      </c>
      <c r="AU138" s="224" t="s">
        <v>85</v>
      </c>
      <c r="AY138" s="223" t="s">
        <v>256</v>
      </c>
      <c r="BK138" s="225">
        <f>BK139</f>
        <v>0</v>
      </c>
    </row>
    <row r="139" s="2" customFormat="1" ht="16.5" customHeight="1">
      <c r="A139" s="38"/>
      <c r="B139" s="39"/>
      <c r="C139" s="228" t="s">
        <v>85</v>
      </c>
      <c r="D139" s="228" t="s">
        <v>258</v>
      </c>
      <c r="E139" s="229" t="s">
        <v>1733</v>
      </c>
      <c r="F139" s="230" t="s">
        <v>1734</v>
      </c>
      <c r="G139" s="231" t="s">
        <v>1735</v>
      </c>
      <c r="H139" s="232">
        <v>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1736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1736</v>
      </c>
      <c r="BM139" s="240" t="s">
        <v>3253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309</v>
      </c>
      <c r="F140" s="226" t="s">
        <v>517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SUM(P141:P142)</f>
        <v>0</v>
      </c>
      <c r="Q140" s="220"/>
      <c r="R140" s="221">
        <f>SUM(R141:R142)</f>
        <v>0</v>
      </c>
      <c r="S140" s="220"/>
      <c r="T140" s="222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76</v>
      </c>
      <c r="AU140" s="224" t="s">
        <v>85</v>
      </c>
      <c r="AY140" s="223" t="s">
        <v>256</v>
      </c>
      <c r="BK140" s="225">
        <f>SUM(BK141:BK142)</f>
        <v>0</v>
      </c>
    </row>
    <row r="141" s="2" customFormat="1" ht="16.5" customHeight="1">
      <c r="A141" s="38"/>
      <c r="B141" s="39"/>
      <c r="C141" s="228" t="s">
        <v>87</v>
      </c>
      <c r="D141" s="228" t="s">
        <v>258</v>
      </c>
      <c r="E141" s="229" t="s">
        <v>1744</v>
      </c>
      <c r="F141" s="230" t="s">
        <v>1745</v>
      </c>
      <c r="G141" s="231" t="s">
        <v>940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1736</v>
      </c>
      <c r="AT141" s="240" t="s">
        <v>258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1736</v>
      </c>
      <c r="BM141" s="240" t="s">
        <v>3254</v>
      </c>
    </row>
    <row r="142" s="2" customFormat="1" ht="16.5" customHeight="1">
      <c r="A142" s="38"/>
      <c r="B142" s="39"/>
      <c r="C142" s="228" t="s">
        <v>109</v>
      </c>
      <c r="D142" s="228" t="s">
        <v>258</v>
      </c>
      <c r="E142" s="229" t="s">
        <v>1747</v>
      </c>
      <c r="F142" s="230" t="s">
        <v>1748</v>
      </c>
      <c r="G142" s="231" t="s">
        <v>1735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1736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1736</v>
      </c>
      <c r="BM142" s="240" t="s">
        <v>3255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655</v>
      </c>
      <c r="F143" s="226" t="s">
        <v>656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SUM(P144:P147)</f>
        <v>0</v>
      </c>
      <c r="Q143" s="220"/>
      <c r="R143" s="221">
        <f>SUM(R144:R147)</f>
        <v>0</v>
      </c>
      <c r="S143" s="220"/>
      <c r="T143" s="22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85</v>
      </c>
      <c r="AT143" s="224" t="s">
        <v>76</v>
      </c>
      <c r="AU143" s="224" t="s">
        <v>85</v>
      </c>
      <c r="AY143" s="223" t="s">
        <v>256</v>
      </c>
      <c r="BK143" s="225">
        <f>SUM(BK144:BK147)</f>
        <v>0</v>
      </c>
    </row>
    <row r="144" s="2" customFormat="1" ht="24.15" customHeight="1">
      <c r="A144" s="38"/>
      <c r="B144" s="39"/>
      <c r="C144" s="228" t="s">
        <v>262</v>
      </c>
      <c r="D144" s="228" t="s">
        <v>258</v>
      </c>
      <c r="E144" s="229" t="s">
        <v>1750</v>
      </c>
      <c r="F144" s="230" t="s">
        <v>1751</v>
      </c>
      <c r="G144" s="231" t="s">
        <v>292</v>
      </c>
      <c r="H144" s="232">
        <v>0.5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262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262</v>
      </c>
      <c r="BM144" s="240" t="s">
        <v>3256</v>
      </c>
    </row>
    <row r="145" s="2" customFormat="1" ht="24.15" customHeight="1">
      <c r="A145" s="38"/>
      <c r="B145" s="39"/>
      <c r="C145" s="228" t="s">
        <v>284</v>
      </c>
      <c r="D145" s="228" t="s">
        <v>258</v>
      </c>
      <c r="E145" s="229" t="s">
        <v>662</v>
      </c>
      <c r="F145" s="230" t="s">
        <v>663</v>
      </c>
      <c r="G145" s="231" t="s">
        <v>292</v>
      </c>
      <c r="H145" s="232">
        <v>0.5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262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262</v>
      </c>
      <c r="BM145" s="240" t="s">
        <v>3257</v>
      </c>
    </row>
    <row r="146" s="2" customFormat="1" ht="16.5" customHeight="1">
      <c r="A146" s="38"/>
      <c r="B146" s="39"/>
      <c r="C146" s="228" t="s">
        <v>289</v>
      </c>
      <c r="D146" s="228" t="s">
        <v>258</v>
      </c>
      <c r="E146" s="229" t="s">
        <v>1754</v>
      </c>
      <c r="F146" s="230" t="s">
        <v>1755</v>
      </c>
      <c r="G146" s="231" t="s">
        <v>292</v>
      </c>
      <c r="H146" s="232">
        <v>0.5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262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262</v>
      </c>
      <c r="BM146" s="240" t="s">
        <v>3258</v>
      </c>
    </row>
    <row r="147" s="2" customFormat="1" ht="24.15" customHeight="1">
      <c r="A147" s="38"/>
      <c r="B147" s="39"/>
      <c r="C147" s="280" t="s">
        <v>296</v>
      </c>
      <c r="D147" s="280" t="s">
        <v>303</v>
      </c>
      <c r="E147" s="281" t="s">
        <v>1757</v>
      </c>
      <c r="F147" s="282" t="s">
        <v>1758</v>
      </c>
      <c r="G147" s="283" t="s">
        <v>319</v>
      </c>
      <c r="H147" s="284">
        <v>2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302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262</v>
      </c>
      <c r="BM147" s="240" t="s">
        <v>3259</v>
      </c>
    </row>
    <row r="148" s="12" customFormat="1" ht="25.92" customHeight="1">
      <c r="A148" s="12"/>
      <c r="B148" s="212"/>
      <c r="C148" s="213"/>
      <c r="D148" s="214" t="s">
        <v>76</v>
      </c>
      <c r="E148" s="215" t="s">
        <v>715</v>
      </c>
      <c r="F148" s="215" t="s">
        <v>716</v>
      </c>
      <c r="G148" s="213"/>
      <c r="H148" s="213"/>
      <c r="I148" s="216"/>
      <c r="J148" s="217">
        <f>BK148</f>
        <v>0</v>
      </c>
      <c r="K148" s="213"/>
      <c r="L148" s="218"/>
      <c r="M148" s="219"/>
      <c r="N148" s="220"/>
      <c r="O148" s="220"/>
      <c r="P148" s="221">
        <f>P149+P151+P155+P172+P176+P197+P202</f>
        <v>0</v>
      </c>
      <c r="Q148" s="220"/>
      <c r="R148" s="221">
        <f>R149+R151+R155+R172+R176+R197+R202</f>
        <v>0.41000517000000003</v>
      </c>
      <c r="S148" s="220"/>
      <c r="T148" s="222">
        <f>T149+T151+T155+T172+T176+T197+T202</f>
        <v>0.054250999999999994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87</v>
      </c>
      <c r="AT148" s="224" t="s">
        <v>76</v>
      </c>
      <c r="AU148" s="224" t="s">
        <v>77</v>
      </c>
      <c r="AY148" s="223" t="s">
        <v>256</v>
      </c>
      <c r="BK148" s="225">
        <f>BK149+BK151+BK155+BK172+BK176+BK197+BK202</f>
        <v>0</v>
      </c>
    </row>
    <row r="149" s="12" customFormat="1" ht="22.8" customHeight="1">
      <c r="A149" s="12"/>
      <c r="B149" s="212"/>
      <c r="C149" s="213"/>
      <c r="D149" s="214" t="s">
        <v>76</v>
      </c>
      <c r="E149" s="226" t="s">
        <v>935</v>
      </c>
      <c r="F149" s="226" t="s">
        <v>936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P150</f>
        <v>0</v>
      </c>
      <c r="Q149" s="220"/>
      <c r="R149" s="221">
        <f>R150</f>
        <v>0</v>
      </c>
      <c r="S149" s="220"/>
      <c r="T149" s="222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87</v>
      </c>
      <c r="AT149" s="224" t="s">
        <v>76</v>
      </c>
      <c r="AU149" s="224" t="s">
        <v>85</v>
      </c>
      <c r="AY149" s="223" t="s">
        <v>256</v>
      </c>
      <c r="BK149" s="225">
        <f>BK150</f>
        <v>0</v>
      </c>
    </row>
    <row r="150" s="2" customFormat="1" ht="16.5" customHeight="1">
      <c r="A150" s="38"/>
      <c r="B150" s="39"/>
      <c r="C150" s="228" t="s">
        <v>302</v>
      </c>
      <c r="D150" s="228" t="s">
        <v>258</v>
      </c>
      <c r="E150" s="229" t="s">
        <v>1765</v>
      </c>
      <c r="F150" s="230" t="s">
        <v>1766</v>
      </c>
      <c r="G150" s="231" t="s">
        <v>1735</v>
      </c>
      <c r="H150" s="232">
        <v>1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1736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1736</v>
      </c>
      <c r="BM150" s="240" t="s">
        <v>3260</v>
      </c>
    </row>
    <row r="151" s="12" customFormat="1" ht="22.8" customHeight="1">
      <c r="A151" s="12"/>
      <c r="B151" s="212"/>
      <c r="C151" s="213"/>
      <c r="D151" s="214" t="s">
        <v>76</v>
      </c>
      <c r="E151" s="226" t="s">
        <v>1768</v>
      </c>
      <c r="F151" s="226" t="s">
        <v>1769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SUM(P152:P154)</f>
        <v>0</v>
      </c>
      <c r="Q151" s="220"/>
      <c r="R151" s="221">
        <f>SUM(R152:R154)</f>
        <v>0</v>
      </c>
      <c r="S151" s="220"/>
      <c r="T151" s="222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87</v>
      </c>
      <c r="AT151" s="224" t="s">
        <v>76</v>
      </c>
      <c r="AU151" s="224" t="s">
        <v>85</v>
      </c>
      <c r="AY151" s="223" t="s">
        <v>256</v>
      </c>
      <c r="BK151" s="225">
        <f>SUM(BK152:BK154)</f>
        <v>0</v>
      </c>
    </row>
    <row r="152" s="2" customFormat="1" ht="16.5" customHeight="1">
      <c r="A152" s="38"/>
      <c r="B152" s="39"/>
      <c r="C152" s="228" t="s">
        <v>309</v>
      </c>
      <c r="D152" s="228" t="s">
        <v>258</v>
      </c>
      <c r="E152" s="229" t="s">
        <v>1770</v>
      </c>
      <c r="F152" s="230" t="s">
        <v>1771</v>
      </c>
      <c r="G152" s="231" t="s">
        <v>337</v>
      </c>
      <c r="H152" s="232">
        <v>2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355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3261</v>
      </c>
    </row>
    <row r="153" s="2" customFormat="1" ht="16.5" customHeight="1">
      <c r="A153" s="38"/>
      <c r="B153" s="39"/>
      <c r="C153" s="228" t="s">
        <v>316</v>
      </c>
      <c r="D153" s="228" t="s">
        <v>258</v>
      </c>
      <c r="E153" s="229" t="s">
        <v>1773</v>
      </c>
      <c r="F153" s="230" t="s">
        <v>1774</v>
      </c>
      <c r="G153" s="231" t="s">
        <v>1151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1736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1736</v>
      </c>
      <c r="BM153" s="240" t="s">
        <v>3262</v>
      </c>
    </row>
    <row r="154" s="2" customFormat="1" ht="16.5" customHeight="1">
      <c r="A154" s="38"/>
      <c r="B154" s="39"/>
      <c r="C154" s="228" t="s">
        <v>322</v>
      </c>
      <c r="D154" s="228" t="s">
        <v>258</v>
      </c>
      <c r="E154" s="229" t="s">
        <v>1776</v>
      </c>
      <c r="F154" s="230" t="s">
        <v>1777</v>
      </c>
      <c r="G154" s="231" t="s">
        <v>1151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1736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1736</v>
      </c>
      <c r="BM154" s="240" t="s">
        <v>3263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1064</v>
      </c>
      <c r="F155" s="226" t="s">
        <v>1065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SUM(P156:P171)</f>
        <v>0</v>
      </c>
      <c r="Q155" s="220"/>
      <c r="R155" s="221">
        <f>SUM(R156:R171)</f>
        <v>0.12864729</v>
      </c>
      <c r="S155" s="220"/>
      <c r="T155" s="222">
        <f>SUM(T156:T171)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76</v>
      </c>
      <c r="AU155" s="224" t="s">
        <v>85</v>
      </c>
      <c r="AY155" s="223" t="s">
        <v>256</v>
      </c>
      <c r="BK155" s="225">
        <f>SUM(BK156:BK171)</f>
        <v>0</v>
      </c>
    </row>
    <row r="156" s="2" customFormat="1" ht="33" customHeight="1">
      <c r="A156" s="38"/>
      <c r="B156" s="39"/>
      <c r="C156" s="228" t="s">
        <v>8</v>
      </c>
      <c r="D156" s="228" t="s">
        <v>258</v>
      </c>
      <c r="E156" s="229" t="s">
        <v>1067</v>
      </c>
      <c r="F156" s="230" t="s">
        <v>1068</v>
      </c>
      <c r="G156" s="231" t="s">
        <v>337</v>
      </c>
      <c r="H156" s="232">
        <v>12.34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0.00125</v>
      </c>
      <c r="R156" s="238">
        <f>Q156*H156</f>
        <v>0.015425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3264</v>
      </c>
    </row>
    <row r="157" s="2" customFormat="1" ht="16.5" customHeight="1">
      <c r="A157" s="38"/>
      <c r="B157" s="39"/>
      <c r="C157" s="280" t="s">
        <v>334</v>
      </c>
      <c r="D157" s="280" t="s">
        <v>303</v>
      </c>
      <c r="E157" s="281" t="s">
        <v>2207</v>
      </c>
      <c r="F157" s="282" t="s">
        <v>2208</v>
      </c>
      <c r="G157" s="283" t="s">
        <v>337</v>
      </c>
      <c r="H157" s="284">
        <v>12.957000000000001</v>
      </c>
      <c r="I157" s="285"/>
      <c r="J157" s="286">
        <f>ROUND(I157*H157,2)</f>
        <v>0</v>
      </c>
      <c r="K157" s="287"/>
      <c r="L157" s="288"/>
      <c r="M157" s="289" t="s">
        <v>1</v>
      </c>
      <c r="N157" s="290" t="s">
        <v>42</v>
      </c>
      <c r="O157" s="91"/>
      <c r="P157" s="238">
        <f>O157*H157</f>
        <v>0</v>
      </c>
      <c r="Q157" s="238">
        <v>0.0060000000000000001</v>
      </c>
      <c r="R157" s="238">
        <f>Q157*H157</f>
        <v>0.077742000000000006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513</v>
      </c>
      <c r="AT157" s="240" t="s">
        <v>303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3265</v>
      </c>
    </row>
    <row r="158" s="14" customFormat="1">
      <c r="A158" s="14"/>
      <c r="B158" s="258"/>
      <c r="C158" s="259"/>
      <c r="D158" s="249" t="s">
        <v>266</v>
      </c>
      <c r="E158" s="260" t="s">
        <v>1</v>
      </c>
      <c r="F158" s="261" t="s">
        <v>3266</v>
      </c>
      <c r="G158" s="259"/>
      <c r="H158" s="262">
        <v>12.957000000000001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266</v>
      </c>
      <c r="AU158" s="268" t="s">
        <v>87</v>
      </c>
      <c r="AV158" s="14" t="s">
        <v>87</v>
      </c>
      <c r="AW158" s="14" t="s">
        <v>34</v>
      </c>
      <c r="AX158" s="14" t="s">
        <v>77</v>
      </c>
      <c r="AY158" s="268" t="s">
        <v>256</v>
      </c>
    </row>
    <row r="159" s="15" customFormat="1">
      <c r="A159" s="15"/>
      <c r="B159" s="269"/>
      <c r="C159" s="270"/>
      <c r="D159" s="249" t="s">
        <v>266</v>
      </c>
      <c r="E159" s="271" t="s">
        <v>1</v>
      </c>
      <c r="F159" s="272" t="s">
        <v>270</v>
      </c>
      <c r="G159" s="270"/>
      <c r="H159" s="273">
        <v>12.957000000000001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9" t="s">
        <v>266</v>
      </c>
      <c r="AU159" s="279" t="s">
        <v>87</v>
      </c>
      <c r="AV159" s="15" t="s">
        <v>262</v>
      </c>
      <c r="AW159" s="15" t="s">
        <v>34</v>
      </c>
      <c r="AX159" s="15" t="s">
        <v>85</v>
      </c>
      <c r="AY159" s="279" t="s">
        <v>256</v>
      </c>
    </row>
    <row r="160" s="2" customFormat="1" ht="16.5" customHeight="1">
      <c r="A160" s="38"/>
      <c r="B160" s="39"/>
      <c r="C160" s="280" t="s">
        <v>343</v>
      </c>
      <c r="D160" s="280" t="s">
        <v>303</v>
      </c>
      <c r="E160" s="281" t="s">
        <v>2211</v>
      </c>
      <c r="F160" s="282" t="s">
        <v>2212</v>
      </c>
      <c r="G160" s="283" t="s">
        <v>358</v>
      </c>
      <c r="H160" s="284">
        <v>19.248999999999999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0.00038000000000000002</v>
      </c>
      <c r="R160" s="238">
        <f>Q160*H160</f>
        <v>0.00731462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3267</v>
      </c>
    </row>
    <row r="161" s="14" customFormat="1">
      <c r="A161" s="14"/>
      <c r="B161" s="258"/>
      <c r="C161" s="259"/>
      <c r="D161" s="249" t="s">
        <v>266</v>
      </c>
      <c r="E161" s="260" t="s">
        <v>1</v>
      </c>
      <c r="F161" s="261" t="s">
        <v>2969</v>
      </c>
      <c r="G161" s="259"/>
      <c r="H161" s="262">
        <v>19.248999999999999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266</v>
      </c>
      <c r="AU161" s="268" t="s">
        <v>87</v>
      </c>
      <c r="AV161" s="14" t="s">
        <v>87</v>
      </c>
      <c r="AW161" s="14" t="s">
        <v>34</v>
      </c>
      <c r="AX161" s="14" t="s">
        <v>85</v>
      </c>
      <c r="AY161" s="268" t="s">
        <v>256</v>
      </c>
    </row>
    <row r="162" s="2" customFormat="1" ht="16.5" customHeight="1">
      <c r="A162" s="38"/>
      <c r="B162" s="39"/>
      <c r="C162" s="280" t="s">
        <v>348</v>
      </c>
      <c r="D162" s="280" t="s">
        <v>303</v>
      </c>
      <c r="E162" s="281" t="s">
        <v>2215</v>
      </c>
      <c r="F162" s="282" t="s">
        <v>2216</v>
      </c>
      <c r="G162" s="283" t="s">
        <v>358</v>
      </c>
      <c r="H162" s="284">
        <v>39.630000000000003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0.00035</v>
      </c>
      <c r="R162" s="238">
        <f>Q162*H162</f>
        <v>0.013870500000000001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3268</v>
      </c>
    </row>
    <row r="163" s="14" customFormat="1">
      <c r="A163" s="14"/>
      <c r="B163" s="258"/>
      <c r="C163" s="259"/>
      <c r="D163" s="249" t="s">
        <v>266</v>
      </c>
      <c r="E163" s="260" t="s">
        <v>1</v>
      </c>
      <c r="F163" s="261" t="s">
        <v>2971</v>
      </c>
      <c r="G163" s="259"/>
      <c r="H163" s="262">
        <v>39.630000000000003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266</v>
      </c>
      <c r="AU163" s="268" t="s">
        <v>87</v>
      </c>
      <c r="AV163" s="14" t="s">
        <v>87</v>
      </c>
      <c r="AW163" s="14" t="s">
        <v>34</v>
      </c>
      <c r="AX163" s="14" t="s">
        <v>85</v>
      </c>
      <c r="AY163" s="268" t="s">
        <v>256</v>
      </c>
    </row>
    <row r="164" s="2" customFormat="1" ht="16.5" customHeight="1">
      <c r="A164" s="38"/>
      <c r="B164" s="39"/>
      <c r="C164" s="280" t="s">
        <v>355</v>
      </c>
      <c r="D164" s="280" t="s">
        <v>303</v>
      </c>
      <c r="E164" s="281" t="s">
        <v>2219</v>
      </c>
      <c r="F164" s="282" t="s">
        <v>2220</v>
      </c>
      <c r="G164" s="283" t="s">
        <v>358</v>
      </c>
      <c r="H164" s="284">
        <v>19.815000000000001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0.00035</v>
      </c>
      <c r="R164" s="238">
        <f>Q164*H164</f>
        <v>0.0069352500000000004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3269</v>
      </c>
    </row>
    <row r="165" s="14" customFormat="1">
      <c r="A165" s="14"/>
      <c r="B165" s="258"/>
      <c r="C165" s="259"/>
      <c r="D165" s="249" t="s">
        <v>266</v>
      </c>
      <c r="E165" s="260" t="s">
        <v>1</v>
      </c>
      <c r="F165" s="261" t="s">
        <v>2973</v>
      </c>
      <c r="G165" s="259"/>
      <c r="H165" s="262">
        <v>19.815000000000001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266</v>
      </c>
      <c r="AU165" s="268" t="s">
        <v>87</v>
      </c>
      <c r="AV165" s="14" t="s">
        <v>87</v>
      </c>
      <c r="AW165" s="14" t="s">
        <v>34</v>
      </c>
      <c r="AX165" s="14" t="s">
        <v>85</v>
      </c>
      <c r="AY165" s="268" t="s">
        <v>256</v>
      </c>
    </row>
    <row r="166" s="2" customFormat="1" ht="16.5" customHeight="1">
      <c r="A166" s="38"/>
      <c r="B166" s="39"/>
      <c r="C166" s="280" t="s">
        <v>368</v>
      </c>
      <c r="D166" s="280" t="s">
        <v>303</v>
      </c>
      <c r="E166" s="281" t="s">
        <v>2223</v>
      </c>
      <c r="F166" s="282" t="s">
        <v>2224</v>
      </c>
      <c r="G166" s="283" t="s">
        <v>358</v>
      </c>
      <c r="H166" s="284">
        <v>11.323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42</v>
      </c>
      <c r="O166" s="91"/>
      <c r="P166" s="238">
        <f>O166*H166</f>
        <v>0</v>
      </c>
      <c r="Q166" s="238">
        <v>0.00050000000000000001</v>
      </c>
      <c r="R166" s="238">
        <f>Q166*H166</f>
        <v>0.0056615000000000007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513</v>
      </c>
      <c r="AT166" s="240" t="s">
        <v>303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3270</v>
      </c>
    </row>
    <row r="167" s="14" customFormat="1">
      <c r="A167" s="14"/>
      <c r="B167" s="258"/>
      <c r="C167" s="259"/>
      <c r="D167" s="249" t="s">
        <v>266</v>
      </c>
      <c r="E167" s="260" t="s">
        <v>1</v>
      </c>
      <c r="F167" s="261" t="s">
        <v>2975</v>
      </c>
      <c r="G167" s="259"/>
      <c r="H167" s="262">
        <v>11.323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266</v>
      </c>
      <c r="AU167" s="268" t="s">
        <v>87</v>
      </c>
      <c r="AV167" s="14" t="s">
        <v>87</v>
      </c>
      <c r="AW167" s="14" t="s">
        <v>34</v>
      </c>
      <c r="AX167" s="14" t="s">
        <v>85</v>
      </c>
      <c r="AY167" s="268" t="s">
        <v>256</v>
      </c>
    </row>
    <row r="168" s="2" customFormat="1" ht="16.5" customHeight="1">
      <c r="A168" s="38"/>
      <c r="B168" s="39"/>
      <c r="C168" s="280" t="s">
        <v>382</v>
      </c>
      <c r="D168" s="280" t="s">
        <v>303</v>
      </c>
      <c r="E168" s="281" t="s">
        <v>2227</v>
      </c>
      <c r="F168" s="282" t="s">
        <v>2228</v>
      </c>
      <c r="G168" s="283" t="s">
        <v>319</v>
      </c>
      <c r="H168" s="284">
        <v>28.306999999999999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4.0000000000000003E-05</v>
      </c>
      <c r="R168" s="238">
        <f>Q168*H168</f>
        <v>0.0011322800000000001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513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3271</v>
      </c>
    </row>
    <row r="169" s="14" customFormat="1">
      <c r="A169" s="14"/>
      <c r="B169" s="258"/>
      <c r="C169" s="259"/>
      <c r="D169" s="249" t="s">
        <v>266</v>
      </c>
      <c r="E169" s="260" t="s">
        <v>1</v>
      </c>
      <c r="F169" s="261" t="s">
        <v>2977</v>
      </c>
      <c r="G169" s="259"/>
      <c r="H169" s="262">
        <v>28.306999999999999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266</v>
      </c>
      <c r="AU169" s="268" t="s">
        <v>87</v>
      </c>
      <c r="AV169" s="14" t="s">
        <v>87</v>
      </c>
      <c r="AW169" s="14" t="s">
        <v>34</v>
      </c>
      <c r="AX169" s="14" t="s">
        <v>85</v>
      </c>
      <c r="AY169" s="268" t="s">
        <v>256</v>
      </c>
    </row>
    <row r="170" s="2" customFormat="1" ht="16.5" customHeight="1">
      <c r="A170" s="38"/>
      <c r="B170" s="39"/>
      <c r="C170" s="280" t="s">
        <v>406</v>
      </c>
      <c r="D170" s="280" t="s">
        <v>303</v>
      </c>
      <c r="E170" s="281" t="s">
        <v>2231</v>
      </c>
      <c r="F170" s="282" t="s">
        <v>2232</v>
      </c>
      <c r="G170" s="283" t="s">
        <v>319</v>
      </c>
      <c r="H170" s="284">
        <v>28.306999999999999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42</v>
      </c>
      <c r="O170" s="91"/>
      <c r="P170" s="238">
        <f>O170*H170</f>
        <v>0</v>
      </c>
      <c r="Q170" s="238">
        <v>2.0000000000000002E-05</v>
      </c>
      <c r="R170" s="238">
        <f>Q170*H170</f>
        <v>0.00056614000000000002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513</v>
      </c>
      <c r="AT170" s="240" t="s">
        <v>303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3272</v>
      </c>
    </row>
    <row r="171" s="14" customFormat="1">
      <c r="A171" s="14"/>
      <c r="B171" s="258"/>
      <c r="C171" s="259"/>
      <c r="D171" s="249" t="s">
        <v>266</v>
      </c>
      <c r="E171" s="260" t="s">
        <v>1</v>
      </c>
      <c r="F171" s="261" t="s">
        <v>2977</v>
      </c>
      <c r="G171" s="259"/>
      <c r="H171" s="262">
        <v>28.306999999999999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266</v>
      </c>
      <c r="AU171" s="268" t="s">
        <v>87</v>
      </c>
      <c r="AV171" s="14" t="s">
        <v>87</v>
      </c>
      <c r="AW171" s="14" t="s">
        <v>34</v>
      </c>
      <c r="AX171" s="14" t="s">
        <v>85</v>
      </c>
      <c r="AY171" s="268" t="s">
        <v>256</v>
      </c>
    </row>
    <row r="172" s="12" customFormat="1" ht="22.8" customHeight="1">
      <c r="A172" s="12"/>
      <c r="B172" s="212"/>
      <c r="C172" s="213"/>
      <c r="D172" s="214" t="s">
        <v>76</v>
      </c>
      <c r="E172" s="226" t="s">
        <v>1080</v>
      </c>
      <c r="F172" s="226" t="s">
        <v>1783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SUM(P173:P175)</f>
        <v>0</v>
      </c>
      <c r="Q172" s="220"/>
      <c r="R172" s="221">
        <f>SUM(R173:R175)</f>
        <v>0</v>
      </c>
      <c r="S172" s="220"/>
      <c r="T172" s="222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87</v>
      </c>
      <c r="AT172" s="224" t="s">
        <v>76</v>
      </c>
      <c r="AU172" s="224" t="s">
        <v>85</v>
      </c>
      <c r="AY172" s="223" t="s">
        <v>256</v>
      </c>
      <c r="BK172" s="225">
        <f>SUM(BK173:BK175)</f>
        <v>0</v>
      </c>
    </row>
    <row r="173" s="2" customFormat="1" ht="55.5" customHeight="1">
      <c r="A173" s="38"/>
      <c r="B173" s="39"/>
      <c r="C173" s="228" t="s">
        <v>411</v>
      </c>
      <c r="D173" s="228" t="s">
        <v>258</v>
      </c>
      <c r="E173" s="229" t="s">
        <v>1784</v>
      </c>
      <c r="F173" s="230" t="s">
        <v>1785</v>
      </c>
      <c r="G173" s="231" t="s">
        <v>319</v>
      </c>
      <c r="H173" s="232">
        <v>1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355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3273</v>
      </c>
    </row>
    <row r="174" s="14" customFormat="1">
      <c r="A174" s="14"/>
      <c r="B174" s="258"/>
      <c r="C174" s="259"/>
      <c r="D174" s="249" t="s">
        <v>266</v>
      </c>
      <c r="E174" s="260" t="s">
        <v>1</v>
      </c>
      <c r="F174" s="261" t="s">
        <v>85</v>
      </c>
      <c r="G174" s="259"/>
      <c r="H174" s="262">
        <v>1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266</v>
      </c>
      <c r="AU174" s="268" t="s">
        <v>87</v>
      </c>
      <c r="AV174" s="14" t="s">
        <v>87</v>
      </c>
      <c r="AW174" s="14" t="s">
        <v>34</v>
      </c>
      <c r="AX174" s="14" t="s">
        <v>77</v>
      </c>
      <c r="AY174" s="268" t="s">
        <v>256</v>
      </c>
    </row>
    <row r="175" s="15" customFormat="1">
      <c r="A175" s="15"/>
      <c r="B175" s="269"/>
      <c r="C175" s="270"/>
      <c r="D175" s="249" t="s">
        <v>266</v>
      </c>
      <c r="E175" s="271" t="s">
        <v>1</v>
      </c>
      <c r="F175" s="272" t="s">
        <v>270</v>
      </c>
      <c r="G175" s="270"/>
      <c r="H175" s="273">
        <v>1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9" t="s">
        <v>266</v>
      </c>
      <c r="AU175" s="279" t="s">
        <v>87</v>
      </c>
      <c r="AV175" s="15" t="s">
        <v>262</v>
      </c>
      <c r="AW175" s="15" t="s">
        <v>34</v>
      </c>
      <c r="AX175" s="15" t="s">
        <v>85</v>
      </c>
      <c r="AY175" s="279" t="s">
        <v>256</v>
      </c>
    </row>
    <row r="176" s="12" customFormat="1" ht="22.8" customHeight="1">
      <c r="A176" s="12"/>
      <c r="B176" s="212"/>
      <c r="C176" s="213"/>
      <c r="D176" s="214" t="s">
        <v>76</v>
      </c>
      <c r="E176" s="226" t="s">
        <v>1787</v>
      </c>
      <c r="F176" s="226" t="s">
        <v>1788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SUM(P177:P196)</f>
        <v>0</v>
      </c>
      <c r="Q176" s="220"/>
      <c r="R176" s="221">
        <f>SUM(R177:R196)</f>
        <v>0.19487788</v>
      </c>
      <c r="S176" s="220"/>
      <c r="T176" s="222">
        <f>SUM(T177:T196)</f>
        <v>0.035340999999999997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87</v>
      </c>
      <c r="AT176" s="224" t="s">
        <v>76</v>
      </c>
      <c r="AU176" s="224" t="s">
        <v>85</v>
      </c>
      <c r="AY176" s="223" t="s">
        <v>256</v>
      </c>
      <c r="BK176" s="225">
        <f>SUM(BK177:BK196)</f>
        <v>0</v>
      </c>
    </row>
    <row r="177" s="2" customFormat="1" ht="24.15" customHeight="1">
      <c r="A177" s="38"/>
      <c r="B177" s="39"/>
      <c r="C177" s="228" t="s">
        <v>7</v>
      </c>
      <c r="D177" s="228" t="s">
        <v>258</v>
      </c>
      <c r="E177" s="229" t="s">
        <v>1789</v>
      </c>
      <c r="F177" s="230" t="s">
        <v>1790</v>
      </c>
      <c r="G177" s="231" t="s">
        <v>337</v>
      </c>
      <c r="H177" s="232">
        <v>12.34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3274</v>
      </c>
    </row>
    <row r="178" s="2" customFormat="1" ht="16.5" customHeight="1">
      <c r="A178" s="38"/>
      <c r="B178" s="39"/>
      <c r="C178" s="228" t="s">
        <v>435</v>
      </c>
      <c r="D178" s="228" t="s">
        <v>258</v>
      </c>
      <c r="E178" s="229" t="s">
        <v>1792</v>
      </c>
      <c r="F178" s="230" t="s">
        <v>1793</v>
      </c>
      <c r="G178" s="231" t="s">
        <v>337</v>
      </c>
      <c r="H178" s="232">
        <v>12.34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3275</v>
      </c>
    </row>
    <row r="179" s="2" customFormat="1" ht="24.15" customHeight="1">
      <c r="A179" s="38"/>
      <c r="B179" s="39"/>
      <c r="C179" s="228" t="s">
        <v>441</v>
      </c>
      <c r="D179" s="228" t="s">
        <v>258</v>
      </c>
      <c r="E179" s="229" t="s">
        <v>1795</v>
      </c>
      <c r="F179" s="230" t="s">
        <v>1796</v>
      </c>
      <c r="G179" s="231" t="s">
        <v>337</v>
      </c>
      <c r="H179" s="232">
        <v>12.34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0.00020000000000000001</v>
      </c>
      <c r="R179" s="238">
        <f>Q179*H179</f>
        <v>0.0024680000000000001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355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3276</v>
      </c>
    </row>
    <row r="180" s="2" customFormat="1" ht="16.5" customHeight="1">
      <c r="A180" s="38"/>
      <c r="B180" s="39"/>
      <c r="C180" s="228" t="s">
        <v>465</v>
      </c>
      <c r="D180" s="228" t="s">
        <v>258</v>
      </c>
      <c r="E180" s="229" t="s">
        <v>1798</v>
      </c>
      <c r="F180" s="230" t="s">
        <v>1799</v>
      </c>
      <c r="G180" s="231" t="s">
        <v>337</v>
      </c>
      <c r="H180" s="232">
        <v>12.34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0.014999999999999999</v>
      </c>
      <c r="R180" s="238">
        <f>Q180*H180</f>
        <v>0.18509999999999999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3277</v>
      </c>
    </row>
    <row r="181" s="2" customFormat="1" ht="24.15" customHeight="1">
      <c r="A181" s="38"/>
      <c r="B181" s="39"/>
      <c r="C181" s="228" t="s">
        <v>471</v>
      </c>
      <c r="D181" s="228" t="s">
        <v>258</v>
      </c>
      <c r="E181" s="229" t="s">
        <v>1801</v>
      </c>
      <c r="F181" s="230" t="s">
        <v>1802</v>
      </c>
      <c r="G181" s="231" t="s">
        <v>337</v>
      </c>
      <c r="H181" s="232">
        <v>12.34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0.0025000000000000001</v>
      </c>
      <c r="T181" s="239">
        <f>S181*H181</f>
        <v>0.030849999999999999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3278</v>
      </c>
    </row>
    <row r="182" s="2" customFormat="1" ht="16.5" customHeight="1">
      <c r="A182" s="38"/>
      <c r="B182" s="39"/>
      <c r="C182" s="228" t="s">
        <v>477</v>
      </c>
      <c r="D182" s="228" t="s">
        <v>258</v>
      </c>
      <c r="E182" s="229" t="s">
        <v>1804</v>
      </c>
      <c r="F182" s="230" t="s">
        <v>1805</v>
      </c>
      <c r="G182" s="231" t="s">
        <v>337</v>
      </c>
      <c r="H182" s="232">
        <v>12.34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0.00029999999999999997</v>
      </c>
      <c r="R182" s="238">
        <f>Q182*H182</f>
        <v>0.0037019999999999996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3279</v>
      </c>
    </row>
    <row r="183" s="2" customFormat="1" ht="16.5" customHeight="1">
      <c r="A183" s="38"/>
      <c r="B183" s="39"/>
      <c r="C183" s="280" t="s">
        <v>485</v>
      </c>
      <c r="D183" s="280" t="s">
        <v>303</v>
      </c>
      <c r="E183" s="281" t="s">
        <v>1807</v>
      </c>
      <c r="F183" s="282" t="s">
        <v>1808</v>
      </c>
      <c r="G183" s="283" t="s">
        <v>358</v>
      </c>
      <c r="H183" s="284">
        <v>15.718999999999999</v>
      </c>
      <c r="I183" s="285"/>
      <c r="J183" s="286">
        <f>ROUND(I183*H183,2)</f>
        <v>0</v>
      </c>
      <c r="K183" s="287"/>
      <c r="L183" s="288"/>
      <c r="M183" s="289" t="s">
        <v>1</v>
      </c>
      <c r="N183" s="290" t="s">
        <v>42</v>
      </c>
      <c r="O183" s="91"/>
      <c r="P183" s="238">
        <f>O183*H183</f>
        <v>0</v>
      </c>
      <c r="Q183" s="238">
        <v>0.00022000000000000001</v>
      </c>
      <c r="R183" s="238">
        <f>Q183*H183</f>
        <v>0.0034581799999999999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513</v>
      </c>
      <c r="AT183" s="240" t="s">
        <v>303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3280</v>
      </c>
    </row>
    <row r="184" s="14" customFormat="1">
      <c r="A184" s="14"/>
      <c r="B184" s="258"/>
      <c r="C184" s="259"/>
      <c r="D184" s="249" t="s">
        <v>266</v>
      </c>
      <c r="E184" s="260" t="s">
        <v>1</v>
      </c>
      <c r="F184" s="261" t="s">
        <v>3281</v>
      </c>
      <c r="G184" s="259"/>
      <c r="H184" s="262">
        <v>15.718999999999999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266</v>
      </c>
      <c r="AU184" s="268" t="s">
        <v>87</v>
      </c>
      <c r="AV184" s="14" t="s">
        <v>87</v>
      </c>
      <c r="AW184" s="14" t="s">
        <v>34</v>
      </c>
      <c r="AX184" s="14" t="s">
        <v>77</v>
      </c>
      <c r="AY184" s="268" t="s">
        <v>256</v>
      </c>
    </row>
    <row r="185" s="15" customFormat="1">
      <c r="A185" s="15"/>
      <c r="B185" s="269"/>
      <c r="C185" s="270"/>
      <c r="D185" s="249" t="s">
        <v>266</v>
      </c>
      <c r="E185" s="271" t="s">
        <v>1</v>
      </c>
      <c r="F185" s="272" t="s">
        <v>270</v>
      </c>
      <c r="G185" s="270"/>
      <c r="H185" s="273">
        <v>15.718999999999999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266</v>
      </c>
      <c r="AU185" s="279" t="s">
        <v>87</v>
      </c>
      <c r="AV185" s="15" t="s">
        <v>262</v>
      </c>
      <c r="AW185" s="15" t="s">
        <v>34</v>
      </c>
      <c r="AX185" s="15" t="s">
        <v>85</v>
      </c>
      <c r="AY185" s="279" t="s">
        <v>256</v>
      </c>
    </row>
    <row r="186" s="2" customFormat="1" ht="24.15" customHeight="1">
      <c r="A186" s="38"/>
      <c r="B186" s="39"/>
      <c r="C186" s="228" t="s">
        <v>489</v>
      </c>
      <c r="D186" s="228" t="s">
        <v>258</v>
      </c>
      <c r="E186" s="229" t="s">
        <v>1811</v>
      </c>
      <c r="F186" s="230" t="s">
        <v>1812</v>
      </c>
      <c r="G186" s="231" t="s">
        <v>358</v>
      </c>
      <c r="H186" s="232">
        <v>5.2400000000000002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3282</v>
      </c>
    </row>
    <row r="187" s="14" customFormat="1">
      <c r="A187" s="14"/>
      <c r="B187" s="258"/>
      <c r="C187" s="259"/>
      <c r="D187" s="249" t="s">
        <v>266</v>
      </c>
      <c r="E187" s="260" t="s">
        <v>1</v>
      </c>
      <c r="F187" s="261" t="s">
        <v>3283</v>
      </c>
      <c r="G187" s="259"/>
      <c r="H187" s="262">
        <v>5.2400000000000002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266</v>
      </c>
      <c r="AU187" s="268" t="s">
        <v>87</v>
      </c>
      <c r="AV187" s="14" t="s">
        <v>87</v>
      </c>
      <c r="AW187" s="14" t="s">
        <v>34</v>
      </c>
      <c r="AX187" s="14" t="s">
        <v>77</v>
      </c>
      <c r="AY187" s="268" t="s">
        <v>256</v>
      </c>
    </row>
    <row r="188" s="15" customFormat="1">
      <c r="A188" s="15"/>
      <c r="B188" s="269"/>
      <c r="C188" s="270"/>
      <c r="D188" s="249" t="s">
        <v>266</v>
      </c>
      <c r="E188" s="271" t="s">
        <v>1</v>
      </c>
      <c r="F188" s="272" t="s">
        <v>270</v>
      </c>
      <c r="G188" s="270"/>
      <c r="H188" s="273">
        <v>5.2400000000000002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9" t="s">
        <v>266</v>
      </c>
      <c r="AU188" s="279" t="s">
        <v>87</v>
      </c>
      <c r="AV188" s="15" t="s">
        <v>262</v>
      </c>
      <c r="AW188" s="15" t="s">
        <v>34</v>
      </c>
      <c r="AX188" s="15" t="s">
        <v>85</v>
      </c>
      <c r="AY188" s="279" t="s">
        <v>256</v>
      </c>
    </row>
    <row r="189" s="2" customFormat="1" ht="21.75" customHeight="1">
      <c r="A189" s="38"/>
      <c r="B189" s="39"/>
      <c r="C189" s="228" t="s">
        <v>498</v>
      </c>
      <c r="D189" s="228" t="s">
        <v>258</v>
      </c>
      <c r="E189" s="229" t="s">
        <v>1814</v>
      </c>
      <c r="F189" s="230" t="s">
        <v>1815</v>
      </c>
      <c r="G189" s="231" t="s">
        <v>358</v>
      </c>
      <c r="H189" s="232">
        <v>14.970000000000001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0.00029999999999999997</v>
      </c>
      <c r="T189" s="239">
        <f>S189*H189</f>
        <v>0.0044910000000000002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3284</v>
      </c>
    </row>
    <row r="190" s="2" customFormat="1" ht="66.75" customHeight="1">
      <c r="A190" s="38"/>
      <c r="B190" s="39"/>
      <c r="C190" s="280" t="s">
        <v>505</v>
      </c>
      <c r="D190" s="280" t="s">
        <v>303</v>
      </c>
      <c r="E190" s="281" t="s">
        <v>1817</v>
      </c>
      <c r="F190" s="282" t="s">
        <v>1818</v>
      </c>
      <c r="G190" s="283" t="s">
        <v>337</v>
      </c>
      <c r="H190" s="284">
        <v>14.191000000000001</v>
      </c>
      <c r="I190" s="285"/>
      <c r="J190" s="286">
        <f>ROUND(I190*H190,2)</f>
        <v>0</v>
      </c>
      <c r="K190" s="287"/>
      <c r="L190" s="288"/>
      <c r="M190" s="289" t="s">
        <v>1</v>
      </c>
      <c r="N190" s="290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1736</v>
      </c>
      <c r="AT190" s="240" t="s">
        <v>303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1736</v>
      </c>
      <c r="BM190" s="240" t="s">
        <v>3285</v>
      </c>
    </row>
    <row r="191" s="14" customFormat="1">
      <c r="A191" s="14"/>
      <c r="B191" s="258"/>
      <c r="C191" s="259"/>
      <c r="D191" s="249" t="s">
        <v>266</v>
      </c>
      <c r="E191" s="260" t="s">
        <v>1</v>
      </c>
      <c r="F191" s="261" t="s">
        <v>3286</v>
      </c>
      <c r="G191" s="259"/>
      <c r="H191" s="262">
        <v>14.191000000000001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8" t="s">
        <v>266</v>
      </c>
      <c r="AU191" s="268" t="s">
        <v>87</v>
      </c>
      <c r="AV191" s="14" t="s">
        <v>87</v>
      </c>
      <c r="AW191" s="14" t="s">
        <v>34</v>
      </c>
      <c r="AX191" s="14" t="s">
        <v>77</v>
      </c>
      <c r="AY191" s="268" t="s">
        <v>256</v>
      </c>
    </row>
    <row r="192" s="15" customFormat="1">
      <c r="A192" s="15"/>
      <c r="B192" s="269"/>
      <c r="C192" s="270"/>
      <c r="D192" s="249" t="s">
        <v>266</v>
      </c>
      <c r="E192" s="271" t="s">
        <v>1</v>
      </c>
      <c r="F192" s="272" t="s">
        <v>270</v>
      </c>
      <c r="G192" s="270"/>
      <c r="H192" s="273">
        <v>14.191000000000001</v>
      </c>
      <c r="I192" s="274"/>
      <c r="J192" s="270"/>
      <c r="K192" s="270"/>
      <c r="L192" s="275"/>
      <c r="M192" s="276"/>
      <c r="N192" s="277"/>
      <c r="O192" s="277"/>
      <c r="P192" s="277"/>
      <c r="Q192" s="277"/>
      <c r="R192" s="277"/>
      <c r="S192" s="277"/>
      <c r="T192" s="27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9" t="s">
        <v>266</v>
      </c>
      <c r="AU192" s="279" t="s">
        <v>87</v>
      </c>
      <c r="AV192" s="15" t="s">
        <v>262</v>
      </c>
      <c r="AW192" s="15" t="s">
        <v>34</v>
      </c>
      <c r="AX192" s="15" t="s">
        <v>85</v>
      </c>
      <c r="AY192" s="279" t="s">
        <v>256</v>
      </c>
    </row>
    <row r="193" s="2" customFormat="1" ht="16.5" customHeight="1">
      <c r="A193" s="38"/>
      <c r="B193" s="39"/>
      <c r="C193" s="228" t="s">
        <v>509</v>
      </c>
      <c r="D193" s="228" t="s">
        <v>258</v>
      </c>
      <c r="E193" s="229" t="s">
        <v>1820</v>
      </c>
      <c r="F193" s="230" t="s">
        <v>1821</v>
      </c>
      <c r="G193" s="231" t="s">
        <v>358</v>
      </c>
      <c r="H193" s="232">
        <v>14.970000000000001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1.0000000000000001E-05</v>
      </c>
      <c r="R193" s="238">
        <f>Q193*H193</f>
        <v>0.00014970000000000001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3287</v>
      </c>
    </row>
    <row r="194" s="14" customFormat="1">
      <c r="A194" s="14"/>
      <c r="B194" s="258"/>
      <c r="C194" s="259"/>
      <c r="D194" s="249" t="s">
        <v>266</v>
      </c>
      <c r="E194" s="260" t="s">
        <v>1</v>
      </c>
      <c r="F194" s="261" t="s">
        <v>3288</v>
      </c>
      <c r="G194" s="259"/>
      <c r="H194" s="262">
        <v>14.970000000000001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266</v>
      </c>
      <c r="AU194" s="268" t="s">
        <v>87</v>
      </c>
      <c r="AV194" s="14" t="s">
        <v>87</v>
      </c>
      <c r="AW194" s="14" t="s">
        <v>34</v>
      </c>
      <c r="AX194" s="14" t="s">
        <v>77</v>
      </c>
      <c r="AY194" s="268" t="s">
        <v>256</v>
      </c>
    </row>
    <row r="195" s="15" customFormat="1">
      <c r="A195" s="15"/>
      <c r="B195" s="269"/>
      <c r="C195" s="270"/>
      <c r="D195" s="249" t="s">
        <v>266</v>
      </c>
      <c r="E195" s="271" t="s">
        <v>1</v>
      </c>
      <c r="F195" s="272" t="s">
        <v>270</v>
      </c>
      <c r="G195" s="270"/>
      <c r="H195" s="273">
        <v>14.970000000000001</v>
      </c>
      <c r="I195" s="274"/>
      <c r="J195" s="270"/>
      <c r="K195" s="270"/>
      <c r="L195" s="275"/>
      <c r="M195" s="276"/>
      <c r="N195" s="277"/>
      <c r="O195" s="277"/>
      <c r="P195" s="277"/>
      <c r="Q195" s="277"/>
      <c r="R195" s="277"/>
      <c r="S195" s="277"/>
      <c r="T195" s="27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9" t="s">
        <v>266</v>
      </c>
      <c r="AU195" s="279" t="s">
        <v>87</v>
      </c>
      <c r="AV195" s="15" t="s">
        <v>262</v>
      </c>
      <c r="AW195" s="15" t="s">
        <v>34</v>
      </c>
      <c r="AX195" s="15" t="s">
        <v>85</v>
      </c>
      <c r="AY195" s="279" t="s">
        <v>256</v>
      </c>
    </row>
    <row r="196" s="2" customFormat="1" ht="24.15" customHeight="1">
      <c r="A196" s="38"/>
      <c r="B196" s="39"/>
      <c r="C196" s="228" t="s">
        <v>513</v>
      </c>
      <c r="D196" s="228" t="s">
        <v>258</v>
      </c>
      <c r="E196" s="229" t="s">
        <v>1823</v>
      </c>
      <c r="F196" s="230" t="s">
        <v>1824</v>
      </c>
      <c r="G196" s="231" t="s">
        <v>337</v>
      </c>
      <c r="H196" s="232">
        <v>12.34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3289</v>
      </c>
    </row>
    <row r="197" s="12" customFormat="1" ht="22.8" customHeight="1">
      <c r="A197" s="12"/>
      <c r="B197" s="212"/>
      <c r="C197" s="213"/>
      <c r="D197" s="214" t="s">
        <v>76</v>
      </c>
      <c r="E197" s="226" t="s">
        <v>1329</v>
      </c>
      <c r="F197" s="226" t="s">
        <v>1330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SUM(P198:P201)</f>
        <v>0</v>
      </c>
      <c r="Q197" s="220"/>
      <c r="R197" s="221">
        <f>SUM(R198:R201)</f>
        <v>0.00108</v>
      </c>
      <c r="S197" s="220"/>
      <c r="T197" s="222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87</v>
      </c>
      <c r="AT197" s="224" t="s">
        <v>76</v>
      </c>
      <c r="AU197" s="224" t="s">
        <v>85</v>
      </c>
      <c r="AY197" s="223" t="s">
        <v>256</v>
      </c>
      <c r="BK197" s="225">
        <f>SUM(BK198:BK201)</f>
        <v>0</v>
      </c>
    </row>
    <row r="198" s="2" customFormat="1" ht="24.15" customHeight="1">
      <c r="A198" s="38"/>
      <c r="B198" s="39"/>
      <c r="C198" s="228" t="s">
        <v>518</v>
      </c>
      <c r="D198" s="228" t="s">
        <v>258</v>
      </c>
      <c r="E198" s="229" t="s">
        <v>1846</v>
      </c>
      <c r="F198" s="230" t="s">
        <v>1847</v>
      </c>
      <c r="G198" s="231" t="s">
        <v>358</v>
      </c>
      <c r="H198" s="232">
        <v>9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2.0000000000000002E-05</v>
      </c>
      <c r="R198" s="238">
        <f>Q198*H198</f>
        <v>0.00018000000000000001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3290</v>
      </c>
    </row>
    <row r="199" s="2" customFormat="1" ht="24.15" customHeight="1">
      <c r="A199" s="38"/>
      <c r="B199" s="39"/>
      <c r="C199" s="228" t="s">
        <v>523</v>
      </c>
      <c r="D199" s="228" t="s">
        <v>258</v>
      </c>
      <c r="E199" s="229" t="s">
        <v>1855</v>
      </c>
      <c r="F199" s="230" t="s">
        <v>1856</v>
      </c>
      <c r="G199" s="231" t="s">
        <v>358</v>
      </c>
      <c r="H199" s="232">
        <v>9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4.0000000000000003E-05</v>
      </c>
      <c r="R199" s="238">
        <f>Q199*H199</f>
        <v>0.00036000000000000002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3291</v>
      </c>
    </row>
    <row r="200" s="2" customFormat="1" ht="21.75" customHeight="1">
      <c r="A200" s="38"/>
      <c r="B200" s="39"/>
      <c r="C200" s="228" t="s">
        <v>532</v>
      </c>
      <c r="D200" s="228" t="s">
        <v>258</v>
      </c>
      <c r="E200" s="229" t="s">
        <v>1858</v>
      </c>
      <c r="F200" s="230" t="s">
        <v>1859</v>
      </c>
      <c r="G200" s="231" t="s">
        <v>358</v>
      </c>
      <c r="H200" s="232">
        <v>9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6.0000000000000002E-05</v>
      </c>
      <c r="R200" s="238">
        <f>Q200*H200</f>
        <v>0.00054000000000000001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3292</v>
      </c>
    </row>
    <row r="201" s="2" customFormat="1" ht="16.5" customHeight="1">
      <c r="A201" s="38"/>
      <c r="B201" s="39"/>
      <c r="C201" s="228" t="s">
        <v>544</v>
      </c>
      <c r="D201" s="228" t="s">
        <v>258</v>
      </c>
      <c r="E201" s="229" t="s">
        <v>1861</v>
      </c>
      <c r="F201" s="230" t="s">
        <v>1862</v>
      </c>
      <c r="G201" s="231" t="s">
        <v>319</v>
      </c>
      <c r="H201" s="232">
        <v>1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1736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1736</v>
      </c>
      <c r="BM201" s="240" t="s">
        <v>3293</v>
      </c>
    </row>
    <row r="202" s="12" customFormat="1" ht="22.8" customHeight="1">
      <c r="A202" s="12"/>
      <c r="B202" s="212"/>
      <c r="C202" s="213"/>
      <c r="D202" s="214" t="s">
        <v>76</v>
      </c>
      <c r="E202" s="226" t="s">
        <v>1350</v>
      </c>
      <c r="F202" s="226" t="s">
        <v>1351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SUM(P203:P210)</f>
        <v>0</v>
      </c>
      <c r="Q202" s="220"/>
      <c r="R202" s="221">
        <f>SUM(R203:R210)</f>
        <v>0.085400000000000004</v>
      </c>
      <c r="S202" s="220"/>
      <c r="T202" s="222">
        <f>SUM(T203:T210)</f>
        <v>0.01891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87</v>
      </c>
      <c r="AT202" s="224" t="s">
        <v>76</v>
      </c>
      <c r="AU202" s="224" t="s">
        <v>85</v>
      </c>
      <c r="AY202" s="223" t="s">
        <v>256</v>
      </c>
      <c r="BK202" s="225">
        <f>SUM(BK203:BK210)</f>
        <v>0</v>
      </c>
    </row>
    <row r="203" s="2" customFormat="1" ht="24.15" customHeight="1">
      <c r="A203" s="38"/>
      <c r="B203" s="39"/>
      <c r="C203" s="228" t="s">
        <v>553</v>
      </c>
      <c r="D203" s="228" t="s">
        <v>258</v>
      </c>
      <c r="E203" s="229" t="s">
        <v>1353</v>
      </c>
      <c r="F203" s="230" t="s">
        <v>1354</v>
      </c>
      <c r="G203" s="231" t="s">
        <v>337</v>
      </c>
      <c r="H203" s="232">
        <v>61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3294</v>
      </c>
    </row>
    <row r="204" s="2" customFormat="1" ht="16.5" customHeight="1">
      <c r="A204" s="38"/>
      <c r="B204" s="39"/>
      <c r="C204" s="228" t="s">
        <v>558</v>
      </c>
      <c r="D204" s="228" t="s">
        <v>258</v>
      </c>
      <c r="E204" s="229" t="s">
        <v>1865</v>
      </c>
      <c r="F204" s="230" t="s">
        <v>1866</v>
      </c>
      <c r="G204" s="231" t="s">
        <v>337</v>
      </c>
      <c r="H204" s="232">
        <v>61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355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355</v>
      </c>
      <c r="BM204" s="240" t="s">
        <v>3295</v>
      </c>
    </row>
    <row r="205" s="2" customFormat="1" ht="16.5" customHeight="1">
      <c r="A205" s="38"/>
      <c r="B205" s="39"/>
      <c r="C205" s="228" t="s">
        <v>564</v>
      </c>
      <c r="D205" s="228" t="s">
        <v>258</v>
      </c>
      <c r="E205" s="229" t="s">
        <v>1868</v>
      </c>
      <c r="F205" s="230" t="s">
        <v>1869</v>
      </c>
      <c r="G205" s="231" t="s">
        <v>337</v>
      </c>
      <c r="H205" s="232">
        <v>61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0.001</v>
      </c>
      <c r="R205" s="238">
        <f>Q205*H205</f>
        <v>0.060999999999999999</v>
      </c>
      <c r="S205" s="238">
        <v>0.00031</v>
      </c>
      <c r="T205" s="239">
        <f>S205*H205</f>
        <v>0.01891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355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355</v>
      </c>
      <c r="BM205" s="240" t="s">
        <v>3296</v>
      </c>
    </row>
    <row r="206" s="2" customFormat="1" ht="24.15" customHeight="1">
      <c r="A206" s="38"/>
      <c r="B206" s="39"/>
      <c r="C206" s="228" t="s">
        <v>570</v>
      </c>
      <c r="D206" s="228" t="s">
        <v>258</v>
      </c>
      <c r="E206" s="229" t="s">
        <v>1871</v>
      </c>
      <c r="F206" s="230" t="s">
        <v>1872</v>
      </c>
      <c r="G206" s="231" t="s">
        <v>337</v>
      </c>
      <c r="H206" s="232">
        <v>61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0.00020000000000000001</v>
      </c>
      <c r="R206" s="238">
        <f>Q206*H206</f>
        <v>0.012200000000000001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355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355</v>
      </c>
      <c r="BM206" s="240" t="s">
        <v>3297</v>
      </c>
    </row>
    <row r="207" s="2" customFormat="1" ht="24.15" customHeight="1">
      <c r="A207" s="38"/>
      <c r="B207" s="39"/>
      <c r="C207" s="228" t="s">
        <v>574</v>
      </c>
      <c r="D207" s="228" t="s">
        <v>258</v>
      </c>
      <c r="E207" s="229" t="s">
        <v>1871</v>
      </c>
      <c r="F207" s="230" t="s">
        <v>1872</v>
      </c>
      <c r="G207" s="231" t="s">
        <v>337</v>
      </c>
      <c r="H207" s="232">
        <v>61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0.00020000000000000001</v>
      </c>
      <c r="R207" s="238">
        <f>Q207*H207</f>
        <v>0.012200000000000001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3298</v>
      </c>
    </row>
    <row r="208" s="2" customFormat="1" ht="24.15" customHeight="1">
      <c r="A208" s="38"/>
      <c r="B208" s="39"/>
      <c r="C208" s="228" t="s">
        <v>583</v>
      </c>
      <c r="D208" s="228" t="s">
        <v>258</v>
      </c>
      <c r="E208" s="229" t="s">
        <v>1875</v>
      </c>
      <c r="F208" s="230" t="s">
        <v>1876</v>
      </c>
      <c r="G208" s="231" t="s">
        <v>337</v>
      </c>
      <c r="H208" s="232">
        <v>61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1736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1736</v>
      </c>
      <c r="BM208" s="240" t="s">
        <v>3299</v>
      </c>
    </row>
    <row r="209" s="2" customFormat="1" ht="16.5" customHeight="1">
      <c r="A209" s="38"/>
      <c r="B209" s="39"/>
      <c r="C209" s="228" t="s">
        <v>588</v>
      </c>
      <c r="D209" s="228" t="s">
        <v>258</v>
      </c>
      <c r="E209" s="229" t="s">
        <v>1878</v>
      </c>
      <c r="F209" s="230" t="s">
        <v>1879</v>
      </c>
      <c r="G209" s="231" t="s">
        <v>337</v>
      </c>
      <c r="H209" s="232">
        <v>61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1736</v>
      </c>
      <c r="AT209" s="240" t="s">
        <v>258</v>
      </c>
      <c r="AU209" s="240" t="s">
        <v>87</v>
      </c>
      <c r="AY209" s="17" t="s">
        <v>256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85</v>
      </c>
      <c r="BK209" s="241">
        <f>ROUND(I209*H209,2)</f>
        <v>0</v>
      </c>
      <c r="BL209" s="17" t="s">
        <v>1736</v>
      </c>
      <c r="BM209" s="240" t="s">
        <v>3300</v>
      </c>
    </row>
    <row r="210" s="2" customFormat="1" ht="16.5" customHeight="1">
      <c r="A210" s="38"/>
      <c r="B210" s="39"/>
      <c r="C210" s="228" t="s">
        <v>592</v>
      </c>
      <c r="D210" s="228" t="s">
        <v>258</v>
      </c>
      <c r="E210" s="229" t="s">
        <v>1881</v>
      </c>
      <c r="F210" s="230" t="s">
        <v>1882</v>
      </c>
      <c r="G210" s="231" t="s">
        <v>1735</v>
      </c>
      <c r="H210" s="232">
        <v>1</v>
      </c>
      <c r="I210" s="233"/>
      <c r="J210" s="234">
        <f>ROUND(I210*H210,2)</f>
        <v>0</v>
      </c>
      <c r="K210" s="235"/>
      <c r="L210" s="44"/>
      <c r="M210" s="295" t="s">
        <v>1</v>
      </c>
      <c r="N210" s="296" t="s">
        <v>42</v>
      </c>
      <c r="O210" s="297"/>
      <c r="P210" s="298">
        <f>O210*H210</f>
        <v>0</v>
      </c>
      <c r="Q210" s="298">
        <v>0</v>
      </c>
      <c r="R210" s="298">
        <f>Q210*H210</f>
        <v>0</v>
      </c>
      <c r="S210" s="298">
        <v>0</v>
      </c>
      <c r="T210" s="29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1736</v>
      </c>
      <c r="AT210" s="240" t="s">
        <v>258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1736</v>
      </c>
      <c r="BM210" s="240" t="s">
        <v>3301</v>
      </c>
    </row>
    <row r="211" s="2" customFormat="1" ht="6.96" customHeight="1">
      <c r="A211" s="38"/>
      <c r="B211" s="66"/>
      <c r="C211" s="67"/>
      <c r="D211" s="67"/>
      <c r="E211" s="67"/>
      <c r="F211" s="67"/>
      <c r="G211" s="67"/>
      <c r="H211" s="67"/>
      <c r="I211" s="67"/>
      <c r="J211" s="67"/>
      <c r="K211" s="67"/>
      <c r="L211" s="44"/>
      <c r="M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</sheetData>
  <sheetProtection sheet="1" autoFilter="0" formatColumns="0" formatRows="0" objects="1" scenarios="1" spinCount="100000" saltValue="X3/VYbtZfhaaOot15ITGKvEZhg7C/tx1jSikixLHKNDt6PoKnBwKlM8FZIUECCJcmVIH6/76s3LItNcr56UONA==" hashValue="2zZKQWn4wwbGr5pSN0FfnOqznOcjBOKOxjsh/f3Dk9E0vmM9PBdrf/UXIC7Z1tY575G3nEG6de9HGxajFTNJXg==" algorithmName="SHA-512" password="CC35"/>
  <autoFilter ref="C135:K2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3251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3302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ROUND((SUM(BE130:BE186)),  2)</f>
        <v>0</v>
      </c>
      <c r="G37" s="38"/>
      <c r="H37" s="38"/>
      <c r="I37" s="165">
        <v>0.20999999999999999</v>
      </c>
      <c r="J37" s="164">
        <f>ROUND(((SUM(BE130:BE186))*I37),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ROUND((SUM(BF130:BF186)),  2)</f>
        <v>0</v>
      </c>
      <c r="G38" s="38"/>
      <c r="H38" s="38"/>
      <c r="I38" s="165">
        <v>0.12</v>
      </c>
      <c r="J38" s="164">
        <f>ROUND(((SUM(BF130:BF186))*I38),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ROUND((SUM(BG130:BG186)),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ROUND((SUM(BH130:BH186)),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ROUND((SUM(BI130:BI186)),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3251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2300103-072 - Elektro - kabinet informatiky m.č.1.16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224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J159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J168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J169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J178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1716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3251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1718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2300103-072 - Elektro - kabinet informatiky m.č.1.16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P131+P168</f>
        <v>0</v>
      </c>
      <c r="Q130" s="104"/>
      <c r="R130" s="209">
        <f>R131+R168</f>
        <v>0.058702500000000005</v>
      </c>
      <c r="S130" s="104"/>
      <c r="T130" s="210">
        <f>T131+T168</f>
        <v>0.22974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BK131+BK168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715</v>
      </c>
      <c r="F131" s="215" t="s">
        <v>716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P132+P159</f>
        <v>0</v>
      </c>
      <c r="Q131" s="220"/>
      <c r="R131" s="221">
        <f>R132+R159</f>
        <v>0.021552500000000002</v>
      </c>
      <c r="S131" s="220"/>
      <c r="T131" s="222">
        <f>T132+T159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BK132+BK159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SUM(P133:P158)</f>
        <v>0</v>
      </c>
      <c r="Q132" s="220"/>
      <c r="R132" s="221">
        <f>SUM(R133:R158)</f>
        <v>0.011752499999999999</v>
      </c>
      <c r="S132" s="220"/>
      <c r="T132" s="222">
        <f>SUM(T133:T158)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SUM(BK133:BK158)</f>
        <v>0</v>
      </c>
    </row>
    <row r="133" s="2" customFormat="1" ht="49.05" customHeight="1">
      <c r="A133" s="38"/>
      <c r="B133" s="39"/>
      <c r="C133" s="228" t="s">
        <v>85</v>
      </c>
      <c r="D133" s="228" t="s">
        <v>258</v>
      </c>
      <c r="E133" s="229" t="s">
        <v>1431</v>
      </c>
      <c r="F133" s="230" t="s">
        <v>1432</v>
      </c>
      <c r="G133" s="231" t="s">
        <v>319</v>
      </c>
      <c r="H133" s="232">
        <v>9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3303</v>
      </c>
    </row>
    <row r="134" s="2" customFormat="1" ht="24.15" customHeight="1">
      <c r="A134" s="38"/>
      <c r="B134" s="39"/>
      <c r="C134" s="280" t="s">
        <v>87</v>
      </c>
      <c r="D134" s="280" t="s">
        <v>303</v>
      </c>
      <c r="E134" s="281" t="s">
        <v>1434</v>
      </c>
      <c r="F134" s="282" t="s">
        <v>1435</v>
      </c>
      <c r="G134" s="283" t="s">
        <v>319</v>
      </c>
      <c r="H134" s="284">
        <v>9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5.0000000000000002E-05</v>
      </c>
      <c r="R134" s="238">
        <f>Q134*H134</f>
        <v>0.00045000000000000004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3304</v>
      </c>
    </row>
    <row r="135" s="2" customFormat="1" ht="55.5" customHeight="1">
      <c r="A135" s="38"/>
      <c r="B135" s="39"/>
      <c r="C135" s="228" t="s">
        <v>109</v>
      </c>
      <c r="D135" s="228" t="s">
        <v>258</v>
      </c>
      <c r="E135" s="229" t="s">
        <v>1934</v>
      </c>
      <c r="F135" s="230" t="s">
        <v>1935</v>
      </c>
      <c r="G135" s="231" t="s">
        <v>358</v>
      </c>
      <c r="H135" s="232">
        <v>45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42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719</v>
      </c>
      <c r="AT135" s="240" t="s">
        <v>258</v>
      </c>
      <c r="AU135" s="240" t="s">
        <v>87</v>
      </c>
      <c r="AY135" s="17" t="s">
        <v>256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85</v>
      </c>
      <c r="BK135" s="241">
        <f>ROUND(I135*H135,2)</f>
        <v>0</v>
      </c>
      <c r="BL135" s="17" t="s">
        <v>719</v>
      </c>
      <c r="BM135" s="240" t="s">
        <v>3305</v>
      </c>
    </row>
    <row r="136" s="2" customFormat="1" ht="24.15" customHeight="1">
      <c r="A136" s="38"/>
      <c r="B136" s="39"/>
      <c r="C136" s="280" t="s">
        <v>262</v>
      </c>
      <c r="D136" s="280" t="s">
        <v>303</v>
      </c>
      <c r="E136" s="281" t="s">
        <v>1937</v>
      </c>
      <c r="F136" s="282" t="s">
        <v>1938</v>
      </c>
      <c r="G136" s="283" t="s">
        <v>358</v>
      </c>
      <c r="H136" s="284">
        <v>11.5</v>
      </c>
      <c r="I136" s="285"/>
      <c r="J136" s="286">
        <f>ROUND(I136*H136,2)</f>
        <v>0</v>
      </c>
      <c r="K136" s="287"/>
      <c r="L136" s="288"/>
      <c r="M136" s="289" t="s">
        <v>1</v>
      </c>
      <c r="N136" s="290" t="s">
        <v>42</v>
      </c>
      <c r="O136" s="91"/>
      <c r="P136" s="238">
        <f>O136*H136</f>
        <v>0</v>
      </c>
      <c r="Q136" s="238">
        <v>6.9999999999999994E-05</v>
      </c>
      <c r="R136" s="238">
        <f>Q136*H136</f>
        <v>0.00080499999999999994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1071</v>
      </c>
      <c r="AT136" s="240" t="s">
        <v>303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1071</v>
      </c>
      <c r="BM136" s="240" t="s">
        <v>3306</v>
      </c>
    </row>
    <row r="137" s="14" customFormat="1">
      <c r="A137" s="14"/>
      <c r="B137" s="258"/>
      <c r="C137" s="259"/>
      <c r="D137" s="249" t="s">
        <v>266</v>
      </c>
      <c r="E137" s="260" t="s">
        <v>1</v>
      </c>
      <c r="F137" s="261" t="s">
        <v>3016</v>
      </c>
      <c r="G137" s="259"/>
      <c r="H137" s="262">
        <v>11.5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8" t="s">
        <v>266</v>
      </c>
      <c r="AU137" s="268" t="s">
        <v>87</v>
      </c>
      <c r="AV137" s="14" t="s">
        <v>87</v>
      </c>
      <c r="AW137" s="14" t="s">
        <v>34</v>
      </c>
      <c r="AX137" s="14" t="s">
        <v>85</v>
      </c>
      <c r="AY137" s="268" t="s">
        <v>256</v>
      </c>
    </row>
    <row r="138" s="2" customFormat="1" ht="24.15" customHeight="1">
      <c r="A138" s="38"/>
      <c r="B138" s="39"/>
      <c r="C138" s="280" t="s">
        <v>284</v>
      </c>
      <c r="D138" s="280" t="s">
        <v>303</v>
      </c>
      <c r="E138" s="281" t="s">
        <v>1940</v>
      </c>
      <c r="F138" s="282" t="s">
        <v>1941</v>
      </c>
      <c r="G138" s="283" t="s">
        <v>358</v>
      </c>
      <c r="H138" s="284">
        <v>40.25</v>
      </c>
      <c r="I138" s="285"/>
      <c r="J138" s="286">
        <f>ROUND(I138*H138,2)</f>
        <v>0</v>
      </c>
      <c r="K138" s="287"/>
      <c r="L138" s="288"/>
      <c r="M138" s="289" t="s">
        <v>1</v>
      </c>
      <c r="N138" s="290" t="s">
        <v>42</v>
      </c>
      <c r="O138" s="91"/>
      <c r="P138" s="238">
        <f>O138*H138</f>
        <v>0</v>
      </c>
      <c r="Q138" s="238">
        <v>0.00011</v>
      </c>
      <c r="R138" s="238">
        <f>Q138*H138</f>
        <v>0.0044275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1071</v>
      </c>
      <c r="AT138" s="240" t="s">
        <v>303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1071</v>
      </c>
      <c r="BM138" s="240" t="s">
        <v>3307</v>
      </c>
    </row>
    <row r="139" s="14" customFormat="1">
      <c r="A139" s="14"/>
      <c r="B139" s="258"/>
      <c r="C139" s="259"/>
      <c r="D139" s="249" t="s">
        <v>266</v>
      </c>
      <c r="E139" s="260" t="s">
        <v>1</v>
      </c>
      <c r="F139" s="261" t="s">
        <v>2287</v>
      </c>
      <c r="G139" s="259"/>
      <c r="H139" s="262">
        <v>40.25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8" t="s">
        <v>266</v>
      </c>
      <c r="AU139" s="268" t="s">
        <v>87</v>
      </c>
      <c r="AV139" s="14" t="s">
        <v>87</v>
      </c>
      <c r="AW139" s="14" t="s">
        <v>34</v>
      </c>
      <c r="AX139" s="14" t="s">
        <v>85</v>
      </c>
      <c r="AY139" s="268" t="s">
        <v>256</v>
      </c>
    </row>
    <row r="140" s="2" customFormat="1" ht="49.05" customHeight="1">
      <c r="A140" s="38"/>
      <c r="B140" s="39"/>
      <c r="C140" s="228" t="s">
        <v>289</v>
      </c>
      <c r="D140" s="228" t="s">
        <v>258</v>
      </c>
      <c r="E140" s="229" t="s">
        <v>1437</v>
      </c>
      <c r="F140" s="230" t="s">
        <v>1438</v>
      </c>
      <c r="G140" s="231" t="s">
        <v>319</v>
      </c>
      <c r="H140" s="232">
        <v>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355</v>
      </c>
      <c r="AT140" s="240" t="s">
        <v>258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3308</v>
      </c>
    </row>
    <row r="141" s="2" customFormat="1" ht="24.15" customHeight="1">
      <c r="A141" s="38"/>
      <c r="B141" s="39"/>
      <c r="C141" s="280" t="s">
        <v>296</v>
      </c>
      <c r="D141" s="280" t="s">
        <v>303</v>
      </c>
      <c r="E141" s="281" t="s">
        <v>1440</v>
      </c>
      <c r="F141" s="282" t="s">
        <v>1441</v>
      </c>
      <c r="G141" s="283" t="s">
        <v>319</v>
      </c>
      <c r="H141" s="284">
        <v>1</v>
      </c>
      <c r="I141" s="285"/>
      <c r="J141" s="286">
        <f>ROUND(I141*H141,2)</f>
        <v>0</v>
      </c>
      <c r="K141" s="287"/>
      <c r="L141" s="288"/>
      <c r="M141" s="289" t="s">
        <v>1</v>
      </c>
      <c r="N141" s="290" t="s">
        <v>42</v>
      </c>
      <c r="O141" s="91"/>
      <c r="P141" s="238">
        <f>O141*H141</f>
        <v>0</v>
      </c>
      <c r="Q141" s="238">
        <v>4.0000000000000003E-05</v>
      </c>
      <c r="R141" s="238">
        <f>Q141*H141</f>
        <v>4.0000000000000003E-05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513</v>
      </c>
      <c r="AT141" s="240" t="s">
        <v>303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355</v>
      </c>
      <c r="BM141" s="240" t="s">
        <v>3309</v>
      </c>
    </row>
    <row r="142" s="2" customFormat="1" ht="49.05" customHeight="1">
      <c r="A142" s="38"/>
      <c r="B142" s="39"/>
      <c r="C142" s="228" t="s">
        <v>302</v>
      </c>
      <c r="D142" s="228" t="s">
        <v>258</v>
      </c>
      <c r="E142" s="229" t="s">
        <v>1962</v>
      </c>
      <c r="F142" s="230" t="s">
        <v>1963</v>
      </c>
      <c r="G142" s="231" t="s">
        <v>319</v>
      </c>
      <c r="H142" s="232">
        <v>6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3310</v>
      </c>
    </row>
    <row r="143" s="2" customFormat="1" ht="24.15" customHeight="1">
      <c r="A143" s="38"/>
      <c r="B143" s="39"/>
      <c r="C143" s="280" t="s">
        <v>309</v>
      </c>
      <c r="D143" s="280" t="s">
        <v>303</v>
      </c>
      <c r="E143" s="281" t="s">
        <v>1965</v>
      </c>
      <c r="F143" s="282" t="s">
        <v>1966</v>
      </c>
      <c r="G143" s="283" t="s">
        <v>319</v>
      </c>
      <c r="H143" s="284">
        <v>4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6.0000000000000002E-05</v>
      </c>
      <c r="R143" s="238">
        <f>Q143*H143</f>
        <v>0.00024000000000000001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3311</v>
      </c>
    </row>
    <row r="144" s="2" customFormat="1" ht="37.8" customHeight="1">
      <c r="A144" s="38"/>
      <c r="B144" s="39"/>
      <c r="C144" s="280" t="s">
        <v>316</v>
      </c>
      <c r="D144" s="280" t="s">
        <v>303</v>
      </c>
      <c r="E144" s="281" t="s">
        <v>3312</v>
      </c>
      <c r="F144" s="282" t="s">
        <v>3313</v>
      </c>
      <c r="G144" s="283" t="s">
        <v>319</v>
      </c>
      <c r="H144" s="284">
        <v>2</v>
      </c>
      <c r="I144" s="285"/>
      <c r="J144" s="286">
        <f>ROUND(I144*H144,2)</f>
        <v>0</v>
      </c>
      <c r="K144" s="287"/>
      <c r="L144" s="288"/>
      <c r="M144" s="289" t="s">
        <v>1</v>
      </c>
      <c r="N144" s="290" t="s">
        <v>42</v>
      </c>
      <c r="O144" s="91"/>
      <c r="P144" s="238">
        <f>O144*H144</f>
        <v>0</v>
      </c>
      <c r="Q144" s="238">
        <v>6.9999999999999994E-05</v>
      </c>
      <c r="R144" s="238">
        <f>Q144*H144</f>
        <v>0.00013999999999999999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513</v>
      </c>
      <c r="AT144" s="240" t="s">
        <v>303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3314</v>
      </c>
    </row>
    <row r="145" s="2" customFormat="1" ht="49.05" customHeight="1">
      <c r="A145" s="38"/>
      <c r="B145" s="39"/>
      <c r="C145" s="228" t="s">
        <v>322</v>
      </c>
      <c r="D145" s="228" t="s">
        <v>258</v>
      </c>
      <c r="E145" s="229" t="s">
        <v>1968</v>
      </c>
      <c r="F145" s="230" t="s">
        <v>1969</v>
      </c>
      <c r="G145" s="231" t="s">
        <v>319</v>
      </c>
      <c r="H145" s="232">
        <v>2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355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3315</v>
      </c>
    </row>
    <row r="146" s="2" customFormat="1" ht="24.15" customHeight="1">
      <c r="A146" s="38"/>
      <c r="B146" s="39"/>
      <c r="C146" s="280" t="s">
        <v>8</v>
      </c>
      <c r="D146" s="280" t="s">
        <v>303</v>
      </c>
      <c r="E146" s="281" t="s">
        <v>1971</v>
      </c>
      <c r="F146" s="282" t="s">
        <v>1972</v>
      </c>
      <c r="G146" s="283" t="s">
        <v>319</v>
      </c>
      <c r="H146" s="284">
        <v>2</v>
      </c>
      <c r="I146" s="285"/>
      <c r="J146" s="286">
        <f>ROUND(I146*H146,2)</f>
        <v>0</v>
      </c>
      <c r="K146" s="287"/>
      <c r="L146" s="288"/>
      <c r="M146" s="289" t="s">
        <v>1</v>
      </c>
      <c r="N146" s="290" t="s">
        <v>42</v>
      </c>
      <c r="O146" s="91"/>
      <c r="P146" s="238">
        <f>O146*H146</f>
        <v>0</v>
      </c>
      <c r="Q146" s="238">
        <v>0.00010000000000000001</v>
      </c>
      <c r="R146" s="238">
        <f>Q146*H146</f>
        <v>0.00020000000000000001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513</v>
      </c>
      <c r="AT146" s="240" t="s">
        <v>303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3316</v>
      </c>
    </row>
    <row r="147" s="2" customFormat="1" ht="24.15" customHeight="1">
      <c r="A147" s="38"/>
      <c r="B147" s="39"/>
      <c r="C147" s="228" t="s">
        <v>334</v>
      </c>
      <c r="D147" s="228" t="s">
        <v>258</v>
      </c>
      <c r="E147" s="229" t="s">
        <v>1476</v>
      </c>
      <c r="F147" s="230" t="s">
        <v>1477</v>
      </c>
      <c r="G147" s="231" t="s">
        <v>319</v>
      </c>
      <c r="H147" s="232">
        <v>1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355</v>
      </c>
      <c r="AT147" s="240" t="s">
        <v>258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3317</v>
      </c>
    </row>
    <row r="148" s="2" customFormat="1" ht="24.15" customHeight="1">
      <c r="A148" s="38"/>
      <c r="B148" s="39"/>
      <c r="C148" s="280" t="s">
        <v>343</v>
      </c>
      <c r="D148" s="280" t="s">
        <v>303</v>
      </c>
      <c r="E148" s="281" t="s">
        <v>2588</v>
      </c>
      <c r="F148" s="282" t="s">
        <v>2589</v>
      </c>
      <c r="G148" s="283" t="s">
        <v>319</v>
      </c>
      <c r="H148" s="284">
        <v>1</v>
      </c>
      <c r="I148" s="285"/>
      <c r="J148" s="286">
        <f>ROUND(I148*H148,2)</f>
        <v>0</v>
      </c>
      <c r="K148" s="287"/>
      <c r="L148" s="288"/>
      <c r="M148" s="289" t="s">
        <v>1</v>
      </c>
      <c r="N148" s="290" t="s">
        <v>42</v>
      </c>
      <c r="O148" s="91"/>
      <c r="P148" s="238">
        <f>O148*H148</f>
        <v>0</v>
      </c>
      <c r="Q148" s="238">
        <v>0.0010499999999999999</v>
      </c>
      <c r="R148" s="238">
        <f>Q148*H148</f>
        <v>0.0010499999999999999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513</v>
      </c>
      <c r="AT148" s="240" t="s">
        <v>303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355</v>
      </c>
      <c r="BM148" s="240" t="s">
        <v>3318</v>
      </c>
    </row>
    <row r="149" s="2" customFormat="1" ht="24.15" customHeight="1">
      <c r="A149" s="38"/>
      <c r="B149" s="39"/>
      <c r="C149" s="228" t="s">
        <v>348</v>
      </c>
      <c r="D149" s="228" t="s">
        <v>258</v>
      </c>
      <c r="E149" s="229" t="s">
        <v>1979</v>
      </c>
      <c r="F149" s="230" t="s">
        <v>1980</v>
      </c>
      <c r="G149" s="231" t="s">
        <v>319</v>
      </c>
      <c r="H149" s="232">
        <v>1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355</v>
      </c>
      <c r="AT149" s="240" t="s">
        <v>258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355</v>
      </c>
      <c r="BM149" s="240" t="s">
        <v>3319</v>
      </c>
    </row>
    <row r="150" s="2" customFormat="1" ht="16.5" customHeight="1">
      <c r="A150" s="38"/>
      <c r="B150" s="39"/>
      <c r="C150" s="280" t="s">
        <v>355</v>
      </c>
      <c r="D150" s="280" t="s">
        <v>303</v>
      </c>
      <c r="E150" s="281" t="s">
        <v>1620</v>
      </c>
      <c r="F150" s="282" t="s">
        <v>1982</v>
      </c>
      <c r="G150" s="283" t="s">
        <v>319</v>
      </c>
      <c r="H150" s="284">
        <v>1</v>
      </c>
      <c r="I150" s="285"/>
      <c r="J150" s="286">
        <f>ROUND(I150*H150,2)</f>
        <v>0</v>
      </c>
      <c r="K150" s="287"/>
      <c r="L150" s="288"/>
      <c r="M150" s="289" t="s">
        <v>1</v>
      </c>
      <c r="N150" s="290" t="s">
        <v>42</v>
      </c>
      <c r="O150" s="91"/>
      <c r="P150" s="238">
        <f>O150*H150</f>
        <v>0</v>
      </c>
      <c r="Q150" s="238">
        <v>0.00050000000000000001</v>
      </c>
      <c r="R150" s="238">
        <f>Q150*H150</f>
        <v>0.00050000000000000001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513</v>
      </c>
      <c r="AT150" s="240" t="s">
        <v>303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355</v>
      </c>
      <c r="BM150" s="240" t="s">
        <v>3320</v>
      </c>
    </row>
    <row r="151" s="2" customFormat="1" ht="24.15" customHeight="1">
      <c r="A151" s="38"/>
      <c r="B151" s="39"/>
      <c r="C151" s="228" t="s">
        <v>368</v>
      </c>
      <c r="D151" s="228" t="s">
        <v>258</v>
      </c>
      <c r="E151" s="229" t="s">
        <v>1494</v>
      </c>
      <c r="F151" s="230" t="s">
        <v>1495</v>
      </c>
      <c r="G151" s="231" t="s">
        <v>319</v>
      </c>
      <c r="H151" s="232">
        <v>5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355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3321</v>
      </c>
    </row>
    <row r="152" s="2" customFormat="1" ht="16.5" customHeight="1">
      <c r="A152" s="38"/>
      <c r="B152" s="39"/>
      <c r="C152" s="280" t="s">
        <v>382</v>
      </c>
      <c r="D152" s="280" t="s">
        <v>303</v>
      </c>
      <c r="E152" s="281" t="s">
        <v>1986</v>
      </c>
      <c r="F152" s="282" t="s">
        <v>1987</v>
      </c>
      <c r="G152" s="283" t="s">
        <v>319</v>
      </c>
      <c r="H152" s="284">
        <v>3</v>
      </c>
      <c r="I152" s="285"/>
      <c r="J152" s="286">
        <f>ROUND(I152*H152,2)</f>
        <v>0</v>
      </c>
      <c r="K152" s="287"/>
      <c r="L152" s="288"/>
      <c r="M152" s="289" t="s">
        <v>1</v>
      </c>
      <c r="N152" s="290" t="s">
        <v>42</v>
      </c>
      <c r="O152" s="91"/>
      <c r="P152" s="238">
        <f>O152*H152</f>
        <v>0</v>
      </c>
      <c r="Q152" s="238">
        <v>0.00018000000000000001</v>
      </c>
      <c r="R152" s="238">
        <f>Q152*H152</f>
        <v>0.00054000000000000001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513</v>
      </c>
      <c r="AT152" s="240" t="s">
        <v>303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3322</v>
      </c>
    </row>
    <row r="153" s="2" customFormat="1" ht="16.5" customHeight="1">
      <c r="A153" s="38"/>
      <c r="B153" s="39"/>
      <c r="C153" s="280" t="s">
        <v>406</v>
      </c>
      <c r="D153" s="280" t="s">
        <v>303</v>
      </c>
      <c r="E153" s="281" t="s">
        <v>1497</v>
      </c>
      <c r="F153" s="282" t="s">
        <v>1498</v>
      </c>
      <c r="G153" s="283" t="s">
        <v>319</v>
      </c>
      <c r="H153" s="284">
        <v>2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0.00018000000000000001</v>
      </c>
      <c r="R153" s="238">
        <f>Q153*H153</f>
        <v>0.00036000000000000002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513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3323</v>
      </c>
    </row>
    <row r="154" s="2" customFormat="1" ht="49.05" customHeight="1">
      <c r="A154" s="38"/>
      <c r="B154" s="39"/>
      <c r="C154" s="228" t="s">
        <v>411</v>
      </c>
      <c r="D154" s="228" t="s">
        <v>258</v>
      </c>
      <c r="E154" s="229" t="s">
        <v>1524</v>
      </c>
      <c r="F154" s="230" t="s">
        <v>1525</v>
      </c>
      <c r="G154" s="231" t="s">
        <v>319</v>
      </c>
      <c r="H154" s="232">
        <v>3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355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3324</v>
      </c>
    </row>
    <row r="155" s="2" customFormat="1" ht="44.25" customHeight="1">
      <c r="A155" s="38"/>
      <c r="B155" s="39"/>
      <c r="C155" s="280" t="s">
        <v>7</v>
      </c>
      <c r="D155" s="280" t="s">
        <v>303</v>
      </c>
      <c r="E155" s="281" t="s">
        <v>1491</v>
      </c>
      <c r="F155" s="282" t="s">
        <v>1991</v>
      </c>
      <c r="G155" s="283" t="s">
        <v>319</v>
      </c>
      <c r="H155" s="284">
        <v>3</v>
      </c>
      <c r="I155" s="285"/>
      <c r="J155" s="286">
        <f>ROUND(I155*H155,2)</f>
        <v>0</v>
      </c>
      <c r="K155" s="287"/>
      <c r="L155" s="288"/>
      <c r="M155" s="289" t="s">
        <v>1</v>
      </c>
      <c r="N155" s="290" t="s">
        <v>42</v>
      </c>
      <c r="O155" s="91"/>
      <c r="P155" s="238">
        <f>O155*H155</f>
        <v>0</v>
      </c>
      <c r="Q155" s="238">
        <v>0.001</v>
      </c>
      <c r="R155" s="238">
        <f>Q155*H155</f>
        <v>0.0030000000000000001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513</v>
      </c>
      <c r="AT155" s="240" t="s">
        <v>303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3325</v>
      </c>
    </row>
    <row r="156" s="2" customFormat="1" ht="44.25" customHeight="1">
      <c r="A156" s="38"/>
      <c r="B156" s="39"/>
      <c r="C156" s="228" t="s">
        <v>435</v>
      </c>
      <c r="D156" s="228" t="s">
        <v>258</v>
      </c>
      <c r="E156" s="229" t="s">
        <v>1538</v>
      </c>
      <c r="F156" s="230" t="s">
        <v>1539</v>
      </c>
      <c r="G156" s="231" t="s">
        <v>319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3326</v>
      </c>
    </row>
    <row r="157" s="2" customFormat="1" ht="49.05" customHeight="1">
      <c r="A157" s="38"/>
      <c r="B157" s="39"/>
      <c r="C157" s="228" t="s">
        <v>441</v>
      </c>
      <c r="D157" s="228" t="s">
        <v>258</v>
      </c>
      <c r="E157" s="229" t="s">
        <v>1994</v>
      </c>
      <c r="F157" s="230" t="s">
        <v>1995</v>
      </c>
      <c r="G157" s="231" t="s">
        <v>292</v>
      </c>
      <c r="H157" s="232">
        <v>0.069000000000000006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3327</v>
      </c>
    </row>
    <row r="158" s="2" customFormat="1" ht="16.5" customHeight="1">
      <c r="A158" s="38"/>
      <c r="B158" s="39"/>
      <c r="C158" s="228" t="s">
        <v>465</v>
      </c>
      <c r="D158" s="228" t="s">
        <v>258</v>
      </c>
      <c r="E158" s="229" t="s">
        <v>1527</v>
      </c>
      <c r="F158" s="230" t="s">
        <v>1545</v>
      </c>
      <c r="G158" s="231" t="s">
        <v>722</v>
      </c>
      <c r="H158" s="232">
        <v>2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355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3328</v>
      </c>
    </row>
    <row r="159" s="12" customFormat="1" ht="22.8" customHeight="1">
      <c r="A159" s="12"/>
      <c r="B159" s="212"/>
      <c r="C159" s="213"/>
      <c r="D159" s="214" t="s">
        <v>76</v>
      </c>
      <c r="E159" s="226" t="s">
        <v>1547</v>
      </c>
      <c r="F159" s="226" t="s">
        <v>1548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SUM(P160:P167)</f>
        <v>0</v>
      </c>
      <c r="Q159" s="220"/>
      <c r="R159" s="221">
        <f>SUM(R160:R167)</f>
        <v>0.0098000000000000014</v>
      </c>
      <c r="S159" s="220"/>
      <c r="T159" s="222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87</v>
      </c>
      <c r="AT159" s="224" t="s">
        <v>76</v>
      </c>
      <c r="AU159" s="224" t="s">
        <v>85</v>
      </c>
      <c r="AY159" s="223" t="s">
        <v>256</v>
      </c>
      <c r="BK159" s="225">
        <f>SUM(BK160:BK167)</f>
        <v>0</v>
      </c>
    </row>
    <row r="160" s="2" customFormat="1" ht="24.15" customHeight="1">
      <c r="A160" s="38"/>
      <c r="B160" s="39"/>
      <c r="C160" s="228" t="s">
        <v>471</v>
      </c>
      <c r="D160" s="228" t="s">
        <v>258</v>
      </c>
      <c r="E160" s="229" t="s">
        <v>2004</v>
      </c>
      <c r="F160" s="230" t="s">
        <v>2005</v>
      </c>
      <c r="G160" s="231" t="s">
        <v>358</v>
      </c>
      <c r="H160" s="232">
        <v>160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355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3329</v>
      </c>
    </row>
    <row r="161" s="2" customFormat="1" ht="37.8" customHeight="1">
      <c r="A161" s="38"/>
      <c r="B161" s="39"/>
      <c r="C161" s="280" t="s">
        <v>477</v>
      </c>
      <c r="D161" s="280" t="s">
        <v>303</v>
      </c>
      <c r="E161" s="281" t="s">
        <v>2007</v>
      </c>
      <c r="F161" s="282" t="s">
        <v>2008</v>
      </c>
      <c r="G161" s="283" t="s">
        <v>358</v>
      </c>
      <c r="H161" s="284">
        <v>192</v>
      </c>
      <c r="I161" s="285"/>
      <c r="J161" s="286">
        <f>ROUND(I161*H161,2)</f>
        <v>0</v>
      </c>
      <c r="K161" s="287"/>
      <c r="L161" s="288"/>
      <c r="M161" s="289" t="s">
        <v>1</v>
      </c>
      <c r="N161" s="290" t="s">
        <v>42</v>
      </c>
      <c r="O161" s="91"/>
      <c r="P161" s="238">
        <f>O161*H161</f>
        <v>0</v>
      </c>
      <c r="Q161" s="238">
        <v>5.0000000000000002E-05</v>
      </c>
      <c r="R161" s="238">
        <f>Q161*H161</f>
        <v>0.0096000000000000009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513</v>
      </c>
      <c r="AT161" s="240" t="s">
        <v>303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3330</v>
      </c>
    </row>
    <row r="162" s="14" customFormat="1">
      <c r="A162" s="14"/>
      <c r="B162" s="258"/>
      <c r="C162" s="259"/>
      <c r="D162" s="249" t="s">
        <v>266</v>
      </c>
      <c r="E162" s="260" t="s">
        <v>1</v>
      </c>
      <c r="F162" s="261" t="s">
        <v>3331</v>
      </c>
      <c r="G162" s="259"/>
      <c r="H162" s="262">
        <v>192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266</v>
      </c>
      <c r="AU162" s="268" t="s">
        <v>87</v>
      </c>
      <c r="AV162" s="14" t="s">
        <v>87</v>
      </c>
      <c r="AW162" s="14" t="s">
        <v>34</v>
      </c>
      <c r="AX162" s="14" t="s">
        <v>85</v>
      </c>
      <c r="AY162" s="268" t="s">
        <v>256</v>
      </c>
    </row>
    <row r="163" s="2" customFormat="1" ht="37.8" customHeight="1">
      <c r="A163" s="38"/>
      <c r="B163" s="39"/>
      <c r="C163" s="228" t="s">
        <v>485</v>
      </c>
      <c r="D163" s="228" t="s">
        <v>258</v>
      </c>
      <c r="E163" s="229" t="s">
        <v>2017</v>
      </c>
      <c r="F163" s="230" t="s">
        <v>2018</v>
      </c>
      <c r="G163" s="231" t="s">
        <v>319</v>
      </c>
      <c r="H163" s="232">
        <v>2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355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3332</v>
      </c>
    </row>
    <row r="164" s="2" customFormat="1" ht="24.15" customHeight="1">
      <c r="A164" s="38"/>
      <c r="B164" s="39"/>
      <c r="C164" s="280" t="s">
        <v>489</v>
      </c>
      <c r="D164" s="280" t="s">
        <v>303</v>
      </c>
      <c r="E164" s="281" t="s">
        <v>2023</v>
      </c>
      <c r="F164" s="282" t="s">
        <v>2024</v>
      </c>
      <c r="G164" s="283" t="s">
        <v>319</v>
      </c>
      <c r="H164" s="284">
        <v>2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0.00010000000000000001</v>
      </c>
      <c r="R164" s="238">
        <f>Q164*H164</f>
        <v>0.00020000000000000001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3333</v>
      </c>
    </row>
    <row r="165" s="2" customFormat="1" ht="24.15" customHeight="1">
      <c r="A165" s="38"/>
      <c r="B165" s="39"/>
      <c r="C165" s="228" t="s">
        <v>498</v>
      </c>
      <c r="D165" s="228" t="s">
        <v>258</v>
      </c>
      <c r="E165" s="229" t="s">
        <v>2026</v>
      </c>
      <c r="F165" s="230" t="s">
        <v>2027</v>
      </c>
      <c r="G165" s="231" t="s">
        <v>319</v>
      </c>
      <c r="H165" s="232">
        <v>4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3334</v>
      </c>
    </row>
    <row r="166" s="2" customFormat="1" ht="24.15" customHeight="1">
      <c r="A166" s="38"/>
      <c r="B166" s="39"/>
      <c r="C166" s="228" t="s">
        <v>505</v>
      </c>
      <c r="D166" s="228" t="s">
        <v>258</v>
      </c>
      <c r="E166" s="229" t="s">
        <v>2032</v>
      </c>
      <c r="F166" s="230" t="s">
        <v>2033</v>
      </c>
      <c r="G166" s="231" t="s">
        <v>319</v>
      </c>
      <c r="H166" s="232">
        <v>4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355</v>
      </c>
      <c r="AT166" s="240" t="s">
        <v>258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3335</v>
      </c>
    </row>
    <row r="167" s="2" customFormat="1" ht="49.05" customHeight="1">
      <c r="A167" s="38"/>
      <c r="B167" s="39"/>
      <c r="C167" s="228" t="s">
        <v>509</v>
      </c>
      <c r="D167" s="228" t="s">
        <v>258</v>
      </c>
      <c r="E167" s="229" t="s">
        <v>2035</v>
      </c>
      <c r="F167" s="230" t="s">
        <v>2036</v>
      </c>
      <c r="G167" s="231" t="s">
        <v>292</v>
      </c>
      <c r="H167" s="232">
        <v>0.01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355</v>
      </c>
      <c r="AT167" s="240" t="s">
        <v>258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3336</v>
      </c>
    </row>
    <row r="168" s="12" customFormat="1" ht="25.92" customHeight="1">
      <c r="A168" s="12"/>
      <c r="B168" s="212"/>
      <c r="C168" s="213"/>
      <c r="D168" s="214" t="s">
        <v>76</v>
      </c>
      <c r="E168" s="215" t="s">
        <v>303</v>
      </c>
      <c r="F168" s="215" t="s">
        <v>1373</v>
      </c>
      <c r="G168" s="213"/>
      <c r="H168" s="213"/>
      <c r="I168" s="216"/>
      <c r="J168" s="217">
        <f>BK168</f>
        <v>0</v>
      </c>
      <c r="K168" s="213"/>
      <c r="L168" s="218"/>
      <c r="M168" s="219"/>
      <c r="N168" s="220"/>
      <c r="O168" s="220"/>
      <c r="P168" s="221">
        <f>P169+P178</f>
        <v>0</v>
      </c>
      <c r="Q168" s="220"/>
      <c r="R168" s="221">
        <f>R169+R178</f>
        <v>0.037150000000000002</v>
      </c>
      <c r="S168" s="220"/>
      <c r="T168" s="222">
        <f>T169+T178</f>
        <v>0.22974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109</v>
      </c>
      <c r="AT168" s="224" t="s">
        <v>76</v>
      </c>
      <c r="AU168" s="224" t="s">
        <v>77</v>
      </c>
      <c r="AY168" s="223" t="s">
        <v>256</v>
      </c>
      <c r="BK168" s="225">
        <f>BK169+BK178</f>
        <v>0</v>
      </c>
    </row>
    <row r="169" s="12" customFormat="1" ht="22.8" customHeight="1">
      <c r="A169" s="12"/>
      <c r="B169" s="212"/>
      <c r="C169" s="213"/>
      <c r="D169" s="214" t="s">
        <v>76</v>
      </c>
      <c r="E169" s="226" t="s">
        <v>1374</v>
      </c>
      <c r="F169" s="226" t="s">
        <v>1375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SUM(P170:P177)</f>
        <v>0</v>
      </c>
      <c r="Q169" s="220"/>
      <c r="R169" s="221">
        <f>SUM(R170:R177)</f>
        <v>0.028750000000000001</v>
      </c>
      <c r="S169" s="220"/>
      <c r="T169" s="222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109</v>
      </c>
      <c r="AT169" s="224" t="s">
        <v>76</v>
      </c>
      <c r="AU169" s="224" t="s">
        <v>85</v>
      </c>
      <c r="AY169" s="223" t="s">
        <v>256</v>
      </c>
      <c r="BK169" s="225">
        <f>SUM(BK170:BK177)</f>
        <v>0</v>
      </c>
    </row>
    <row r="170" s="2" customFormat="1" ht="49.05" customHeight="1">
      <c r="A170" s="38"/>
      <c r="B170" s="39"/>
      <c r="C170" s="228" t="s">
        <v>513</v>
      </c>
      <c r="D170" s="228" t="s">
        <v>258</v>
      </c>
      <c r="E170" s="229" t="s">
        <v>1575</v>
      </c>
      <c r="F170" s="230" t="s">
        <v>1576</v>
      </c>
      <c r="G170" s="231" t="s">
        <v>358</v>
      </c>
      <c r="H170" s="232">
        <v>65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719</v>
      </c>
      <c r="AT170" s="240" t="s">
        <v>258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719</v>
      </c>
      <c r="BM170" s="240" t="s">
        <v>3337</v>
      </c>
    </row>
    <row r="171" s="2" customFormat="1" ht="37.8" customHeight="1">
      <c r="A171" s="38"/>
      <c r="B171" s="39"/>
      <c r="C171" s="280" t="s">
        <v>518</v>
      </c>
      <c r="D171" s="280" t="s">
        <v>303</v>
      </c>
      <c r="E171" s="281" t="s">
        <v>2044</v>
      </c>
      <c r="F171" s="282" t="s">
        <v>2045</v>
      </c>
      <c r="G171" s="283" t="s">
        <v>358</v>
      </c>
      <c r="H171" s="284">
        <v>51.75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42</v>
      </c>
      <c r="O171" s="91"/>
      <c r="P171" s="238">
        <f>O171*H171</f>
        <v>0</v>
      </c>
      <c r="Q171" s="238">
        <v>0.00016000000000000001</v>
      </c>
      <c r="R171" s="238">
        <f>Q171*H171</f>
        <v>0.0082800000000000009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1071</v>
      </c>
      <c r="AT171" s="240" t="s">
        <v>303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1071</v>
      </c>
      <c r="BM171" s="240" t="s">
        <v>3338</v>
      </c>
    </row>
    <row r="172" s="14" customFormat="1">
      <c r="A172" s="14"/>
      <c r="B172" s="258"/>
      <c r="C172" s="259"/>
      <c r="D172" s="249" t="s">
        <v>266</v>
      </c>
      <c r="E172" s="260" t="s">
        <v>1</v>
      </c>
      <c r="F172" s="261" t="s">
        <v>2576</v>
      </c>
      <c r="G172" s="259"/>
      <c r="H172" s="262">
        <v>51.75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266</v>
      </c>
      <c r="AU172" s="268" t="s">
        <v>87</v>
      </c>
      <c r="AV172" s="14" t="s">
        <v>87</v>
      </c>
      <c r="AW172" s="14" t="s">
        <v>34</v>
      </c>
      <c r="AX172" s="14" t="s">
        <v>85</v>
      </c>
      <c r="AY172" s="268" t="s">
        <v>256</v>
      </c>
    </row>
    <row r="173" s="2" customFormat="1" ht="37.8" customHeight="1">
      <c r="A173" s="38"/>
      <c r="B173" s="39"/>
      <c r="C173" s="280" t="s">
        <v>523</v>
      </c>
      <c r="D173" s="280" t="s">
        <v>303</v>
      </c>
      <c r="E173" s="281" t="s">
        <v>1578</v>
      </c>
      <c r="F173" s="282" t="s">
        <v>1579</v>
      </c>
      <c r="G173" s="283" t="s">
        <v>358</v>
      </c>
      <c r="H173" s="284">
        <v>23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0.00012</v>
      </c>
      <c r="R173" s="238">
        <f>Q173*H173</f>
        <v>0.0027599999999999999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1071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1071</v>
      </c>
      <c r="BM173" s="240" t="s">
        <v>3339</v>
      </c>
    </row>
    <row r="174" s="14" customFormat="1">
      <c r="A174" s="14"/>
      <c r="B174" s="258"/>
      <c r="C174" s="259"/>
      <c r="D174" s="249" t="s">
        <v>266</v>
      </c>
      <c r="E174" s="260" t="s">
        <v>1</v>
      </c>
      <c r="F174" s="261" t="s">
        <v>2042</v>
      </c>
      <c r="G174" s="259"/>
      <c r="H174" s="262">
        <v>23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266</v>
      </c>
      <c r="AU174" s="268" t="s">
        <v>87</v>
      </c>
      <c r="AV174" s="14" t="s">
        <v>87</v>
      </c>
      <c r="AW174" s="14" t="s">
        <v>34</v>
      </c>
      <c r="AX174" s="14" t="s">
        <v>85</v>
      </c>
      <c r="AY174" s="268" t="s">
        <v>256</v>
      </c>
    </row>
    <row r="175" s="2" customFormat="1" ht="49.05" customHeight="1">
      <c r="A175" s="38"/>
      <c r="B175" s="39"/>
      <c r="C175" s="228" t="s">
        <v>532</v>
      </c>
      <c r="D175" s="228" t="s">
        <v>258</v>
      </c>
      <c r="E175" s="229" t="s">
        <v>2057</v>
      </c>
      <c r="F175" s="230" t="s">
        <v>2058</v>
      </c>
      <c r="G175" s="231" t="s">
        <v>358</v>
      </c>
      <c r="H175" s="232">
        <v>35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719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719</v>
      </c>
      <c r="BM175" s="240" t="s">
        <v>3340</v>
      </c>
    </row>
    <row r="176" s="2" customFormat="1" ht="37.8" customHeight="1">
      <c r="A176" s="38"/>
      <c r="B176" s="39"/>
      <c r="C176" s="280" t="s">
        <v>544</v>
      </c>
      <c r="D176" s="280" t="s">
        <v>303</v>
      </c>
      <c r="E176" s="281" t="s">
        <v>2060</v>
      </c>
      <c r="F176" s="282" t="s">
        <v>2061</v>
      </c>
      <c r="G176" s="283" t="s">
        <v>358</v>
      </c>
      <c r="H176" s="284">
        <v>40.25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42</v>
      </c>
      <c r="O176" s="91"/>
      <c r="P176" s="238">
        <f>O176*H176</f>
        <v>0</v>
      </c>
      <c r="Q176" s="238">
        <v>0.00044000000000000002</v>
      </c>
      <c r="R176" s="238">
        <f>Q176*H176</f>
        <v>0.01771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1071</v>
      </c>
      <c r="AT176" s="240" t="s">
        <v>303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1071</v>
      </c>
      <c r="BM176" s="240" t="s">
        <v>3341</v>
      </c>
    </row>
    <row r="177" s="14" customFormat="1">
      <c r="A177" s="14"/>
      <c r="B177" s="258"/>
      <c r="C177" s="259"/>
      <c r="D177" s="249" t="s">
        <v>266</v>
      </c>
      <c r="E177" s="260" t="s">
        <v>1</v>
      </c>
      <c r="F177" s="261" t="s">
        <v>2287</v>
      </c>
      <c r="G177" s="259"/>
      <c r="H177" s="262">
        <v>40.25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266</v>
      </c>
      <c r="AU177" s="268" t="s">
        <v>87</v>
      </c>
      <c r="AV177" s="14" t="s">
        <v>87</v>
      </c>
      <c r="AW177" s="14" t="s">
        <v>34</v>
      </c>
      <c r="AX177" s="14" t="s">
        <v>85</v>
      </c>
      <c r="AY177" s="268" t="s">
        <v>256</v>
      </c>
    </row>
    <row r="178" s="12" customFormat="1" ht="22.8" customHeight="1">
      <c r="A178" s="12"/>
      <c r="B178" s="212"/>
      <c r="C178" s="213"/>
      <c r="D178" s="214" t="s">
        <v>76</v>
      </c>
      <c r="E178" s="226" t="s">
        <v>1590</v>
      </c>
      <c r="F178" s="226" t="s">
        <v>1591</v>
      </c>
      <c r="G178" s="213"/>
      <c r="H178" s="213"/>
      <c r="I178" s="216"/>
      <c r="J178" s="227">
        <f>BK178</f>
        <v>0</v>
      </c>
      <c r="K178" s="213"/>
      <c r="L178" s="218"/>
      <c r="M178" s="219"/>
      <c r="N178" s="220"/>
      <c r="O178" s="220"/>
      <c r="P178" s="221">
        <f>SUM(P179:P186)</f>
        <v>0</v>
      </c>
      <c r="Q178" s="220"/>
      <c r="R178" s="221">
        <f>SUM(R179:R186)</f>
        <v>0.0083999999999999995</v>
      </c>
      <c r="S178" s="220"/>
      <c r="T178" s="222">
        <f>SUM(T179:T186)</f>
        <v>0.22974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109</v>
      </c>
      <c r="AT178" s="224" t="s">
        <v>76</v>
      </c>
      <c r="AU178" s="224" t="s">
        <v>85</v>
      </c>
      <c r="AY178" s="223" t="s">
        <v>256</v>
      </c>
      <c r="BK178" s="225">
        <f>SUM(BK179:BK186)</f>
        <v>0</v>
      </c>
    </row>
    <row r="179" s="2" customFormat="1" ht="33" customHeight="1">
      <c r="A179" s="38"/>
      <c r="B179" s="39"/>
      <c r="C179" s="228" t="s">
        <v>553</v>
      </c>
      <c r="D179" s="228" t="s">
        <v>258</v>
      </c>
      <c r="E179" s="229" t="s">
        <v>2063</v>
      </c>
      <c r="F179" s="230" t="s">
        <v>2064</v>
      </c>
      <c r="G179" s="231" t="s">
        <v>358</v>
      </c>
      <c r="H179" s="232">
        <v>14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0.00059999999999999995</v>
      </c>
      <c r="R179" s="238">
        <f>Q179*H179</f>
        <v>0.0083999999999999995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719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719</v>
      </c>
      <c r="BM179" s="240" t="s">
        <v>3342</v>
      </c>
    </row>
    <row r="180" s="2" customFormat="1" ht="33" customHeight="1">
      <c r="A180" s="38"/>
      <c r="B180" s="39"/>
      <c r="C180" s="228" t="s">
        <v>558</v>
      </c>
      <c r="D180" s="228" t="s">
        <v>258</v>
      </c>
      <c r="E180" s="229" t="s">
        <v>1661</v>
      </c>
      <c r="F180" s="230" t="s">
        <v>1662</v>
      </c>
      <c r="G180" s="231" t="s">
        <v>319</v>
      </c>
      <c r="H180" s="232">
        <v>1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0.13800000000000001</v>
      </c>
      <c r="T180" s="239">
        <f>S180*H180</f>
        <v>0.13800000000000001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719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719</v>
      </c>
      <c r="BM180" s="240" t="s">
        <v>3343</v>
      </c>
    </row>
    <row r="181" s="2" customFormat="1" ht="24.15" customHeight="1">
      <c r="A181" s="38"/>
      <c r="B181" s="39"/>
      <c r="C181" s="228" t="s">
        <v>564</v>
      </c>
      <c r="D181" s="228" t="s">
        <v>258</v>
      </c>
      <c r="E181" s="229" t="s">
        <v>1595</v>
      </c>
      <c r="F181" s="230" t="s">
        <v>1596</v>
      </c>
      <c r="G181" s="231" t="s">
        <v>319</v>
      </c>
      <c r="H181" s="232">
        <v>9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0.00085999999999999998</v>
      </c>
      <c r="T181" s="239">
        <f>S181*H181</f>
        <v>0.0077399999999999995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719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719</v>
      </c>
      <c r="BM181" s="240" t="s">
        <v>3344</v>
      </c>
    </row>
    <row r="182" s="2" customFormat="1" ht="33" customHeight="1">
      <c r="A182" s="38"/>
      <c r="B182" s="39"/>
      <c r="C182" s="228" t="s">
        <v>570</v>
      </c>
      <c r="D182" s="228" t="s">
        <v>258</v>
      </c>
      <c r="E182" s="229" t="s">
        <v>2068</v>
      </c>
      <c r="F182" s="230" t="s">
        <v>2069</v>
      </c>
      <c r="G182" s="231" t="s">
        <v>358</v>
      </c>
      <c r="H182" s="232">
        <v>14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0.0060000000000000001</v>
      </c>
      <c r="T182" s="239">
        <f>S182*H182</f>
        <v>0.084000000000000005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719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719</v>
      </c>
      <c r="BM182" s="240" t="s">
        <v>3345</v>
      </c>
    </row>
    <row r="183" s="2" customFormat="1" ht="24.15" customHeight="1">
      <c r="A183" s="38"/>
      <c r="B183" s="39"/>
      <c r="C183" s="228" t="s">
        <v>574</v>
      </c>
      <c r="D183" s="228" t="s">
        <v>258</v>
      </c>
      <c r="E183" s="229" t="s">
        <v>1601</v>
      </c>
      <c r="F183" s="230" t="s">
        <v>1602</v>
      </c>
      <c r="G183" s="231" t="s">
        <v>292</v>
      </c>
      <c r="H183" s="232">
        <v>0.23000000000000001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719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719</v>
      </c>
      <c r="BM183" s="240" t="s">
        <v>3346</v>
      </c>
    </row>
    <row r="184" s="2" customFormat="1" ht="37.8" customHeight="1">
      <c r="A184" s="38"/>
      <c r="B184" s="39"/>
      <c r="C184" s="228" t="s">
        <v>583</v>
      </c>
      <c r="D184" s="228" t="s">
        <v>258</v>
      </c>
      <c r="E184" s="229" t="s">
        <v>1604</v>
      </c>
      <c r="F184" s="230" t="s">
        <v>1605</v>
      </c>
      <c r="G184" s="231" t="s">
        <v>292</v>
      </c>
      <c r="H184" s="232">
        <v>4.3700000000000001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719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719</v>
      </c>
      <c r="BM184" s="240" t="s">
        <v>3347</v>
      </c>
    </row>
    <row r="185" s="14" customFormat="1">
      <c r="A185" s="14"/>
      <c r="B185" s="258"/>
      <c r="C185" s="259"/>
      <c r="D185" s="249" t="s">
        <v>266</v>
      </c>
      <c r="E185" s="260" t="s">
        <v>1</v>
      </c>
      <c r="F185" s="261" t="s">
        <v>3348</v>
      </c>
      <c r="G185" s="259"/>
      <c r="H185" s="262">
        <v>4.3700000000000001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266</v>
      </c>
      <c r="AU185" s="268" t="s">
        <v>87</v>
      </c>
      <c r="AV185" s="14" t="s">
        <v>87</v>
      </c>
      <c r="AW185" s="14" t="s">
        <v>34</v>
      </c>
      <c r="AX185" s="14" t="s">
        <v>85</v>
      </c>
      <c r="AY185" s="268" t="s">
        <v>256</v>
      </c>
    </row>
    <row r="186" s="2" customFormat="1" ht="37.8" customHeight="1">
      <c r="A186" s="38"/>
      <c r="B186" s="39"/>
      <c r="C186" s="228" t="s">
        <v>588</v>
      </c>
      <c r="D186" s="228" t="s">
        <v>258</v>
      </c>
      <c r="E186" s="229" t="s">
        <v>1608</v>
      </c>
      <c r="F186" s="230" t="s">
        <v>1609</v>
      </c>
      <c r="G186" s="231" t="s">
        <v>292</v>
      </c>
      <c r="H186" s="232">
        <v>0.23000000000000001</v>
      </c>
      <c r="I186" s="233"/>
      <c r="J186" s="234">
        <f>ROUND(I186*H186,2)</f>
        <v>0</v>
      </c>
      <c r="K186" s="235"/>
      <c r="L186" s="44"/>
      <c r="M186" s="295" t="s">
        <v>1</v>
      </c>
      <c r="N186" s="296" t="s">
        <v>42</v>
      </c>
      <c r="O186" s="297"/>
      <c r="P186" s="298">
        <f>O186*H186</f>
        <v>0</v>
      </c>
      <c r="Q186" s="298">
        <v>0</v>
      </c>
      <c r="R186" s="298">
        <f>Q186*H186</f>
        <v>0</v>
      </c>
      <c r="S186" s="298">
        <v>0</v>
      </c>
      <c r="T186" s="29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719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719</v>
      </c>
      <c r="BM186" s="240" t="s">
        <v>3349</v>
      </c>
    </row>
    <row r="187" s="2" customFormat="1" ht="6.96" customHeight="1">
      <c r="A187" s="38"/>
      <c r="B187" s="66"/>
      <c r="C187" s="67"/>
      <c r="D187" s="67"/>
      <c r="E187" s="67"/>
      <c r="F187" s="67"/>
      <c r="G187" s="67"/>
      <c r="H187" s="67"/>
      <c r="I187" s="67"/>
      <c r="J187" s="67"/>
      <c r="K187" s="67"/>
      <c r="L187" s="44"/>
      <c r="M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</sheetData>
  <sheetProtection sheet="1" autoFilter="0" formatColumns="0" formatRows="0" objects="1" scenarios="1" spinCount="100000" saltValue="bWpwk1XfwLMMpD6iFnOkDkZ+YpxtVWpMcG71s1vXjVNEDZfKiDFrlm51ee2p7u02c+YJPTqxxr/mu2TgP5f+fg==" hashValue="S4UXAJPdeozFzXOgq+rF4Dy0KE5bEk1kjG8O11rPpkMNsgX5VFXjQj3YmMX5J4sYai/9xZFCnMpt+sFaQWSQRA==" algorithmName="SHA-512" password="CC35"/>
  <autoFilter ref="C129:K18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3350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3351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ROUND((SUM(BE138:BE212)),  2)</f>
        <v>0</v>
      </c>
      <c r="G37" s="38"/>
      <c r="H37" s="38"/>
      <c r="I37" s="165">
        <v>0.20999999999999999</v>
      </c>
      <c r="J37" s="164">
        <f>ROUND(((SUM(BE138:BE212))*I37),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ROUND((SUM(BF138:BF212)),  2)</f>
        <v>0</v>
      </c>
      <c r="G38" s="38"/>
      <c r="H38" s="38"/>
      <c r="I38" s="165">
        <v>0.12</v>
      </c>
      <c r="J38" s="164">
        <f>ROUND(((SUM(BF138:BF212))*I38),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ROUND((SUM(BG138:BG212)),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ROUND((SUM(BH138:BH212)),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ROUND((SUM(BI138:BI212)),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3350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2300103-081 - Stavební část - učebna fyziky m.č.2.06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J139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J140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J152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J153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1720</v>
      </c>
      <c r="E107" s="197"/>
      <c r="F107" s="197"/>
      <c r="G107" s="197"/>
      <c r="H107" s="197"/>
      <c r="I107" s="197"/>
      <c r="J107" s="198">
        <f>J158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J162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1721</v>
      </c>
      <c r="E109" s="197"/>
      <c r="F109" s="197"/>
      <c r="G109" s="197"/>
      <c r="H109" s="197"/>
      <c r="I109" s="197"/>
      <c r="J109" s="198">
        <f>J166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1722</v>
      </c>
      <c r="E110" s="197"/>
      <c r="F110" s="197"/>
      <c r="G110" s="197"/>
      <c r="H110" s="197"/>
      <c r="I110" s="197"/>
      <c r="J110" s="198">
        <f>J170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J184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236</v>
      </c>
      <c r="E112" s="197"/>
      <c r="F112" s="197"/>
      <c r="G112" s="197"/>
      <c r="H112" s="197"/>
      <c r="I112" s="197"/>
      <c r="J112" s="198">
        <f>J191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237</v>
      </c>
      <c r="E113" s="197"/>
      <c r="F113" s="197"/>
      <c r="G113" s="197"/>
      <c r="H113" s="197"/>
      <c r="I113" s="197"/>
      <c r="J113" s="198">
        <f>J200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1723</v>
      </c>
      <c r="E114" s="197"/>
      <c r="F114" s="197"/>
      <c r="G114" s="197"/>
      <c r="H114" s="197"/>
      <c r="I114" s="197"/>
      <c r="J114" s="198">
        <f>J209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241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4" t="str">
        <f>E7</f>
        <v>Rekonstrukce silno a slaboproudé instalace, WC pro imobilní - ZŠ Ivanovice na Hané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209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1" customFormat="1" ht="16.5" customHeight="1">
      <c r="B126" s="21"/>
      <c r="C126" s="22"/>
      <c r="D126" s="22"/>
      <c r="E126" s="184" t="s">
        <v>1716</v>
      </c>
      <c r="F126" s="22"/>
      <c r="G126" s="22"/>
      <c r="H126" s="22"/>
      <c r="I126" s="22"/>
      <c r="J126" s="22"/>
      <c r="K126" s="22"/>
      <c r="L126" s="20"/>
    </row>
    <row r="127" s="1" customFormat="1" ht="12" customHeight="1">
      <c r="B127" s="21"/>
      <c r="C127" s="32" t="s">
        <v>1424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300" t="s">
        <v>3350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1718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E13</f>
        <v>2300103-081 - Stavební část - učebna fyziky m.č.2.06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F16</f>
        <v xml:space="preserve">Ivanovice na Hané, ul. Tyršova  218/4</v>
      </c>
      <c r="G132" s="40"/>
      <c r="H132" s="40"/>
      <c r="I132" s="32" t="s">
        <v>22</v>
      </c>
      <c r="J132" s="79" t="str">
        <f>IF(J16="","",J16)</f>
        <v>6. 12. 2023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E19</f>
        <v xml:space="preserve"> </v>
      </c>
      <c r="G134" s="40"/>
      <c r="H134" s="40"/>
      <c r="I134" s="32" t="s">
        <v>30</v>
      </c>
      <c r="J134" s="36" t="str">
        <f>E25</f>
        <v>SPZ Design, s.r.o.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IF(E22="","",E22)</f>
        <v>Vyplň údaj</v>
      </c>
      <c r="G135" s="40"/>
      <c r="H135" s="40"/>
      <c r="I135" s="32" t="s">
        <v>35</v>
      </c>
      <c r="J135" s="36" t="str">
        <f>E28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0"/>
      <c r="B137" s="201"/>
      <c r="C137" s="202" t="s">
        <v>242</v>
      </c>
      <c r="D137" s="203" t="s">
        <v>62</v>
      </c>
      <c r="E137" s="203" t="s">
        <v>58</v>
      </c>
      <c r="F137" s="203" t="s">
        <v>59</v>
      </c>
      <c r="G137" s="203" t="s">
        <v>243</v>
      </c>
      <c r="H137" s="203" t="s">
        <v>244</v>
      </c>
      <c r="I137" s="203" t="s">
        <v>245</v>
      </c>
      <c r="J137" s="204" t="s">
        <v>213</v>
      </c>
      <c r="K137" s="205" t="s">
        <v>246</v>
      </c>
      <c r="L137" s="206"/>
      <c r="M137" s="100" t="s">
        <v>1</v>
      </c>
      <c r="N137" s="101" t="s">
        <v>41</v>
      </c>
      <c r="O137" s="101" t="s">
        <v>247</v>
      </c>
      <c r="P137" s="101" t="s">
        <v>248</v>
      </c>
      <c r="Q137" s="101" t="s">
        <v>249</v>
      </c>
      <c r="R137" s="101" t="s">
        <v>250</v>
      </c>
      <c r="S137" s="101" t="s">
        <v>251</v>
      </c>
      <c r="T137" s="102" t="s">
        <v>252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8"/>
      <c r="B138" s="39"/>
      <c r="C138" s="107" t="s">
        <v>253</v>
      </c>
      <c r="D138" s="40"/>
      <c r="E138" s="40"/>
      <c r="F138" s="40"/>
      <c r="G138" s="40"/>
      <c r="H138" s="40"/>
      <c r="I138" s="40"/>
      <c r="J138" s="207">
        <f>BK138</f>
        <v>0</v>
      </c>
      <c r="K138" s="40"/>
      <c r="L138" s="44"/>
      <c r="M138" s="103"/>
      <c r="N138" s="208"/>
      <c r="O138" s="104"/>
      <c r="P138" s="209">
        <f>P139+P152</f>
        <v>0</v>
      </c>
      <c r="Q138" s="104"/>
      <c r="R138" s="209">
        <f>R139+R152</f>
        <v>1.4906000000000002</v>
      </c>
      <c r="S138" s="104"/>
      <c r="T138" s="210">
        <f>T139+T152</f>
        <v>0.47368000000000005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76</v>
      </c>
      <c r="AU138" s="17" t="s">
        <v>215</v>
      </c>
      <c r="BK138" s="211">
        <f>BK139+BK152</f>
        <v>0</v>
      </c>
    </row>
    <row r="139" s="12" customFormat="1" ht="25.92" customHeight="1">
      <c r="A139" s="12"/>
      <c r="B139" s="212"/>
      <c r="C139" s="213"/>
      <c r="D139" s="214" t="s">
        <v>76</v>
      </c>
      <c r="E139" s="215" t="s">
        <v>254</v>
      </c>
      <c r="F139" s="215" t="s">
        <v>255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P140+P142+P147</f>
        <v>0</v>
      </c>
      <c r="Q139" s="220"/>
      <c r="R139" s="221">
        <f>R140+R142+R147</f>
        <v>0</v>
      </c>
      <c r="S139" s="220"/>
      <c r="T139" s="222">
        <f>T140+T142+T147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85</v>
      </c>
      <c r="AT139" s="224" t="s">
        <v>76</v>
      </c>
      <c r="AU139" s="224" t="s">
        <v>77</v>
      </c>
      <c r="AY139" s="223" t="s">
        <v>256</v>
      </c>
      <c r="BK139" s="225">
        <f>BK140+BK142+BK147</f>
        <v>0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289</v>
      </c>
      <c r="F140" s="226" t="s">
        <v>381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76</v>
      </c>
      <c r="AU140" s="224" t="s">
        <v>85</v>
      </c>
      <c r="AY140" s="223" t="s">
        <v>256</v>
      </c>
      <c r="BK140" s="225">
        <f>BK141</f>
        <v>0</v>
      </c>
    </row>
    <row r="141" s="2" customFormat="1" ht="16.5" customHeight="1">
      <c r="A141" s="38"/>
      <c r="B141" s="39"/>
      <c r="C141" s="228" t="s">
        <v>85</v>
      </c>
      <c r="D141" s="228" t="s">
        <v>258</v>
      </c>
      <c r="E141" s="229" t="s">
        <v>1733</v>
      </c>
      <c r="F141" s="230" t="s">
        <v>1734</v>
      </c>
      <c r="G141" s="231" t="s">
        <v>1735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1736</v>
      </c>
      <c r="AT141" s="240" t="s">
        <v>258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1736</v>
      </c>
      <c r="BM141" s="240" t="s">
        <v>3352</v>
      </c>
    </row>
    <row r="142" s="12" customFormat="1" ht="22.8" customHeight="1">
      <c r="A142" s="12"/>
      <c r="B142" s="212"/>
      <c r="C142" s="213"/>
      <c r="D142" s="214" t="s">
        <v>76</v>
      </c>
      <c r="E142" s="226" t="s">
        <v>309</v>
      </c>
      <c r="F142" s="226" t="s">
        <v>517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SUM(P143:P146)</f>
        <v>0</v>
      </c>
      <c r="Q142" s="220"/>
      <c r="R142" s="221">
        <f>SUM(R143:R146)</f>
        <v>0</v>
      </c>
      <c r="S142" s="220"/>
      <c r="T142" s="222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85</v>
      </c>
      <c r="AT142" s="224" t="s">
        <v>76</v>
      </c>
      <c r="AU142" s="224" t="s">
        <v>85</v>
      </c>
      <c r="AY142" s="223" t="s">
        <v>256</v>
      </c>
      <c r="BK142" s="225">
        <f>SUM(BK143:BK146)</f>
        <v>0</v>
      </c>
    </row>
    <row r="143" s="2" customFormat="1" ht="16.5" customHeight="1">
      <c r="A143" s="38"/>
      <c r="B143" s="39"/>
      <c r="C143" s="228" t="s">
        <v>87</v>
      </c>
      <c r="D143" s="228" t="s">
        <v>258</v>
      </c>
      <c r="E143" s="229" t="s">
        <v>1738</v>
      </c>
      <c r="F143" s="230" t="s">
        <v>1739</v>
      </c>
      <c r="G143" s="231" t="s">
        <v>1735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262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262</v>
      </c>
      <c r="BM143" s="240" t="s">
        <v>3353</v>
      </c>
    </row>
    <row r="144" s="2" customFormat="1" ht="16.5" customHeight="1">
      <c r="A144" s="38"/>
      <c r="B144" s="39"/>
      <c r="C144" s="228" t="s">
        <v>109</v>
      </c>
      <c r="D144" s="228" t="s">
        <v>258</v>
      </c>
      <c r="E144" s="229" t="s">
        <v>1741</v>
      </c>
      <c r="F144" s="230" t="s">
        <v>1742</v>
      </c>
      <c r="G144" s="231" t="s">
        <v>1735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1736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1736</v>
      </c>
      <c r="BM144" s="240" t="s">
        <v>3354</v>
      </c>
    </row>
    <row r="145" s="2" customFormat="1" ht="16.5" customHeight="1">
      <c r="A145" s="38"/>
      <c r="B145" s="39"/>
      <c r="C145" s="228" t="s">
        <v>262</v>
      </c>
      <c r="D145" s="228" t="s">
        <v>258</v>
      </c>
      <c r="E145" s="229" t="s">
        <v>1744</v>
      </c>
      <c r="F145" s="230" t="s">
        <v>1745</v>
      </c>
      <c r="G145" s="231" t="s">
        <v>940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1736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1736</v>
      </c>
      <c r="BM145" s="240" t="s">
        <v>3355</v>
      </c>
    </row>
    <row r="146" s="2" customFormat="1" ht="16.5" customHeight="1">
      <c r="A146" s="38"/>
      <c r="B146" s="39"/>
      <c r="C146" s="228" t="s">
        <v>284</v>
      </c>
      <c r="D146" s="228" t="s">
        <v>258</v>
      </c>
      <c r="E146" s="229" t="s">
        <v>1747</v>
      </c>
      <c r="F146" s="230" t="s">
        <v>1748</v>
      </c>
      <c r="G146" s="231" t="s">
        <v>1735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1736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1736</v>
      </c>
      <c r="BM146" s="240" t="s">
        <v>3356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655</v>
      </c>
      <c r="F147" s="226" t="s">
        <v>656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SUM(P148:P151)</f>
        <v>0</v>
      </c>
      <c r="Q147" s="220"/>
      <c r="R147" s="221">
        <f>SUM(R148:R151)</f>
        <v>0</v>
      </c>
      <c r="S147" s="220"/>
      <c r="T147" s="222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85</v>
      </c>
      <c r="AT147" s="224" t="s">
        <v>76</v>
      </c>
      <c r="AU147" s="224" t="s">
        <v>85</v>
      </c>
      <c r="AY147" s="223" t="s">
        <v>256</v>
      </c>
      <c r="BK147" s="225">
        <f>SUM(BK148:BK151)</f>
        <v>0</v>
      </c>
    </row>
    <row r="148" s="2" customFormat="1" ht="24.15" customHeight="1">
      <c r="A148" s="38"/>
      <c r="B148" s="39"/>
      <c r="C148" s="228" t="s">
        <v>289</v>
      </c>
      <c r="D148" s="228" t="s">
        <v>258</v>
      </c>
      <c r="E148" s="229" t="s">
        <v>1750</v>
      </c>
      <c r="F148" s="230" t="s">
        <v>1751</v>
      </c>
      <c r="G148" s="231" t="s">
        <v>292</v>
      </c>
      <c r="H148" s="232">
        <v>0.90000000000000002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262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262</v>
      </c>
      <c r="BM148" s="240" t="s">
        <v>3357</v>
      </c>
    </row>
    <row r="149" s="2" customFormat="1" ht="24.15" customHeight="1">
      <c r="A149" s="38"/>
      <c r="B149" s="39"/>
      <c r="C149" s="228" t="s">
        <v>296</v>
      </c>
      <c r="D149" s="228" t="s">
        <v>258</v>
      </c>
      <c r="E149" s="229" t="s">
        <v>662</v>
      </c>
      <c r="F149" s="230" t="s">
        <v>663</v>
      </c>
      <c r="G149" s="231" t="s">
        <v>292</v>
      </c>
      <c r="H149" s="232">
        <v>0.90000000000000002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262</v>
      </c>
      <c r="AT149" s="240" t="s">
        <v>258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262</v>
      </c>
      <c r="BM149" s="240" t="s">
        <v>3358</v>
      </c>
    </row>
    <row r="150" s="2" customFormat="1" ht="16.5" customHeight="1">
      <c r="A150" s="38"/>
      <c r="B150" s="39"/>
      <c r="C150" s="228" t="s">
        <v>302</v>
      </c>
      <c r="D150" s="228" t="s">
        <v>258</v>
      </c>
      <c r="E150" s="229" t="s">
        <v>1754</v>
      </c>
      <c r="F150" s="230" t="s">
        <v>1755</v>
      </c>
      <c r="G150" s="231" t="s">
        <v>292</v>
      </c>
      <c r="H150" s="232">
        <v>0.90000000000000002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262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3359</v>
      </c>
    </row>
    <row r="151" s="2" customFormat="1" ht="24.15" customHeight="1">
      <c r="A151" s="38"/>
      <c r="B151" s="39"/>
      <c r="C151" s="280" t="s">
        <v>309</v>
      </c>
      <c r="D151" s="280" t="s">
        <v>303</v>
      </c>
      <c r="E151" s="281" t="s">
        <v>1757</v>
      </c>
      <c r="F151" s="282" t="s">
        <v>1758</v>
      </c>
      <c r="G151" s="283" t="s">
        <v>319</v>
      </c>
      <c r="H151" s="284">
        <v>2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302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262</v>
      </c>
      <c r="BM151" s="240" t="s">
        <v>3360</v>
      </c>
    </row>
    <row r="152" s="12" customFormat="1" ht="25.92" customHeight="1">
      <c r="A152" s="12"/>
      <c r="B152" s="212"/>
      <c r="C152" s="213"/>
      <c r="D152" s="214" t="s">
        <v>76</v>
      </c>
      <c r="E152" s="215" t="s">
        <v>715</v>
      </c>
      <c r="F152" s="215" t="s">
        <v>716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P153+P158+P162+P166+P170+P184+P191+P200+P209</f>
        <v>0</v>
      </c>
      <c r="Q152" s="220"/>
      <c r="R152" s="221">
        <f>R153+R158+R162+R166+R170+R184+R191+R200+R209</f>
        <v>1.4906000000000002</v>
      </c>
      <c r="S152" s="220"/>
      <c r="T152" s="222">
        <f>T153+T158+T162+T166+T170+T184+T191+T200+T209</f>
        <v>0.47368000000000005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87</v>
      </c>
      <c r="AT152" s="224" t="s">
        <v>76</v>
      </c>
      <c r="AU152" s="224" t="s">
        <v>77</v>
      </c>
      <c r="AY152" s="223" t="s">
        <v>256</v>
      </c>
      <c r="BK152" s="225">
        <f>BK153+BK158+BK162+BK166+BK170+BK184+BK191+BK200+BK209</f>
        <v>0</v>
      </c>
    </row>
    <row r="153" s="12" customFormat="1" ht="22.8" customHeight="1">
      <c r="A153" s="12"/>
      <c r="B153" s="212"/>
      <c r="C153" s="213"/>
      <c r="D153" s="214" t="s">
        <v>76</v>
      </c>
      <c r="E153" s="226" t="s">
        <v>935</v>
      </c>
      <c r="F153" s="226" t="s">
        <v>936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SUM(P154:P157)</f>
        <v>0</v>
      </c>
      <c r="Q153" s="220"/>
      <c r="R153" s="221">
        <f>SUM(R154:R157)</f>
        <v>0</v>
      </c>
      <c r="S153" s="220"/>
      <c r="T153" s="222">
        <f>SUM(T154:T157)</f>
        <v>0.02102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87</v>
      </c>
      <c r="AT153" s="224" t="s">
        <v>76</v>
      </c>
      <c r="AU153" s="224" t="s">
        <v>85</v>
      </c>
      <c r="AY153" s="223" t="s">
        <v>256</v>
      </c>
      <c r="BK153" s="225">
        <f>SUM(BK154:BK157)</f>
        <v>0</v>
      </c>
    </row>
    <row r="154" s="2" customFormat="1" ht="16.5" customHeight="1">
      <c r="A154" s="38"/>
      <c r="B154" s="39"/>
      <c r="C154" s="228" t="s">
        <v>316</v>
      </c>
      <c r="D154" s="228" t="s">
        <v>258</v>
      </c>
      <c r="E154" s="229" t="s">
        <v>966</v>
      </c>
      <c r="F154" s="230" t="s">
        <v>967</v>
      </c>
      <c r="G154" s="231" t="s">
        <v>940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0.019460000000000002</v>
      </c>
      <c r="T154" s="239">
        <f>S154*H154</f>
        <v>0.019460000000000002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355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3361</v>
      </c>
    </row>
    <row r="155" s="2" customFormat="1" ht="16.5" customHeight="1">
      <c r="A155" s="38"/>
      <c r="B155" s="39"/>
      <c r="C155" s="228" t="s">
        <v>322</v>
      </c>
      <c r="D155" s="228" t="s">
        <v>258</v>
      </c>
      <c r="E155" s="229" t="s">
        <v>1005</v>
      </c>
      <c r="F155" s="230" t="s">
        <v>1006</v>
      </c>
      <c r="G155" s="231" t="s">
        <v>940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0.00156</v>
      </c>
      <c r="T155" s="239">
        <f>S155*H155</f>
        <v>0.00156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3362</v>
      </c>
    </row>
    <row r="156" s="2" customFormat="1" ht="24.15" customHeight="1">
      <c r="A156" s="38"/>
      <c r="B156" s="39"/>
      <c r="C156" s="228" t="s">
        <v>8</v>
      </c>
      <c r="D156" s="228" t="s">
        <v>258</v>
      </c>
      <c r="E156" s="229" t="s">
        <v>1762</v>
      </c>
      <c r="F156" s="230" t="s">
        <v>1763</v>
      </c>
      <c r="G156" s="231" t="s">
        <v>940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1736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1736</v>
      </c>
      <c r="BM156" s="240" t="s">
        <v>3363</v>
      </c>
    </row>
    <row r="157" s="2" customFormat="1" ht="16.5" customHeight="1">
      <c r="A157" s="38"/>
      <c r="B157" s="39"/>
      <c r="C157" s="228" t="s">
        <v>334</v>
      </c>
      <c r="D157" s="228" t="s">
        <v>258</v>
      </c>
      <c r="E157" s="229" t="s">
        <v>1765</v>
      </c>
      <c r="F157" s="230" t="s">
        <v>1766</v>
      </c>
      <c r="G157" s="231" t="s">
        <v>1735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1736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1736</v>
      </c>
      <c r="BM157" s="240" t="s">
        <v>3364</v>
      </c>
    </row>
    <row r="158" s="12" customFormat="1" ht="22.8" customHeight="1">
      <c r="A158" s="12"/>
      <c r="B158" s="212"/>
      <c r="C158" s="213"/>
      <c r="D158" s="214" t="s">
        <v>76</v>
      </c>
      <c r="E158" s="226" t="s">
        <v>1768</v>
      </c>
      <c r="F158" s="226" t="s">
        <v>1769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SUM(P159:P161)</f>
        <v>0</v>
      </c>
      <c r="Q158" s="220"/>
      <c r="R158" s="221">
        <f>SUM(R159:R161)</f>
        <v>0</v>
      </c>
      <c r="S158" s="220"/>
      <c r="T158" s="222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87</v>
      </c>
      <c r="AT158" s="224" t="s">
        <v>76</v>
      </c>
      <c r="AU158" s="224" t="s">
        <v>85</v>
      </c>
      <c r="AY158" s="223" t="s">
        <v>256</v>
      </c>
      <c r="BK158" s="225">
        <f>SUM(BK159:BK161)</f>
        <v>0</v>
      </c>
    </row>
    <row r="159" s="2" customFormat="1" ht="16.5" customHeight="1">
      <c r="A159" s="38"/>
      <c r="B159" s="39"/>
      <c r="C159" s="228" t="s">
        <v>343</v>
      </c>
      <c r="D159" s="228" t="s">
        <v>258</v>
      </c>
      <c r="E159" s="229" t="s">
        <v>1770</v>
      </c>
      <c r="F159" s="230" t="s">
        <v>1771</v>
      </c>
      <c r="G159" s="231" t="s">
        <v>337</v>
      </c>
      <c r="H159" s="232">
        <v>4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3365</v>
      </c>
    </row>
    <row r="160" s="2" customFormat="1" ht="16.5" customHeight="1">
      <c r="A160" s="38"/>
      <c r="B160" s="39"/>
      <c r="C160" s="228" t="s">
        <v>348</v>
      </c>
      <c r="D160" s="228" t="s">
        <v>258</v>
      </c>
      <c r="E160" s="229" t="s">
        <v>1773</v>
      </c>
      <c r="F160" s="230" t="s">
        <v>1774</v>
      </c>
      <c r="G160" s="231" t="s">
        <v>1151</v>
      </c>
      <c r="H160" s="232">
        <v>2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1736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1736</v>
      </c>
      <c r="BM160" s="240" t="s">
        <v>3366</v>
      </c>
    </row>
    <row r="161" s="2" customFormat="1" ht="16.5" customHeight="1">
      <c r="A161" s="38"/>
      <c r="B161" s="39"/>
      <c r="C161" s="228" t="s">
        <v>355</v>
      </c>
      <c r="D161" s="228" t="s">
        <v>258</v>
      </c>
      <c r="E161" s="229" t="s">
        <v>1776</v>
      </c>
      <c r="F161" s="230" t="s">
        <v>1777</v>
      </c>
      <c r="G161" s="231" t="s">
        <v>1151</v>
      </c>
      <c r="H161" s="232">
        <v>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1736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1736</v>
      </c>
      <c r="BM161" s="240" t="s">
        <v>3367</v>
      </c>
    </row>
    <row r="162" s="12" customFormat="1" ht="22.8" customHeight="1">
      <c r="A162" s="12"/>
      <c r="B162" s="212"/>
      <c r="C162" s="213"/>
      <c r="D162" s="214" t="s">
        <v>76</v>
      </c>
      <c r="E162" s="226" t="s">
        <v>1064</v>
      </c>
      <c r="F162" s="226" t="s">
        <v>1065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SUM(P163:P165)</f>
        <v>0</v>
      </c>
      <c r="Q162" s="220"/>
      <c r="R162" s="221">
        <f>SUM(R163:R165)</f>
        <v>0</v>
      </c>
      <c r="S162" s="220"/>
      <c r="T162" s="222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87</v>
      </c>
      <c r="AT162" s="224" t="s">
        <v>76</v>
      </c>
      <c r="AU162" s="224" t="s">
        <v>85</v>
      </c>
      <c r="AY162" s="223" t="s">
        <v>256</v>
      </c>
      <c r="BK162" s="225">
        <f>SUM(BK163:BK165)</f>
        <v>0</v>
      </c>
    </row>
    <row r="163" s="2" customFormat="1" ht="24.15" customHeight="1">
      <c r="A163" s="38"/>
      <c r="B163" s="39"/>
      <c r="C163" s="228" t="s">
        <v>368</v>
      </c>
      <c r="D163" s="228" t="s">
        <v>258</v>
      </c>
      <c r="E163" s="229" t="s">
        <v>1779</v>
      </c>
      <c r="F163" s="230" t="s">
        <v>1780</v>
      </c>
      <c r="G163" s="231" t="s">
        <v>337</v>
      </c>
      <c r="H163" s="232">
        <v>72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355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3368</v>
      </c>
    </row>
    <row r="164" s="14" customFormat="1">
      <c r="A164" s="14"/>
      <c r="B164" s="258"/>
      <c r="C164" s="259"/>
      <c r="D164" s="249" t="s">
        <v>266</v>
      </c>
      <c r="E164" s="260" t="s">
        <v>1</v>
      </c>
      <c r="F164" s="261" t="s">
        <v>3369</v>
      </c>
      <c r="G164" s="259"/>
      <c r="H164" s="262">
        <v>72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266</v>
      </c>
      <c r="AU164" s="268" t="s">
        <v>87</v>
      </c>
      <c r="AV164" s="14" t="s">
        <v>87</v>
      </c>
      <c r="AW164" s="14" t="s">
        <v>34</v>
      </c>
      <c r="AX164" s="14" t="s">
        <v>77</v>
      </c>
      <c r="AY164" s="268" t="s">
        <v>256</v>
      </c>
    </row>
    <row r="165" s="15" customFormat="1">
      <c r="A165" s="15"/>
      <c r="B165" s="269"/>
      <c r="C165" s="270"/>
      <c r="D165" s="249" t="s">
        <v>266</v>
      </c>
      <c r="E165" s="271" t="s">
        <v>1</v>
      </c>
      <c r="F165" s="272" t="s">
        <v>270</v>
      </c>
      <c r="G165" s="270"/>
      <c r="H165" s="273">
        <v>72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9" t="s">
        <v>266</v>
      </c>
      <c r="AU165" s="279" t="s">
        <v>87</v>
      </c>
      <c r="AV165" s="15" t="s">
        <v>262</v>
      </c>
      <c r="AW165" s="15" t="s">
        <v>34</v>
      </c>
      <c r="AX165" s="15" t="s">
        <v>85</v>
      </c>
      <c r="AY165" s="279" t="s">
        <v>256</v>
      </c>
    </row>
    <row r="166" s="12" customFormat="1" ht="22.8" customHeight="1">
      <c r="A166" s="12"/>
      <c r="B166" s="212"/>
      <c r="C166" s="213"/>
      <c r="D166" s="214" t="s">
        <v>76</v>
      </c>
      <c r="E166" s="226" t="s">
        <v>1080</v>
      </c>
      <c r="F166" s="226" t="s">
        <v>1783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SUM(P167:P169)</f>
        <v>0</v>
      </c>
      <c r="Q166" s="220"/>
      <c r="R166" s="221">
        <f>SUM(R167:R169)</f>
        <v>0</v>
      </c>
      <c r="S166" s="220"/>
      <c r="T166" s="222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87</v>
      </c>
      <c r="AT166" s="224" t="s">
        <v>76</v>
      </c>
      <c r="AU166" s="224" t="s">
        <v>85</v>
      </c>
      <c r="AY166" s="223" t="s">
        <v>256</v>
      </c>
      <c r="BK166" s="225">
        <f>SUM(BK167:BK169)</f>
        <v>0</v>
      </c>
    </row>
    <row r="167" s="2" customFormat="1" ht="55.5" customHeight="1">
      <c r="A167" s="38"/>
      <c r="B167" s="39"/>
      <c r="C167" s="228" t="s">
        <v>382</v>
      </c>
      <c r="D167" s="228" t="s">
        <v>258</v>
      </c>
      <c r="E167" s="229" t="s">
        <v>1784</v>
      </c>
      <c r="F167" s="230" t="s">
        <v>1785</v>
      </c>
      <c r="G167" s="231" t="s">
        <v>319</v>
      </c>
      <c r="H167" s="232">
        <v>4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355</v>
      </c>
      <c r="AT167" s="240" t="s">
        <v>258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3370</v>
      </c>
    </row>
    <row r="168" s="14" customFormat="1">
      <c r="A168" s="14"/>
      <c r="B168" s="258"/>
      <c r="C168" s="259"/>
      <c r="D168" s="249" t="s">
        <v>266</v>
      </c>
      <c r="E168" s="260" t="s">
        <v>1</v>
      </c>
      <c r="F168" s="261" t="s">
        <v>262</v>
      </c>
      <c r="G168" s="259"/>
      <c r="H168" s="262">
        <v>4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266</v>
      </c>
      <c r="AU168" s="268" t="s">
        <v>87</v>
      </c>
      <c r="AV168" s="14" t="s">
        <v>87</v>
      </c>
      <c r="AW168" s="14" t="s">
        <v>34</v>
      </c>
      <c r="AX168" s="14" t="s">
        <v>77</v>
      </c>
      <c r="AY168" s="268" t="s">
        <v>256</v>
      </c>
    </row>
    <row r="169" s="15" customFormat="1">
      <c r="A169" s="15"/>
      <c r="B169" s="269"/>
      <c r="C169" s="270"/>
      <c r="D169" s="249" t="s">
        <v>266</v>
      </c>
      <c r="E169" s="271" t="s">
        <v>1</v>
      </c>
      <c r="F169" s="272" t="s">
        <v>270</v>
      </c>
      <c r="G169" s="270"/>
      <c r="H169" s="273">
        <v>4</v>
      </c>
      <c r="I169" s="274"/>
      <c r="J169" s="270"/>
      <c r="K169" s="270"/>
      <c r="L169" s="275"/>
      <c r="M169" s="276"/>
      <c r="N169" s="277"/>
      <c r="O169" s="277"/>
      <c r="P169" s="277"/>
      <c r="Q169" s="277"/>
      <c r="R169" s="277"/>
      <c r="S169" s="277"/>
      <c r="T169" s="27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9" t="s">
        <v>266</v>
      </c>
      <c r="AU169" s="279" t="s">
        <v>87</v>
      </c>
      <c r="AV169" s="15" t="s">
        <v>262</v>
      </c>
      <c r="AW169" s="15" t="s">
        <v>34</v>
      </c>
      <c r="AX169" s="15" t="s">
        <v>85</v>
      </c>
      <c r="AY169" s="279" t="s">
        <v>256</v>
      </c>
    </row>
    <row r="170" s="12" customFormat="1" ht="22.8" customHeight="1">
      <c r="A170" s="12"/>
      <c r="B170" s="212"/>
      <c r="C170" s="213"/>
      <c r="D170" s="214" t="s">
        <v>76</v>
      </c>
      <c r="E170" s="226" t="s">
        <v>1787</v>
      </c>
      <c r="F170" s="226" t="s">
        <v>1788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SUM(P171:P183)</f>
        <v>0</v>
      </c>
      <c r="Q170" s="220"/>
      <c r="R170" s="221">
        <f>SUM(R171:R183)</f>
        <v>1.23278</v>
      </c>
      <c r="S170" s="220"/>
      <c r="T170" s="222">
        <f>SUM(T171:T183)</f>
        <v>0.20830000000000001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87</v>
      </c>
      <c r="AT170" s="224" t="s">
        <v>76</v>
      </c>
      <c r="AU170" s="224" t="s">
        <v>85</v>
      </c>
      <c r="AY170" s="223" t="s">
        <v>256</v>
      </c>
      <c r="BK170" s="225">
        <f>SUM(BK171:BK183)</f>
        <v>0</v>
      </c>
    </row>
    <row r="171" s="2" customFormat="1" ht="24.15" customHeight="1">
      <c r="A171" s="38"/>
      <c r="B171" s="39"/>
      <c r="C171" s="228" t="s">
        <v>406</v>
      </c>
      <c r="D171" s="228" t="s">
        <v>258</v>
      </c>
      <c r="E171" s="229" t="s">
        <v>1789</v>
      </c>
      <c r="F171" s="230" t="s">
        <v>1790</v>
      </c>
      <c r="G171" s="231" t="s">
        <v>337</v>
      </c>
      <c r="H171" s="232">
        <v>79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355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3371</v>
      </c>
    </row>
    <row r="172" s="2" customFormat="1" ht="16.5" customHeight="1">
      <c r="A172" s="38"/>
      <c r="B172" s="39"/>
      <c r="C172" s="228" t="s">
        <v>411</v>
      </c>
      <c r="D172" s="228" t="s">
        <v>258</v>
      </c>
      <c r="E172" s="229" t="s">
        <v>1792</v>
      </c>
      <c r="F172" s="230" t="s">
        <v>1793</v>
      </c>
      <c r="G172" s="231" t="s">
        <v>337</v>
      </c>
      <c r="H172" s="232">
        <v>79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355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3372</v>
      </c>
    </row>
    <row r="173" s="2" customFormat="1" ht="24.15" customHeight="1">
      <c r="A173" s="38"/>
      <c r="B173" s="39"/>
      <c r="C173" s="228" t="s">
        <v>7</v>
      </c>
      <c r="D173" s="228" t="s">
        <v>258</v>
      </c>
      <c r="E173" s="229" t="s">
        <v>1795</v>
      </c>
      <c r="F173" s="230" t="s">
        <v>1796</v>
      </c>
      <c r="G173" s="231" t="s">
        <v>337</v>
      </c>
      <c r="H173" s="232">
        <v>79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0.00020000000000000001</v>
      </c>
      <c r="R173" s="238">
        <f>Q173*H173</f>
        <v>0.015800000000000002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355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3373</v>
      </c>
    </row>
    <row r="174" s="2" customFormat="1" ht="16.5" customHeight="1">
      <c r="A174" s="38"/>
      <c r="B174" s="39"/>
      <c r="C174" s="228" t="s">
        <v>435</v>
      </c>
      <c r="D174" s="228" t="s">
        <v>258</v>
      </c>
      <c r="E174" s="229" t="s">
        <v>1798</v>
      </c>
      <c r="F174" s="230" t="s">
        <v>1799</v>
      </c>
      <c r="G174" s="231" t="s">
        <v>337</v>
      </c>
      <c r="H174" s="232">
        <v>79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0.014999999999999999</v>
      </c>
      <c r="R174" s="238">
        <f>Q174*H174</f>
        <v>1.1850000000000001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3374</v>
      </c>
    </row>
    <row r="175" s="2" customFormat="1" ht="24.15" customHeight="1">
      <c r="A175" s="38"/>
      <c r="B175" s="39"/>
      <c r="C175" s="228" t="s">
        <v>441</v>
      </c>
      <c r="D175" s="228" t="s">
        <v>258</v>
      </c>
      <c r="E175" s="229" t="s">
        <v>1801</v>
      </c>
      <c r="F175" s="230" t="s">
        <v>1802</v>
      </c>
      <c r="G175" s="231" t="s">
        <v>337</v>
      </c>
      <c r="H175" s="232">
        <v>79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0.0025000000000000001</v>
      </c>
      <c r="T175" s="239">
        <f>S175*H175</f>
        <v>0.19750000000000001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3375</v>
      </c>
    </row>
    <row r="176" s="2" customFormat="1" ht="16.5" customHeight="1">
      <c r="A176" s="38"/>
      <c r="B176" s="39"/>
      <c r="C176" s="228" t="s">
        <v>465</v>
      </c>
      <c r="D176" s="228" t="s">
        <v>258</v>
      </c>
      <c r="E176" s="229" t="s">
        <v>1804</v>
      </c>
      <c r="F176" s="230" t="s">
        <v>1805</v>
      </c>
      <c r="G176" s="231" t="s">
        <v>337</v>
      </c>
      <c r="H176" s="232">
        <v>79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0.00029999999999999997</v>
      </c>
      <c r="R176" s="238">
        <f>Q176*H176</f>
        <v>0.023699999999999999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3376</v>
      </c>
    </row>
    <row r="177" s="2" customFormat="1" ht="16.5" customHeight="1">
      <c r="A177" s="38"/>
      <c r="B177" s="39"/>
      <c r="C177" s="280" t="s">
        <v>471</v>
      </c>
      <c r="D177" s="280" t="s">
        <v>303</v>
      </c>
      <c r="E177" s="281" t="s">
        <v>1807</v>
      </c>
      <c r="F177" s="282" t="s">
        <v>1808</v>
      </c>
      <c r="G177" s="283" t="s">
        <v>358</v>
      </c>
      <c r="H177" s="284">
        <v>36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42</v>
      </c>
      <c r="O177" s="91"/>
      <c r="P177" s="238">
        <f>O177*H177</f>
        <v>0</v>
      </c>
      <c r="Q177" s="238">
        <v>0.00022000000000000001</v>
      </c>
      <c r="R177" s="238">
        <f>Q177*H177</f>
        <v>0.00792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513</v>
      </c>
      <c r="AT177" s="240" t="s">
        <v>303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3377</v>
      </c>
    </row>
    <row r="178" s="14" customFormat="1">
      <c r="A178" s="14"/>
      <c r="B178" s="258"/>
      <c r="C178" s="259"/>
      <c r="D178" s="249" t="s">
        <v>266</v>
      </c>
      <c r="E178" s="260" t="s">
        <v>1</v>
      </c>
      <c r="F178" s="261" t="s">
        <v>3378</v>
      </c>
      <c r="G178" s="259"/>
      <c r="H178" s="262">
        <v>36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266</v>
      </c>
      <c r="AU178" s="268" t="s">
        <v>87</v>
      </c>
      <c r="AV178" s="14" t="s">
        <v>87</v>
      </c>
      <c r="AW178" s="14" t="s">
        <v>34</v>
      </c>
      <c r="AX178" s="14" t="s">
        <v>85</v>
      </c>
      <c r="AY178" s="268" t="s">
        <v>256</v>
      </c>
    </row>
    <row r="179" s="2" customFormat="1" ht="24.15" customHeight="1">
      <c r="A179" s="38"/>
      <c r="B179" s="39"/>
      <c r="C179" s="228" t="s">
        <v>477</v>
      </c>
      <c r="D179" s="228" t="s">
        <v>258</v>
      </c>
      <c r="E179" s="229" t="s">
        <v>1811</v>
      </c>
      <c r="F179" s="230" t="s">
        <v>1812</v>
      </c>
      <c r="G179" s="231" t="s">
        <v>358</v>
      </c>
      <c r="H179" s="232">
        <v>46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355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3379</v>
      </c>
    </row>
    <row r="180" s="2" customFormat="1" ht="21.75" customHeight="1">
      <c r="A180" s="38"/>
      <c r="B180" s="39"/>
      <c r="C180" s="228" t="s">
        <v>485</v>
      </c>
      <c r="D180" s="228" t="s">
        <v>258</v>
      </c>
      <c r="E180" s="229" t="s">
        <v>1814</v>
      </c>
      <c r="F180" s="230" t="s">
        <v>1815</v>
      </c>
      <c r="G180" s="231" t="s">
        <v>358</v>
      </c>
      <c r="H180" s="232">
        <v>36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0.00029999999999999997</v>
      </c>
      <c r="T180" s="239">
        <f>S180*H180</f>
        <v>0.010799999999999999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3380</v>
      </c>
    </row>
    <row r="181" s="2" customFormat="1" ht="66.75" customHeight="1">
      <c r="A181" s="38"/>
      <c r="B181" s="39"/>
      <c r="C181" s="280" t="s">
        <v>489</v>
      </c>
      <c r="D181" s="280" t="s">
        <v>303</v>
      </c>
      <c r="E181" s="281" t="s">
        <v>1817</v>
      </c>
      <c r="F181" s="282" t="s">
        <v>1818</v>
      </c>
      <c r="G181" s="283" t="s">
        <v>337</v>
      </c>
      <c r="H181" s="284">
        <v>87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1736</v>
      </c>
      <c r="AT181" s="240" t="s">
        <v>303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1736</v>
      </c>
      <c r="BM181" s="240" t="s">
        <v>3381</v>
      </c>
    </row>
    <row r="182" s="2" customFormat="1" ht="16.5" customHeight="1">
      <c r="A182" s="38"/>
      <c r="B182" s="39"/>
      <c r="C182" s="228" t="s">
        <v>498</v>
      </c>
      <c r="D182" s="228" t="s">
        <v>258</v>
      </c>
      <c r="E182" s="229" t="s">
        <v>1820</v>
      </c>
      <c r="F182" s="230" t="s">
        <v>1821</v>
      </c>
      <c r="G182" s="231" t="s">
        <v>358</v>
      </c>
      <c r="H182" s="232">
        <v>36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1.0000000000000001E-05</v>
      </c>
      <c r="R182" s="238">
        <f>Q182*H182</f>
        <v>0.00036000000000000002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3382</v>
      </c>
    </row>
    <row r="183" s="2" customFormat="1" ht="24.15" customHeight="1">
      <c r="A183" s="38"/>
      <c r="B183" s="39"/>
      <c r="C183" s="228" t="s">
        <v>505</v>
      </c>
      <c r="D183" s="228" t="s">
        <v>258</v>
      </c>
      <c r="E183" s="229" t="s">
        <v>1823</v>
      </c>
      <c r="F183" s="230" t="s">
        <v>1824</v>
      </c>
      <c r="G183" s="231" t="s">
        <v>337</v>
      </c>
      <c r="H183" s="232">
        <v>79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3383</v>
      </c>
    </row>
    <row r="184" s="12" customFormat="1" ht="22.8" customHeight="1">
      <c r="A184" s="12"/>
      <c r="B184" s="212"/>
      <c r="C184" s="213"/>
      <c r="D184" s="214" t="s">
        <v>76</v>
      </c>
      <c r="E184" s="226" t="s">
        <v>1260</v>
      </c>
      <c r="F184" s="226" t="s">
        <v>1261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SUM(P185:P190)</f>
        <v>0</v>
      </c>
      <c r="Q184" s="220"/>
      <c r="R184" s="221">
        <f>SUM(R185:R190)</f>
        <v>0.046039999999999998</v>
      </c>
      <c r="S184" s="220"/>
      <c r="T184" s="222">
        <f>SUM(T185:T190)</f>
        <v>0.20375000000000001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87</v>
      </c>
      <c r="AT184" s="224" t="s">
        <v>76</v>
      </c>
      <c r="AU184" s="224" t="s">
        <v>85</v>
      </c>
      <c r="AY184" s="223" t="s">
        <v>256</v>
      </c>
      <c r="BK184" s="225">
        <f>SUM(BK185:BK190)</f>
        <v>0</v>
      </c>
    </row>
    <row r="185" s="2" customFormat="1" ht="16.5" customHeight="1">
      <c r="A185" s="38"/>
      <c r="B185" s="39"/>
      <c r="C185" s="228" t="s">
        <v>509</v>
      </c>
      <c r="D185" s="228" t="s">
        <v>258</v>
      </c>
      <c r="E185" s="229" t="s">
        <v>1267</v>
      </c>
      <c r="F185" s="230" t="s">
        <v>1268</v>
      </c>
      <c r="G185" s="231" t="s">
        <v>337</v>
      </c>
      <c r="H185" s="232">
        <v>2.5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0.00029999999999999997</v>
      </c>
      <c r="R185" s="238">
        <f>Q185*H185</f>
        <v>0.00074999999999999991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3384</v>
      </c>
    </row>
    <row r="186" s="2" customFormat="1" ht="24.15" customHeight="1">
      <c r="A186" s="38"/>
      <c r="B186" s="39"/>
      <c r="C186" s="228" t="s">
        <v>513</v>
      </c>
      <c r="D186" s="228" t="s">
        <v>258</v>
      </c>
      <c r="E186" s="229" t="s">
        <v>1827</v>
      </c>
      <c r="F186" s="230" t="s">
        <v>1828</v>
      </c>
      <c r="G186" s="231" t="s">
        <v>337</v>
      </c>
      <c r="H186" s="232">
        <v>2.5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0.081500000000000003</v>
      </c>
      <c r="T186" s="239">
        <f>S186*H186</f>
        <v>0.20375000000000001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3385</v>
      </c>
    </row>
    <row r="187" s="2" customFormat="1" ht="24.15" customHeight="1">
      <c r="A187" s="38"/>
      <c r="B187" s="39"/>
      <c r="C187" s="228" t="s">
        <v>518</v>
      </c>
      <c r="D187" s="228" t="s">
        <v>258</v>
      </c>
      <c r="E187" s="229" t="s">
        <v>1830</v>
      </c>
      <c r="F187" s="230" t="s">
        <v>1831</v>
      </c>
      <c r="G187" s="231" t="s">
        <v>337</v>
      </c>
      <c r="H187" s="232">
        <v>2.5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0.0048999999999999998</v>
      </c>
      <c r="R187" s="238">
        <f>Q187*H187</f>
        <v>0.012250000000000001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355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3386</v>
      </c>
    </row>
    <row r="188" s="2" customFormat="1" ht="16.5" customHeight="1">
      <c r="A188" s="38"/>
      <c r="B188" s="39"/>
      <c r="C188" s="280" t="s">
        <v>523</v>
      </c>
      <c r="D188" s="280" t="s">
        <v>303</v>
      </c>
      <c r="E188" s="281" t="s">
        <v>1299</v>
      </c>
      <c r="F188" s="282" t="s">
        <v>1300</v>
      </c>
      <c r="G188" s="283" t="s">
        <v>337</v>
      </c>
      <c r="H188" s="284">
        <v>2.7999999999999998</v>
      </c>
      <c r="I188" s="285"/>
      <c r="J188" s="286">
        <f>ROUND(I188*H188,2)</f>
        <v>0</v>
      </c>
      <c r="K188" s="287"/>
      <c r="L188" s="288"/>
      <c r="M188" s="289" t="s">
        <v>1</v>
      </c>
      <c r="N188" s="290" t="s">
        <v>42</v>
      </c>
      <c r="O188" s="91"/>
      <c r="P188" s="238">
        <f>O188*H188</f>
        <v>0</v>
      </c>
      <c r="Q188" s="238">
        <v>0.0118</v>
      </c>
      <c r="R188" s="238">
        <f>Q188*H188</f>
        <v>0.03304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513</v>
      </c>
      <c r="AT188" s="240" t="s">
        <v>303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3387</v>
      </c>
    </row>
    <row r="189" s="2" customFormat="1" ht="24.15" customHeight="1">
      <c r="A189" s="38"/>
      <c r="B189" s="39"/>
      <c r="C189" s="228" t="s">
        <v>532</v>
      </c>
      <c r="D189" s="228" t="s">
        <v>258</v>
      </c>
      <c r="E189" s="229" t="s">
        <v>1834</v>
      </c>
      <c r="F189" s="230" t="s">
        <v>1835</v>
      </c>
      <c r="G189" s="231" t="s">
        <v>337</v>
      </c>
      <c r="H189" s="232">
        <v>2.5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3388</v>
      </c>
    </row>
    <row r="190" s="2" customFormat="1" ht="16.5" customHeight="1">
      <c r="A190" s="38"/>
      <c r="B190" s="39"/>
      <c r="C190" s="228" t="s">
        <v>544</v>
      </c>
      <c r="D190" s="228" t="s">
        <v>258</v>
      </c>
      <c r="E190" s="229" t="s">
        <v>1837</v>
      </c>
      <c r="F190" s="230" t="s">
        <v>1838</v>
      </c>
      <c r="G190" s="231" t="s">
        <v>337</v>
      </c>
      <c r="H190" s="232">
        <v>2.5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1736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1736</v>
      </c>
      <c r="BM190" s="240" t="s">
        <v>3389</v>
      </c>
    </row>
    <row r="191" s="12" customFormat="1" ht="22.8" customHeight="1">
      <c r="A191" s="12"/>
      <c r="B191" s="212"/>
      <c r="C191" s="213"/>
      <c r="D191" s="214" t="s">
        <v>76</v>
      </c>
      <c r="E191" s="226" t="s">
        <v>1329</v>
      </c>
      <c r="F191" s="226" t="s">
        <v>1330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SUM(P192:P199)</f>
        <v>0</v>
      </c>
      <c r="Q191" s="220"/>
      <c r="R191" s="221">
        <f>SUM(R192:R199)</f>
        <v>0.028379999999999999</v>
      </c>
      <c r="S191" s="220"/>
      <c r="T191" s="222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87</v>
      </c>
      <c r="AT191" s="224" t="s">
        <v>76</v>
      </c>
      <c r="AU191" s="224" t="s">
        <v>85</v>
      </c>
      <c r="AY191" s="223" t="s">
        <v>256</v>
      </c>
      <c r="BK191" s="225">
        <f>SUM(BK192:BK199)</f>
        <v>0</v>
      </c>
    </row>
    <row r="192" s="2" customFormat="1" ht="33" customHeight="1">
      <c r="A192" s="38"/>
      <c r="B192" s="39"/>
      <c r="C192" s="228" t="s">
        <v>553</v>
      </c>
      <c r="D192" s="228" t="s">
        <v>258</v>
      </c>
      <c r="E192" s="229" t="s">
        <v>1840</v>
      </c>
      <c r="F192" s="230" t="s">
        <v>1841</v>
      </c>
      <c r="G192" s="231" t="s">
        <v>337</v>
      </c>
      <c r="H192" s="232">
        <v>30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0.00023000000000000001</v>
      </c>
      <c r="R192" s="238">
        <f>Q192*H192</f>
        <v>0.0068999999999999999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355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3390</v>
      </c>
    </row>
    <row r="193" s="2" customFormat="1" ht="24.15" customHeight="1">
      <c r="A193" s="38"/>
      <c r="B193" s="39"/>
      <c r="C193" s="228" t="s">
        <v>558</v>
      </c>
      <c r="D193" s="228" t="s">
        <v>258</v>
      </c>
      <c r="E193" s="229" t="s">
        <v>1843</v>
      </c>
      <c r="F193" s="230" t="s">
        <v>1844</v>
      </c>
      <c r="G193" s="231" t="s">
        <v>337</v>
      </c>
      <c r="H193" s="232">
        <v>30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3391</v>
      </c>
    </row>
    <row r="194" s="2" customFormat="1" ht="24.15" customHeight="1">
      <c r="A194" s="38"/>
      <c r="B194" s="39"/>
      <c r="C194" s="228" t="s">
        <v>564</v>
      </c>
      <c r="D194" s="228" t="s">
        <v>258</v>
      </c>
      <c r="E194" s="229" t="s">
        <v>1846</v>
      </c>
      <c r="F194" s="230" t="s">
        <v>1847</v>
      </c>
      <c r="G194" s="231" t="s">
        <v>358</v>
      </c>
      <c r="H194" s="232">
        <v>4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2.0000000000000002E-05</v>
      </c>
      <c r="R194" s="238">
        <f>Q194*H194</f>
        <v>8.0000000000000007E-05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3392</v>
      </c>
    </row>
    <row r="195" s="2" customFormat="1" ht="24.15" customHeight="1">
      <c r="A195" s="38"/>
      <c r="B195" s="39"/>
      <c r="C195" s="228" t="s">
        <v>570</v>
      </c>
      <c r="D195" s="228" t="s">
        <v>258</v>
      </c>
      <c r="E195" s="229" t="s">
        <v>1849</v>
      </c>
      <c r="F195" s="230" t="s">
        <v>1850</v>
      </c>
      <c r="G195" s="231" t="s">
        <v>337</v>
      </c>
      <c r="H195" s="232">
        <v>30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0.00040999999999999999</v>
      </c>
      <c r="R195" s="238">
        <f>Q195*H195</f>
        <v>0.0123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3393</v>
      </c>
    </row>
    <row r="196" s="2" customFormat="1" ht="24.15" customHeight="1">
      <c r="A196" s="38"/>
      <c r="B196" s="39"/>
      <c r="C196" s="228" t="s">
        <v>574</v>
      </c>
      <c r="D196" s="228" t="s">
        <v>258</v>
      </c>
      <c r="E196" s="229" t="s">
        <v>1852</v>
      </c>
      <c r="F196" s="230" t="s">
        <v>1853</v>
      </c>
      <c r="G196" s="231" t="s">
        <v>337</v>
      </c>
      <c r="H196" s="232">
        <v>30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0.00029</v>
      </c>
      <c r="R196" s="238">
        <f>Q196*H196</f>
        <v>0.0086999999999999994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3394</v>
      </c>
    </row>
    <row r="197" s="2" customFormat="1" ht="24.15" customHeight="1">
      <c r="A197" s="38"/>
      <c r="B197" s="39"/>
      <c r="C197" s="228" t="s">
        <v>583</v>
      </c>
      <c r="D197" s="228" t="s">
        <v>258</v>
      </c>
      <c r="E197" s="229" t="s">
        <v>1855</v>
      </c>
      <c r="F197" s="230" t="s">
        <v>1856</v>
      </c>
      <c r="G197" s="231" t="s">
        <v>358</v>
      </c>
      <c r="H197" s="232">
        <v>4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4.0000000000000003E-05</v>
      </c>
      <c r="R197" s="238">
        <f>Q197*H197</f>
        <v>0.00016000000000000001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355</v>
      </c>
      <c r="AT197" s="240" t="s">
        <v>258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3395</v>
      </c>
    </row>
    <row r="198" s="2" customFormat="1" ht="21.75" customHeight="1">
      <c r="A198" s="38"/>
      <c r="B198" s="39"/>
      <c r="C198" s="228" t="s">
        <v>588</v>
      </c>
      <c r="D198" s="228" t="s">
        <v>258</v>
      </c>
      <c r="E198" s="229" t="s">
        <v>1858</v>
      </c>
      <c r="F198" s="230" t="s">
        <v>1859</v>
      </c>
      <c r="G198" s="231" t="s">
        <v>358</v>
      </c>
      <c r="H198" s="232">
        <v>4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6.0000000000000002E-05</v>
      </c>
      <c r="R198" s="238">
        <f>Q198*H198</f>
        <v>0.00024000000000000001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3396</v>
      </c>
    </row>
    <row r="199" s="2" customFormat="1" ht="16.5" customHeight="1">
      <c r="A199" s="38"/>
      <c r="B199" s="39"/>
      <c r="C199" s="228" t="s">
        <v>592</v>
      </c>
      <c r="D199" s="228" t="s">
        <v>258</v>
      </c>
      <c r="E199" s="229" t="s">
        <v>1861</v>
      </c>
      <c r="F199" s="230" t="s">
        <v>1862</v>
      </c>
      <c r="G199" s="231" t="s">
        <v>319</v>
      </c>
      <c r="H199" s="232">
        <v>2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1736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1736</v>
      </c>
      <c r="BM199" s="240" t="s">
        <v>3397</v>
      </c>
    </row>
    <row r="200" s="12" customFormat="1" ht="22.8" customHeight="1">
      <c r="A200" s="12"/>
      <c r="B200" s="212"/>
      <c r="C200" s="213"/>
      <c r="D200" s="214" t="s">
        <v>76</v>
      </c>
      <c r="E200" s="226" t="s">
        <v>1350</v>
      </c>
      <c r="F200" s="226" t="s">
        <v>1351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SUM(P201:P208)</f>
        <v>0</v>
      </c>
      <c r="Q200" s="220"/>
      <c r="R200" s="221">
        <f>SUM(R201:R208)</f>
        <v>0.18340000000000001</v>
      </c>
      <c r="S200" s="220"/>
      <c r="T200" s="222">
        <f>SUM(T201:T208)</f>
        <v>0.04061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87</v>
      </c>
      <c r="AT200" s="224" t="s">
        <v>76</v>
      </c>
      <c r="AU200" s="224" t="s">
        <v>85</v>
      </c>
      <c r="AY200" s="223" t="s">
        <v>256</v>
      </c>
      <c r="BK200" s="225">
        <f>SUM(BK201:BK208)</f>
        <v>0</v>
      </c>
    </row>
    <row r="201" s="2" customFormat="1" ht="24.15" customHeight="1">
      <c r="A201" s="38"/>
      <c r="B201" s="39"/>
      <c r="C201" s="228" t="s">
        <v>598</v>
      </c>
      <c r="D201" s="228" t="s">
        <v>258</v>
      </c>
      <c r="E201" s="229" t="s">
        <v>1353</v>
      </c>
      <c r="F201" s="230" t="s">
        <v>1354</v>
      </c>
      <c r="G201" s="231" t="s">
        <v>337</v>
      </c>
      <c r="H201" s="232">
        <v>131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3398</v>
      </c>
    </row>
    <row r="202" s="2" customFormat="1" ht="16.5" customHeight="1">
      <c r="A202" s="38"/>
      <c r="B202" s="39"/>
      <c r="C202" s="228" t="s">
        <v>602</v>
      </c>
      <c r="D202" s="228" t="s">
        <v>258</v>
      </c>
      <c r="E202" s="229" t="s">
        <v>1865</v>
      </c>
      <c r="F202" s="230" t="s">
        <v>1866</v>
      </c>
      <c r="G202" s="231" t="s">
        <v>337</v>
      </c>
      <c r="H202" s="232">
        <v>131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3399</v>
      </c>
    </row>
    <row r="203" s="2" customFormat="1" ht="16.5" customHeight="1">
      <c r="A203" s="38"/>
      <c r="B203" s="39"/>
      <c r="C203" s="228" t="s">
        <v>608</v>
      </c>
      <c r="D203" s="228" t="s">
        <v>258</v>
      </c>
      <c r="E203" s="229" t="s">
        <v>1868</v>
      </c>
      <c r="F203" s="230" t="s">
        <v>1869</v>
      </c>
      <c r="G203" s="231" t="s">
        <v>337</v>
      </c>
      <c r="H203" s="232">
        <v>131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0.001</v>
      </c>
      <c r="R203" s="238">
        <f>Q203*H203</f>
        <v>0.13100000000000001</v>
      </c>
      <c r="S203" s="238">
        <v>0.00031</v>
      </c>
      <c r="T203" s="239">
        <f>S203*H203</f>
        <v>0.04061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3400</v>
      </c>
    </row>
    <row r="204" s="2" customFormat="1" ht="24.15" customHeight="1">
      <c r="A204" s="38"/>
      <c r="B204" s="39"/>
      <c r="C204" s="228" t="s">
        <v>614</v>
      </c>
      <c r="D204" s="228" t="s">
        <v>258</v>
      </c>
      <c r="E204" s="229" t="s">
        <v>1871</v>
      </c>
      <c r="F204" s="230" t="s">
        <v>1872</v>
      </c>
      <c r="G204" s="231" t="s">
        <v>337</v>
      </c>
      <c r="H204" s="232">
        <v>131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0.00020000000000000001</v>
      </c>
      <c r="R204" s="238">
        <f>Q204*H204</f>
        <v>0.026200000000000001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355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355</v>
      </c>
      <c r="BM204" s="240" t="s">
        <v>3401</v>
      </c>
    </row>
    <row r="205" s="2" customFormat="1" ht="24.15" customHeight="1">
      <c r="A205" s="38"/>
      <c r="B205" s="39"/>
      <c r="C205" s="228" t="s">
        <v>620</v>
      </c>
      <c r="D205" s="228" t="s">
        <v>258</v>
      </c>
      <c r="E205" s="229" t="s">
        <v>1871</v>
      </c>
      <c r="F205" s="230" t="s">
        <v>1872</v>
      </c>
      <c r="G205" s="231" t="s">
        <v>337</v>
      </c>
      <c r="H205" s="232">
        <v>131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0.00020000000000000001</v>
      </c>
      <c r="R205" s="238">
        <f>Q205*H205</f>
        <v>0.026200000000000001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355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355</v>
      </c>
      <c r="BM205" s="240" t="s">
        <v>3402</v>
      </c>
    </row>
    <row r="206" s="2" customFormat="1" ht="24.15" customHeight="1">
      <c r="A206" s="38"/>
      <c r="B206" s="39"/>
      <c r="C206" s="228" t="s">
        <v>625</v>
      </c>
      <c r="D206" s="228" t="s">
        <v>258</v>
      </c>
      <c r="E206" s="229" t="s">
        <v>1875</v>
      </c>
      <c r="F206" s="230" t="s">
        <v>1876</v>
      </c>
      <c r="G206" s="231" t="s">
        <v>337</v>
      </c>
      <c r="H206" s="232">
        <v>131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1736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1736</v>
      </c>
      <c r="BM206" s="240" t="s">
        <v>3403</v>
      </c>
    </row>
    <row r="207" s="2" customFormat="1" ht="16.5" customHeight="1">
      <c r="A207" s="38"/>
      <c r="B207" s="39"/>
      <c r="C207" s="228" t="s">
        <v>630</v>
      </c>
      <c r="D207" s="228" t="s">
        <v>258</v>
      </c>
      <c r="E207" s="229" t="s">
        <v>1878</v>
      </c>
      <c r="F207" s="230" t="s">
        <v>1879</v>
      </c>
      <c r="G207" s="231" t="s">
        <v>337</v>
      </c>
      <c r="H207" s="232">
        <v>131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1736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1736</v>
      </c>
      <c r="BM207" s="240" t="s">
        <v>3404</v>
      </c>
    </row>
    <row r="208" s="2" customFormat="1" ht="16.5" customHeight="1">
      <c r="A208" s="38"/>
      <c r="B208" s="39"/>
      <c r="C208" s="228" t="s">
        <v>643</v>
      </c>
      <c r="D208" s="228" t="s">
        <v>258</v>
      </c>
      <c r="E208" s="229" t="s">
        <v>1881</v>
      </c>
      <c r="F208" s="230" t="s">
        <v>1882</v>
      </c>
      <c r="G208" s="231" t="s">
        <v>1735</v>
      </c>
      <c r="H208" s="232">
        <v>1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1736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1736</v>
      </c>
      <c r="BM208" s="240" t="s">
        <v>3405</v>
      </c>
    </row>
    <row r="209" s="12" customFormat="1" ht="22.8" customHeight="1">
      <c r="A209" s="12"/>
      <c r="B209" s="212"/>
      <c r="C209" s="213"/>
      <c r="D209" s="214" t="s">
        <v>76</v>
      </c>
      <c r="E209" s="226" t="s">
        <v>1884</v>
      </c>
      <c r="F209" s="226" t="s">
        <v>1885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SUM(P210:P212)</f>
        <v>0</v>
      </c>
      <c r="Q209" s="220"/>
      <c r="R209" s="221">
        <f>SUM(R210:R212)</f>
        <v>0</v>
      </c>
      <c r="S209" s="220"/>
      <c r="T209" s="222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87</v>
      </c>
      <c r="AT209" s="224" t="s">
        <v>76</v>
      </c>
      <c r="AU209" s="224" t="s">
        <v>85</v>
      </c>
      <c r="AY209" s="223" t="s">
        <v>256</v>
      </c>
      <c r="BK209" s="225">
        <f>SUM(BK210:BK212)</f>
        <v>0</v>
      </c>
    </row>
    <row r="210" s="2" customFormat="1" ht="66.75" customHeight="1">
      <c r="A210" s="38"/>
      <c r="B210" s="39"/>
      <c r="C210" s="228" t="s">
        <v>657</v>
      </c>
      <c r="D210" s="228" t="s">
        <v>258</v>
      </c>
      <c r="E210" s="229" t="s">
        <v>1886</v>
      </c>
      <c r="F210" s="230" t="s">
        <v>2801</v>
      </c>
      <c r="G210" s="231" t="s">
        <v>319</v>
      </c>
      <c r="H210" s="232">
        <v>4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355</v>
      </c>
      <c r="AT210" s="240" t="s">
        <v>258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355</v>
      </c>
      <c r="BM210" s="240" t="s">
        <v>3406</v>
      </c>
    </row>
    <row r="211" s="14" customFormat="1">
      <c r="A211" s="14"/>
      <c r="B211" s="258"/>
      <c r="C211" s="259"/>
      <c r="D211" s="249" t="s">
        <v>266</v>
      </c>
      <c r="E211" s="260" t="s">
        <v>1</v>
      </c>
      <c r="F211" s="261" t="s">
        <v>262</v>
      </c>
      <c r="G211" s="259"/>
      <c r="H211" s="262">
        <v>4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266</v>
      </c>
      <c r="AU211" s="268" t="s">
        <v>87</v>
      </c>
      <c r="AV211" s="14" t="s">
        <v>87</v>
      </c>
      <c r="AW211" s="14" t="s">
        <v>34</v>
      </c>
      <c r="AX211" s="14" t="s">
        <v>77</v>
      </c>
      <c r="AY211" s="268" t="s">
        <v>256</v>
      </c>
    </row>
    <row r="212" s="15" customFormat="1">
      <c r="A212" s="15"/>
      <c r="B212" s="269"/>
      <c r="C212" s="270"/>
      <c r="D212" s="249" t="s">
        <v>266</v>
      </c>
      <c r="E212" s="271" t="s">
        <v>1</v>
      </c>
      <c r="F212" s="272" t="s">
        <v>270</v>
      </c>
      <c r="G212" s="270"/>
      <c r="H212" s="273">
        <v>4</v>
      </c>
      <c r="I212" s="274"/>
      <c r="J212" s="270"/>
      <c r="K212" s="270"/>
      <c r="L212" s="275"/>
      <c r="M212" s="292"/>
      <c r="N212" s="293"/>
      <c r="O212" s="293"/>
      <c r="P212" s="293"/>
      <c r="Q212" s="293"/>
      <c r="R212" s="293"/>
      <c r="S212" s="293"/>
      <c r="T212" s="29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9" t="s">
        <v>266</v>
      </c>
      <c r="AU212" s="279" t="s">
        <v>87</v>
      </c>
      <c r="AV212" s="15" t="s">
        <v>262</v>
      </c>
      <c r="AW212" s="15" t="s">
        <v>34</v>
      </c>
      <c r="AX212" s="15" t="s">
        <v>85</v>
      </c>
      <c r="AY212" s="279" t="s">
        <v>256</v>
      </c>
    </row>
    <row r="213" s="2" customFormat="1" ht="6.96" customHeight="1">
      <c r="A213" s="38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44"/>
      <c r="M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</sheetData>
  <sheetProtection sheet="1" autoFilter="0" formatColumns="0" formatRows="0" objects="1" scenarios="1" spinCount="100000" saltValue="jFtnUF5Aw0Qb9JyjtKFigKQG+QJYDCIcg0PgcIBHxuzbCK0bCBDedixvXjx+8jTCLesSCo5YEk5DYnp+3Eawug==" hashValue="rs0J/HRq+bBJ2c+/TzAQozWHgVps6gdF3ksiCFHyMs9TFXzXLbhMK7RgEzTPbFcGUP1cz7QTyPW2gLyx6gZObA==" algorithmName="SHA-512" password="CC35"/>
  <autoFilter ref="C137:K21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3350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3407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ROUND((SUM(BE136:BE205)),  2)</f>
        <v>0</v>
      </c>
      <c r="G37" s="38"/>
      <c r="H37" s="38"/>
      <c r="I37" s="165">
        <v>0.20999999999999999</v>
      </c>
      <c r="J37" s="164">
        <f>ROUND(((SUM(BE136:BE205))*I37),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ROUND((SUM(BF136:BF205)),  2)</f>
        <v>0</v>
      </c>
      <c r="G38" s="38"/>
      <c r="H38" s="38"/>
      <c r="I38" s="165">
        <v>0.12</v>
      </c>
      <c r="J38" s="164">
        <f>ROUND(((SUM(BF136:BF205))*I38),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ROUND((SUM(BG136:BG205)),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ROUND((SUM(BH136:BH205)),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ROUND((SUM(BI136:BI205)),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3350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2300103-082 - Stavební část - kabinet fyziky m.č.2.07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J137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J138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J143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J148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J149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1720</v>
      </c>
      <c r="E107" s="197"/>
      <c r="F107" s="197"/>
      <c r="G107" s="197"/>
      <c r="H107" s="197"/>
      <c r="I107" s="197"/>
      <c r="J107" s="198">
        <f>J154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J158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1722</v>
      </c>
      <c r="E109" s="197"/>
      <c r="F109" s="197"/>
      <c r="G109" s="197"/>
      <c r="H109" s="197"/>
      <c r="I109" s="197"/>
      <c r="J109" s="198">
        <f>J174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235</v>
      </c>
      <c r="E110" s="197"/>
      <c r="F110" s="197"/>
      <c r="G110" s="197"/>
      <c r="H110" s="197"/>
      <c r="I110" s="197"/>
      <c r="J110" s="198">
        <f>J188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236</v>
      </c>
      <c r="E111" s="197"/>
      <c r="F111" s="197"/>
      <c r="G111" s="197"/>
      <c r="H111" s="197"/>
      <c r="I111" s="197"/>
      <c r="J111" s="198">
        <f>J195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237</v>
      </c>
      <c r="E112" s="197"/>
      <c r="F112" s="197"/>
      <c r="G112" s="197"/>
      <c r="H112" s="197"/>
      <c r="I112" s="197"/>
      <c r="J112" s="198">
        <f>J197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241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25" customHeight="1">
      <c r="A122" s="38"/>
      <c r="B122" s="39"/>
      <c r="C122" s="40"/>
      <c r="D122" s="40"/>
      <c r="E122" s="184" t="str">
        <f>E7</f>
        <v>Rekonstrukce silno a slaboproudé instalace, WC pro imobilní - ZŠ Ivanovice na Hané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" customFormat="1" ht="12" customHeight="1">
      <c r="B123" s="21"/>
      <c r="C123" s="32" t="s">
        <v>209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="1" customFormat="1" ht="16.5" customHeight="1">
      <c r="B124" s="21"/>
      <c r="C124" s="22"/>
      <c r="D124" s="22"/>
      <c r="E124" s="184" t="s">
        <v>1716</v>
      </c>
      <c r="F124" s="22"/>
      <c r="G124" s="22"/>
      <c r="H124" s="22"/>
      <c r="I124" s="22"/>
      <c r="J124" s="22"/>
      <c r="K124" s="22"/>
      <c r="L124" s="20"/>
    </row>
    <row r="125" s="1" customFormat="1" ht="12" customHeight="1">
      <c r="B125" s="21"/>
      <c r="C125" s="32" t="s">
        <v>1424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2" customFormat="1" ht="16.5" customHeight="1">
      <c r="A126" s="38"/>
      <c r="B126" s="39"/>
      <c r="C126" s="40"/>
      <c r="D126" s="40"/>
      <c r="E126" s="300" t="s">
        <v>3350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1718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E13</f>
        <v>2300103-082 - Stavební část - kabinet fyziky m.č.2.07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F16</f>
        <v xml:space="preserve">Ivanovice na Hané, ul. Tyršova  218/4</v>
      </c>
      <c r="G130" s="40"/>
      <c r="H130" s="40"/>
      <c r="I130" s="32" t="s">
        <v>22</v>
      </c>
      <c r="J130" s="79" t="str">
        <f>IF(J16="","",J16)</f>
        <v>6. 12. 2023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E19</f>
        <v xml:space="preserve"> </v>
      </c>
      <c r="G132" s="40"/>
      <c r="H132" s="40"/>
      <c r="I132" s="32" t="s">
        <v>30</v>
      </c>
      <c r="J132" s="36" t="str">
        <f>E25</f>
        <v>SPZ Design, s.r.o.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IF(E22="","",E22)</f>
        <v>Vyplň údaj</v>
      </c>
      <c r="G133" s="40"/>
      <c r="H133" s="40"/>
      <c r="I133" s="32" t="s">
        <v>35</v>
      </c>
      <c r="J133" s="36" t="str">
        <f>E28</f>
        <v xml:space="preserve"> 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200"/>
      <c r="B135" s="201"/>
      <c r="C135" s="202" t="s">
        <v>242</v>
      </c>
      <c r="D135" s="203" t="s">
        <v>62</v>
      </c>
      <c r="E135" s="203" t="s">
        <v>58</v>
      </c>
      <c r="F135" s="203" t="s">
        <v>59</v>
      </c>
      <c r="G135" s="203" t="s">
        <v>243</v>
      </c>
      <c r="H135" s="203" t="s">
        <v>244</v>
      </c>
      <c r="I135" s="203" t="s">
        <v>245</v>
      </c>
      <c r="J135" s="204" t="s">
        <v>213</v>
      </c>
      <c r="K135" s="205" t="s">
        <v>246</v>
      </c>
      <c r="L135" s="206"/>
      <c r="M135" s="100" t="s">
        <v>1</v>
      </c>
      <c r="N135" s="101" t="s">
        <v>41</v>
      </c>
      <c r="O135" s="101" t="s">
        <v>247</v>
      </c>
      <c r="P135" s="101" t="s">
        <v>248</v>
      </c>
      <c r="Q135" s="101" t="s">
        <v>249</v>
      </c>
      <c r="R135" s="101" t="s">
        <v>250</v>
      </c>
      <c r="S135" s="101" t="s">
        <v>251</v>
      </c>
      <c r="T135" s="102" t="s">
        <v>252</v>
      </c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</row>
    <row r="136" s="2" customFormat="1" ht="22.8" customHeight="1">
      <c r="A136" s="38"/>
      <c r="B136" s="39"/>
      <c r="C136" s="107" t="s">
        <v>253</v>
      </c>
      <c r="D136" s="40"/>
      <c r="E136" s="40"/>
      <c r="F136" s="40"/>
      <c r="G136" s="40"/>
      <c r="H136" s="40"/>
      <c r="I136" s="40"/>
      <c r="J136" s="207">
        <f>BK136</f>
        <v>0</v>
      </c>
      <c r="K136" s="40"/>
      <c r="L136" s="44"/>
      <c r="M136" s="103"/>
      <c r="N136" s="208"/>
      <c r="O136" s="104"/>
      <c r="P136" s="209">
        <f>P137+P148</f>
        <v>0</v>
      </c>
      <c r="Q136" s="104"/>
      <c r="R136" s="209">
        <f>R137+R148</f>
        <v>0.42289459000000001</v>
      </c>
      <c r="S136" s="104"/>
      <c r="T136" s="210">
        <f>T137+T148</f>
        <v>0.19388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76</v>
      </c>
      <c r="AU136" s="17" t="s">
        <v>215</v>
      </c>
      <c r="BK136" s="211">
        <f>BK137+BK148</f>
        <v>0</v>
      </c>
    </row>
    <row r="137" s="12" customFormat="1" ht="25.92" customHeight="1">
      <c r="A137" s="12"/>
      <c r="B137" s="212"/>
      <c r="C137" s="213"/>
      <c r="D137" s="214" t="s">
        <v>76</v>
      </c>
      <c r="E137" s="215" t="s">
        <v>254</v>
      </c>
      <c r="F137" s="215" t="s">
        <v>255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P138+P140+P143</f>
        <v>0</v>
      </c>
      <c r="Q137" s="220"/>
      <c r="R137" s="221">
        <f>R138+R140+R143</f>
        <v>0</v>
      </c>
      <c r="S137" s="220"/>
      <c r="T137" s="222">
        <f>T138+T140+T143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85</v>
      </c>
      <c r="AT137" s="224" t="s">
        <v>76</v>
      </c>
      <c r="AU137" s="224" t="s">
        <v>77</v>
      </c>
      <c r="AY137" s="223" t="s">
        <v>256</v>
      </c>
      <c r="BK137" s="225">
        <f>BK138+BK140+BK143</f>
        <v>0</v>
      </c>
    </row>
    <row r="138" s="12" customFormat="1" ht="22.8" customHeight="1">
      <c r="A138" s="12"/>
      <c r="B138" s="212"/>
      <c r="C138" s="213"/>
      <c r="D138" s="214" t="s">
        <v>76</v>
      </c>
      <c r="E138" s="226" t="s">
        <v>289</v>
      </c>
      <c r="F138" s="226" t="s">
        <v>381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P139</f>
        <v>0</v>
      </c>
      <c r="Q138" s="220"/>
      <c r="R138" s="221">
        <f>R139</f>
        <v>0</v>
      </c>
      <c r="S138" s="220"/>
      <c r="T138" s="222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85</v>
      </c>
      <c r="AT138" s="224" t="s">
        <v>76</v>
      </c>
      <c r="AU138" s="224" t="s">
        <v>85</v>
      </c>
      <c r="AY138" s="223" t="s">
        <v>256</v>
      </c>
      <c r="BK138" s="225">
        <f>BK139</f>
        <v>0</v>
      </c>
    </row>
    <row r="139" s="2" customFormat="1" ht="16.5" customHeight="1">
      <c r="A139" s="38"/>
      <c r="B139" s="39"/>
      <c r="C139" s="228" t="s">
        <v>85</v>
      </c>
      <c r="D139" s="228" t="s">
        <v>258</v>
      </c>
      <c r="E139" s="229" t="s">
        <v>1733</v>
      </c>
      <c r="F139" s="230" t="s">
        <v>1734</v>
      </c>
      <c r="G139" s="231" t="s">
        <v>1735</v>
      </c>
      <c r="H139" s="232">
        <v>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1736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1736</v>
      </c>
      <c r="BM139" s="240" t="s">
        <v>3408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309</v>
      </c>
      <c r="F140" s="226" t="s">
        <v>517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SUM(P141:P142)</f>
        <v>0</v>
      </c>
      <c r="Q140" s="220"/>
      <c r="R140" s="221">
        <f>SUM(R141:R142)</f>
        <v>0</v>
      </c>
      <c r="S140" s="220"/>
      <c r="T140" s="222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76</v>
      </c>
      <c r="AU140" s="224" t="s">
        <v>85</v>
      </c>
      <c r="AY140" s="223" t="s">
        <v>256</v>
      </c>
      <c r="BK140" s="225">
        <f>SUM(BK141:BK142)</f>
        <v>0</v>
      </c>
    </row>
    <row r="141" s="2" customFormat="1" ht="16.5" customHeight="1">
      <c r="A141" s="38"/>
      <c r="B141" s="39"/>
      <c r="C141" s="228" t="s">
        <v>87</v>
      </c>
      <c r="D141" s="228" t="s">
        <v>258</v>
      </c>
      <c r="E141" s="229" t="s">
        <v>1744</v>
      </c>
      <c r="F141" s="230" t="s">
        <v>1745</v>
      </c>
      <c r="G141" s="231" t="s">
        <v>940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1736</v>
      </c>
      <c r="AT141" s="240" t="s">
        <v>258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1736</v>
      </c>
      <c r="BM141" s="240" t="s">
        <v>3409</v>
      </c>
    </row>
    <row r="142" s="2" customFormat="1" ht="16.5" customHeight="1">
      <c r="A142" s="38"/>
      <c r="B142" s="39"/>
      <c r="C142" s="228" t="s">
        <v>109</v>
      </c>
      <c r="D142" s="228" t="s">
        <v>258</v>
      </c>
      <c r="E142" s="229" t="s">
        <v>1747</v>
      </c>
      <c r="F142" s="230" t="s">
        <v>1748</v>
      </c>
      <c r="G142" s="231" t="s">
        <v>1735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1736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1736</v>
      </c>
      <c r="BM142" s="240" t="s">
        <v>3410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655</v>
      </c>
      <c r="F143" s="226" t="s">
        <v>656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SUM(P144:P147)</f>
        <v>0</v>
      </c>
      <c r="Q143" s="220"/>
      <c r="R143" s="221">
        <f>SUM(R144:R147)</f>
        <v>0</v>
      </c>
      <c r="S143" s="220"/>
      <c r="T143" s="22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85</v>
      </c>
      <c r="AT143" s="224" t="s">
        <v>76</v>
      </c>
      <c r="AU143" s="224" t="s">
        <v>85</v>
      </c>
      <c r="AY143" s="223" t="s">
        <v>256</v>
      </c>
      <c r="BK143" s="225">
        <f>SUM(BK144:BK147)</f>
        <v>0</v>
      </c>
    </row>
    <row r="144" s="2" customFormat="1" ht="24.15" customHeight="1">
      <c r="A144" s="38"/>
      <c r="B144" s="39"/>
      <c r="C144" s="228" t="s">
        <v>262</v>
      </c>
      <c r="D144" s="228" t="s">
        <v>258</v>
      </c>
      <c r="E144" s="229" t="s">
        <v>1750</v>
      </c>
      <c r="F144" s="230" t="s">
        <v>1751</v>
      </c>
      <c r="G144" s="231" t="s">
        <v>292</v>
      </c>
      <c r="H144" s="232">
        <v>0.40000000000000002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262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262</v>
      </c>
      <c r="BM144" s="240" t="s">
        <v>3411</v>
      </c>
    </row>
    <row r="145" s="2" customFormat="1" ht="24.15" customHeight="1">
      <c r="A145" s="38"/>
      <c r="B145" s="39"/>
      <c r="C145" s="228" t="s">
        <v>284</v>
      </c>
      <c r="D145" s="228" t="s">
        <v>258</v>
      </c>
      <c r="E145" s="229" t="s">
        <v>662</v>
      </c>
      <c r="F145" s="230" t="s">
        <v>663</v>
      </c>
      <c r="G145" s="231" t="s">
        <v>292</v>
      </c>
      <c r="H145" s="232">
        <v>0.40000000000000002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262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262</v>
      </c>
      <c r="BM145" s="240" t="s">
        <v>3412</v>
      </c>
    </row>
    <row r="146" s="2" customFormat="1" ht="16.5" customHeight="1">
      <c r="A146" s="38"/>
      <c r="B146" s="39"/>
      <c r="C146" s="228" t="s">
        <v>289</v>
      </c>
      <c r="D146" s="228" t="s">
        <v>258</v>
      </c>
      <c r="E146" s="229" t="s">
        <v>1754</v>
      </c>
      <c r="F146" s="230" t="s">
        <v>1755</v>
      </c>
      <c r="G146" s="231" t="s">
        <v>292</v>
      </c>
      <c r="H146" s="232">
        <v>0.40000000000000002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262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262</v>
      </c>
      <c r="BM146" s="240" t="s">
        <v>3413</v>
      </c>
    </row>
    <row r="147" s="2" customFormat="1" ht="24.15" customHeight="1">
      <c r="A147" s="38"/>
      <c r="B147" s="39"/>
      <c r="C147" s="280" t="s">
        <v>296</v>
      </c>
      <c r="D147" s="280" t="s">
        <v>303</v>
      </c>
      <c r="E147" s="281" t="s">
        <v>1757</v>
      </c>
      <c r="F147" s="282" t="s">
        <v>1758</v>
      </c>
      <c r="G147" s="283" t="s">
        <v>319</v>
      </c>
      <c r="H147" s="284">
        <v>1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302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262</v>
      </c>
      <c r="BM147" s="240" t="s">
        <v>3414</v>
      </c>
    </row>
    <row r="148" s="12" customFormat="1" ht="25.92" customHeight="1">
      <c r="A148" s="12"/>
      <c r="B148" s="212"/>
      <c r="C148" s="213"/>
      <c r="D148" s="214" t="s">
        <v>76</v>
      </c>
      <c r="E148" s="215" t="s">
        <v>715</v>
      </c>
      <c r="F148" s="215" t="s">
        <v>716</v>
      </c>
      <c r="G148" s="213"/>
      <c r="H148" s="213"/>
      <c r="I148" s="216"/>
      <c r="J148" s="217">
        <f>BK148</f>
        <v>0</v>
      </c>
      <c r="K148" s="213"/>
      <c r="L148" s="218"/>
      <c r="M148" s="219"/>
      <c r="N148" s="220"/>
      <c r="O148" s="220"/>
      <c r="P148" s="221">
        <f>P149+P154+P158+P174+P188+P195+P197</f>
        <v>0</v>
      </c>
      <c r="Q148" s="220"/>
      <c r="R148" s="221">
        <f>R149+R154+R158+R174+R188+R195+R197</f>
        <v>0.42289459000000001</v>
      </c>
      <c r="S148" s="220"/>
      <c r="T148" s="222">
        <f>T149+T154+T158+T174+T188+T195+T197</f>
        <v>0.19388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87</v>
      </c>
      <c r="AT148" s="224" t="s">
        <v>76</v>
      </c>
      <c r="AU148" s="224" t="s">
        <v>77</v>
      </c>
      <c r="AY148" s="223" t="s">
        <v>256</v>
      </c>
      <c r="BK148" s="225">
        <f>BK149+BK154+BK158+BK174+BK188+BK195+BK197</f>
        <v>0</v>
      </c>
    </row>
    <row r="149" s="12" customFormat="1" ht="22.8" customHeight="1">
      <c r="A149" s="12"/>
      <c r="B149" s="212"/>
      <c r="C149" s="213"/>
      <c r="D149" s="214" t="s">
        <v>76</v>
      </c>
      <c r="E149" s="226" t="s">
        <v>935</v>
      </c>
      <c r="F149" s="226" t="s">
        <v>936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SUM(P150:P153)</f>
        <v>0</v>
      </c>
      <c r="Q149" s="220"/>
      <c r="R149" s="221">
        <f>SUM(R150:R153)</f>
        <v>0</v>
      </c>
      <c r="S149" s="220"/>
      <c r="T149" s="222">
        <f>SUM(T150:T153)</f>
        <v>0.02102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87</v>
      </c>
      <c r="AT149" s="224" t="s">
        <v>76</v>
      </c>
      <c r="AU149" s="224" t="s">
        <v>85</v>
      </c>
      <c r="AY149" s="223" t="s">
        <v>256</v>
      </c>
      <c r="BK149" s="225">
        <f>SUM(BK150:BK153)</f>
        <v>0</v>
      </c>
    </row>
    <row r="150" s="2" customFormat="1" ht="16.5" customHeight="1">
      <c r="A150" s="38"/>
      <c r="B150" s="39"/>
      <c r="C150" s="228" t="s">
        <v>302</v>
      </c>
      <c r="D150" s="228" t="s">
        <v>258</v>
      </c>
      <c r="E150" s="229" t="s">
        <v>966</v>
      </c>
      <c r="F150" s="230" t="s">
        <v>967</v>
      </c>
      <c r="G150" s="231" t="s">
        <v>940</v>
      </c>
      <c r="H150" s="232">
        <v>1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0.019460000000000002</v>
      </c>
      <c r="T150" s="239">
        <f>S150*H150</f>
        <v>0.019460000000000002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355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355</v>
      </c>
      <c r="BM150" s="240" t="s">
        <v>3415</v>
      </c>
    </row>
    <row r="151" s="2" customFormat="1" ht="16.5" customHeight="1">
      <c r="A151" s="38"/>
      <c r="B151" s="39"/>
      <c r="C151" s="228" t="s">
        <v>309</v>
      </c>
      <c r="D151" s="228" t="s">
        <v>258</v>
      </c>
      <c r="E151" s="229" t="s">
        <v>1005</v>
      </c>
      <c r="F151" s="230" t="s">
        <v>1006</v>
      </c>
      <c r="G151" s="231" t="s">
        <v>940</v>
      </c>
      <c r="H151" s="232">
        <v>1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0.00156</v>
      </c>
      <c r="T151" s="239">
        <f>S151*H151</f>
        <v>0.00156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355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3416</v>
      </c>
    </row>
    <row r="152" s="2" customFormat="1" ht="24.15" customHeight="1">
      <c r="A152" s="38"/>
      <c r="B152" s="39"/>
      <c r="C152" s="228" t="s">
        <v>316</v>
      </c>
      <c r="D152" s="228" t="s">
        <v>258</v>
      </c>
      <c r="E152" s="229" t="s">
        <v>1762</v>
      </c>
      <c r="F152" s="230" t="s">
        <v>1763</v>
      </c>
      <c r="G152" s="231" t="s">
        <v>940</v>
      </c>
      <c r="H152" s="232">
        <v>1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1736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1736</v>
      </c>
      <c r="BM152" s="240" t="s">
        <v>3417</v>
      </c>
    </row>
    <row r="153" s="2" customFormat="1" ht="16.5" customHeight="1">
      <c r="A153" s="38"/>
      <c r="B153" s="39"/>
      <c r="C153" s="228" t="s">
        <v>322</v>
      </c>
      <c r="D153" s="228" t="s">
        <v>258</v>
      </c>
      <c r="E153" s="229" t="s">
        <v>1765</v>
      </c>
      <c r="F153" s="230" t="s">
        <v>1766</v>
      </c>
      <c r="G153" s="231" t="s">
        <v>1735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1736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1736</v>
      </c>
      <c r="BM153" s="240" t="s">
        <v>3418</v>
      </c>
    </row>
    <row r="154" s="12" customFormat="1" ht="22.8" customHeight="1">
      <c r="A154" s="12"/>
      <c r="B154" s="212"/>
      <c r="C154" s="213"/>
      <c r="D154" s="214" t="s">
        <v>76</v>
      </c>
      <c r="E154" s="226" t="s">
        <v>1768</v>
      </c>
      <c r="F154" s="226" t="s">
        <v>1769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SUM(P155:P157)</f>
        <v>0</v>
      </c>
      <c r="Q154" s="220"/>
      <c r="R154" s="221">
        <f>SUM(R155:R157)</f>
        <v>0</v>
      </c>
      <c r="S154" s="220"/>
      <c r="T154" s="222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87</v>
      </c>
      <c r="AT154" s="224" t="s">
        <v>76</v>
      </c>
      <c r="AU154" s="224" t="s">
        <v>85</v>
      </c>
      <c r="AY154" s="223" t="s">
        <v>256</v>
      </c>
      <c r="BK154" s="225">
        <f>SUM(BK155:BK157)</f>
        <v>0</v>
      </c>
    </row>
    <row r="155" s="2" customFormat="1" ht="16.5" customHeight="1">
      <c r="A155" s="38"/>
      <c r="B155" s="39"/>
      <c r="C155" s="228" t="s">
        <v>8</v>
      </c>
      <c r="D155" s="228" t="s">
        <v>258</v>
      </c>
      <c r="E155" s="229" t="s">
        <v>1770</v>
      </c>
      <c r="F155" s="230" t="s">
        <v>1771</v>
      </c>
      <c r="G155" s="231" t="s">
        <v>337</v>
      </c>
      <c r="H155" s="232">
        <v>2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3419</v>
      </c>
    </row>
    <row r="156" s="2" customFormat="1" ht="16.5" customHeight="1">
      <c r="A156" s="38"/>
      <c r="B156" s="39"/>
      <c r="C156" s="228" t="s">
        <v>334</v>
      </c>
      <c r="D156" s="228" t="s">
        <v>258</v>
      </c>
      <c r="E156" s="229" t="s">
        <v>1773</v>
      </c>
      <c r="F156" s="230" t="s">
        <v>1774</v>
      </c>
      <c r="G156" s="231" t="s">
        <v>1151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1736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1736</v>
      </c>
      <c r="BM156" s="240" t="s">
        <v>3420</v>
      </c>
    </row>
    <row r="157" s="2" customFormat="1" ht="16.5" customHeight="1">
      <c r="A157" s="38"/>
      <c r="B157" s="39"/>
      <c r="C157" s="228" t="s">
        <v>343</v>
      </c>
      <c r="D157" s="228" t="s">
        <v>258</v>
      </c>
      <c r="E157" s="229" t="s">
        <v>1776</v>
      </c>
      <c r="F157" s="230" t="s">
        <v>1777</v>
      </c>
      <c r="G157" s="231" t="s">
        <v>1151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1736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1736</v>
      </c>
      <c r="BM157" s="240" t="s">
        <v>3421</v>
      </c>
    </row>
    <row r="158" s="12" customFormat="1" ht="22.8" customHeight="1">
      <c r="A158" s="12"/>
      <c r="B158" s="212"/>
      <c r="C158" s="213"/>
      <c r="D158" s="214" t="s">
        <v>76</v>
      </c>
      <c r="E158" s="226" t="s">
        <v>1064</v>
      </c>
      <c r="F158" s="226" t="s">
        <v>1065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SUM(P159:P173)</f>
        <v>0</v>
      </c>
      <c r="Q158" s="220"/>
      <c r="R158" s="221">
        <f>SUM(R159:R173)</f>
        <v>0.13395459000000001</v>
      </c>
      <c r="S158" s="220"/>
      <c r="T158" s="222">
        <f>SUM(T159:T173)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87</v>
      </c>
      <c r="AT158" s="224" t="s">
        <v>76</v>
      </c>
      <c r="AU158" s="224" t="s">
        <v>85</v>
      </c>
      <c r="AY158" s="223" t="s">
        <v>256</v>
      </c>
      <c r="BK158" s="225">
        <f>SUM(BK159:BK173)</f>
        <v>0</v>
      </c>
    </row>
    <row r="159" s="2" customFormat="1" ht="33" customHeight="1">
      <c r="A159" s="38"/>
      <c r="B159" s="39"/>
      <c r="C159" s="228" t="s">
        <v>348</v>
      </c>
      <c r="D159" s="228" t="s">
        <v>258</v>
      </c>
      <c r="E159" s="229" t="s">
        <v>1067</v>
      </c>
      <c r="F159" s="230" t="s">
        <v>1068</v>
      </c>
      <c r="G159" s="231" t="s">
        <v>337</v>
      </c>
      <c r="H159" s="232">
        <v>12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0.00125</v>
      </c>
      <c r="R159" s="238">
        <f>Q159*H159</f>
        <v>0.014999999999999999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3422</v>
      </c>
    </row>
    <row r="160" s="2" customFormat="1" ht="16.5" customHeight="1">
      <c r="A160" s="38"/>
      <c r="B160" s="39"/>
      <c r="C160" s="280" t="s">
        <v>355</v>
      </c>
      <c r="D160" s="280" t="s">
        <v>303</v>
      </c>
      <c r="E160" s="281" t="s">
        <v>2207</v>
      </c>
      <c r="F160" s="282" t="s">
        <v>2208</v>
      </c>
      <c r="G160" s="283" t="s">
        <v>337</v>
      </c>
      <c r="H160" s="284">
        <v>16.091000000000001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0.0060000000000000001</v>
      </c>
      <c r="R160" s="238">
        <f>Q160*H160</f>
        <v>0.096546000000000007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3423</v>
      </c>
    </row>
    <row r="161" s="14" customFormat="1">
      <c r="A161" s="14"/>
      <c r="B161" s="258"/>
      <c r="C161" s="259"/>
      <c r="D161" s="249" t="s">
        <v>266</v>
      </c>
      <c r="E161" s="260" t="s">
        <v>1</v>
      </c>
      <c r="F161" s="261" t="s">
        <v>3424</v>
      </c>
      <c r="G161" s="259"/>
      <c r="H161" s="262">
        <v>16.091000000000001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266</v>
      </c>
      <c r="AU161" s="268" t="s">
        <v>87</v>
      </c>
      <c r="AV161" s="14" t="s">
        <v>87</v>
      </c>
      <c r="AW161" s="14" t="s">
        <v>34</v>
      </c>
      <c r="AX161" s="14" t="s">
        <v>85</v>
      </c>
      <c r="AY161" s="268" t="s">
        <v>256</v>
      </c>
    </row>
    <row r="162" s="2" customFormat="1" ht="16.5" customHeight="1">
      <c r="A162" s="38"/>
      <c r="B162" s="39"/>
      <c r="C162" s="280" t="s">
        <v>368</v>
      </c>
      <c r="D162" s="280" t="s">
        <v>303</v>
      </c>
      <c r="E162" s="281" t="s">
        <v>2211</v>
      </c>
      <c r="F162" s="282" t="s">
        <v>2212</v>
      </c>
      <c r="G162" s="283" t="s">
        <v>358</v>
      </c>
      <c r="H162" s="284">
        <v>12.157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0.00038000000000000002</v>
      </c>
      <c r="R162" s="238">
        <f>Q162*H162</f>
        <v>0.0046196600000000003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3425</v>
      </c>
    </row>
    <row r="163" s="14" customFormat="1">
      <c r="A163" s="14"/>
      <c r="B163" s="258"/>
      <c r="C163" s="259"/>
      <c r="D163" s="249" t="s">
        <v>266</v>
      </c>
      <c r="E163" s="260" t="s">
        <v>1</v>
      </c>
      <c r="F163" s="261" t="s">
        <v>3426</v>
      </c>
      <c r="G163" s="259"/>
      <c r="H163" s="262">
        <v>12.157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266</v>
      </c>
      <c r="AU163" s="268" t="s">
        <v>87</v>
      </c>
      <c r="AV163" s="14" t="s">
        <v>87</v>
      </c>
      <c r="AW163" s="14" t="s">
        <v>34</v>
      </c>
      <c r="AX163" s="14" t="s">
        <v>85</v>
      </c>
      <c r="AY163" s="268" t="s">
        <v>256</v>
      </c>
    </row>
    <row r="164" s="2" customFormat="1" ht="16.5" customHeight="1">
      <c r="A164" s="38"/>
      <c r="B164" s="39"/>
      <c r="C164" s="280" t="s">
        <v>382</v>
      </c>
      <c r="D164" s="280" t="s">
        <v>303</v>
      </c>
      <c r="E164" s="281" t="s">
        <v>2215</v>
      </c>
      <c r="F164" s="282" t="s">
        <v>2216</v>
      </c>
      <c r="G164" s="283" t="s">
        <v>358</v>
      </c>
      <c r="H164" s="284">
        <v>25.030000000000001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0.00035</v>
      </c>
      <c r="R164" s="238">
        <f>Q164*H164</f>
        <v>0.0087605000000000009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3427</v>
      </c>
    </row>
    <row r="165" s="14" customFormat="1">
      <c r="A165" s="14"/>
      <c r="B165" s="258"/>
      <c r="C165" s="259"/>
      <c r="D165" s="249" t="s">
        <v>266</v>
      </c>
      <c r="E165" s="260" t="s">
        <v>1</v>
      </c>
      <c r="F165" s="261" t="s">
        <v>3428</v>
      </c>
      <c r="G165" s="259"/>
      <c r="H165" s="262">
        <v>25.030000000000001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266</v>
      </c>
      <c r="AU165" s="268" t="s">
        <v>87</v>
      </c>
      <c r="AV165" s="14" t="s">
        <v>87</v>
      </c>
      <c r="AW165" s="14" t="s">
        <v>34</v>
      </c>
      <c r="AX165" s="14" t="s">
        <v>85</v>
      </c>
      <c r="AY165" s="268" t="s">
        <v>256</v>
      </c>
    </row>
    <row r="166" s="2" customFormat="1" ht="16.5" customHeight="1">
      <c r="A166" s="38"/>
      <c r="B166" s="39"/>
      <c r="C166" s="280" t="s">
        <v>406</v>
      </c>
      <c r="D166" s="280" t="s">
        <v>303</v>
      </c>
      <c r="E166" s="281" t="s">
        <v>2219</v>
      </c>
      <c r="F166" s="282" t="s">
        <v>2220</v>
      </c>
      <c r="G166" s="283" t="s">
        <v>358</v>
      </c>
      <c r="H166" s="284">
        <v>12.515000000000001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42</v>
      </c>
      <c r="O166" s="91"/>
      <c r="P166" s="238">
        <f>O166*H166</f>
        <v>0</v>
      </c>
      <c r="Q166" s="238">
        <v>0.00035</v>
      </c>
      <c r="R166" s="238">
        <f>Q166*H166</f>
        <v>0.0043802500000000005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513</v>
      </c>
      <c r="AT166" s="240" t="s">
        <v>303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3429</v>
      </c>
    </row>
    <row r="167" s="14" customFormat="1">
      <c r="A167" s="14"/>
      <c r="B167" s="258"/>
      <c r="C167" s="259"/>
      <c r="D167" s="249" t="s">
        <v>266</v>
      </c>
      <c r="E167" s="260" t="s">
        <v>1</v>
      </c>
      <c r="F167" s="261" t="s">
        <v>3430</v>
      </c>
      <c r="G167" s="259"/>
      <c r="H167" s="262">
        <v>12.515000000000001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266</v>
      </c>
      <c r="AU167" s="268" t="s">
        <v>87</v>
      </c>
      <c r="AV167" s="14" t="s">
        <v>87</v>
      </c>
      <c r="AW167" s="14" t="s">
        <v>34</v>
      </c>
      <c r="AX167" s="14" t="s">
        <v>85</v>
      </c>
      <c r="AY167" s="268" t="s">
        <v>256</v>
      </c>
    </row>
    <row r="168" s="2" customFormat="1" ht="16.5" customHeight="1">
      <c r="A168" s="38"/>
      <c r="B168" s="39"/>
      <c r="C168" s="280" t="s">
        <v>411</v>
      </c>
      <c r="D168" s="280" t="s">
        <v>303</v>
      </c>
      <c r="E168" s="281" t="s">
        <v>2223</v>
      </c>
      <c r="F168" s="282" t="s">
        <v>2224</v>
      </c>
      <c r="G168" s="283" t="s">
        <v>358</v>
      </c>
      <c r="H168" s="284">
        <v>7.1509999999999998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0.00050000000000000001</v>
      </c>
      <c r="R168" s="238">
        <f>Q168*H168</f>
        <v>0.0035755000000000001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513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3431</v>
      </c>
    </row>
    <row r="169" s="14" customFormat="1">
      <c r="A169" s="14"/>
      <c r="B169" s="258"/>
      <c r="C169" s="259"/>
      <c r="D169" s="249" t="s">
        <v>266</v>
      </c>
      <c r="E169" s="260" t="s">
        <v>1</v>
      </c>
      <c r="F169" s="261" t="s">
        <v>3432</v>
      </c>
      <c r="G169" s="259"/>
      <c r="H169" s="262">
        <v>7.1509999999999998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266</v>
      </c>
      <c r="AU169" s="268" t="s">
        <v>87</v>
      </c>
      <c r="AV169" s="14" t="s">
        <v>87</v>
      </c>
      <c r="AW169" s="14" t="s">
        <v>34</v>
      </c>
      <c r="AX169" s="14" t="s">
        <v>85</v>
      </c>
      <c r="AY169" s="268" t="s">
        <v>256</v>
      </c>
    </row>
    <row r="170" s="2" customFormat="1" ht="16.5" customHeight="1">
      <c r="A170" s="38"/>
      <c r="B170" s="39"/>
      <c r="C170" s="280" t="s">
        <v>7</v>
      </c>
      <c r="D170" s="280" t="s">
        <v>303</v>
      </c>
      <c r="E170" s="281" t="s">
        <v>2227</v>
      </c>
      <c r="F170" s="282" t="s">
        <v>2228</v>
      </c>
      <c r="G170" s="283" t="s">
        <v>319</v>
      </c>
      <c r="H170" s="284">
        <v>17.878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42</v>
      </c>
      <c r="O170" s="91"/>
      <c r="P170" s="238">
        <f>O170*H170</f>
        <v>0</v>
      </c>
      <c r="Q170" s="238">
        <v>4.0000000000000003E-05</v>
      </c>
      <c r="R170" s="238">
        <f>Q170*H170</f>
        <v>0.00071512000000000008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513</v>
      </c>
      <c r="AT170" s="240" t="s">
        <v>303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3433</v>
      </c>
    </row>
    <row r="171" s="14" customFormat="1">
      <c r="A171" s="14"/>
      <c r="B171" s="258"/>
      <c r="C171" s="259"/>
      <c r="D171" s="249" t="s">
        <v>266</v>
      </c>
      <c r="E171" s="260" t="s">
        <v>1</v>
      </c>
      <c r="F171" s="261" t="s">
        <v>3434</v>
      </c>
      <c r="G171" s="259"/>
      <c r="H171" s="262">
        <v>17.878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266</v>
      </c>
      <c r="AU171" s="268" t="s">
        <v>87</v>
      </c>
      <c r="AV171" s="14" t="s">
        <v>87</v>
      </c>
      <c r="AW171" s="14" t="s">
        <v>34</v>
      </c>
      <c r="AX171" s="14" t="s">
        <v>85</v>
      </c>
      <c r="AY171" s="268" t="s">
        <v>256</v>
      </c>
    </row>
    <row r="172" s="2" customFormat="1" ht="16.5" customHeight="1">
      <c r="A172" s="38"/>
      <c r="B172" s="39"/>
      <c r="C172" s="280" t="s">
        <v>435</v>
      </c>
      <c r="D172" s="280" t="s">
        <v>303</v>
      </c>
      <c r="E172" s="281" t="s">
        <v>2231</v>
      </c>
      <c r="F172" s="282" t="s">
        <v>2232</v>
      </c>
      <c r="G172" s="283" t="s">
        <v>319</v>
      </c>
      <c r="H172" s="284">
        <v>17.878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42</v>
      </c>
      <c r="O172" s="91"/>
      <c r="P172" s="238">
        <f>O172*H172</f>
        <v>0</v>
      </c>
      <c r="Q172" s="238">
        <v>2.0000000000000002E-05</v>
      </c>
      <c r="R172" s="238">
        <f>Q172*H172</f>
        <v>0.00035756000000000004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513</v>
      </c>
      <c r="AT172" s="240" t="s">
        <v>303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3435</v>
      </c>
    </row>
    <row r="173" s="14" customFormat="1">
      <c r="A173" s="14"/>
      <c r="B173" s="258"/>
      <c r="C173" s="259"/>
      <c r="D173" s="249" t="s">
        <v>266</v>
      </c>
      <c r="E173" s="260" t="s">
        <v>1</v>
      </c>
      <c r="F173" s="261" t="s">
        <v>3434</v>
      </c>
      <c r="G173" s="259"/>
      <c r="H173" s="262">
        <v>17.878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266</v>
      </c>
      <c r="AU173" s="268" t="s">
        <v>87</v>
      </c>
      <c r="AV173" s="14" t="s">
        <v>87</v>
      </c>
      <c r="AW173" s="14" t="s">
        <v>34</v>
      </c>
      <c r="AX173" s="14" t="s">
        <v>85</v>
      </c>
      <c r="AY173" s="268" t="s">
        <v>256</v>
      </c>
    </row>
    <row r="174" s="12" customFormat="1" ht="22.8" customHeight="1">
      <c r="A174" s="12"/>
      <c r="B174" s="212"/>
      <c r="C174" s="213"/>
      <c r="D174" s="214" t="s">
        <v>76</v>
      </c>
      <c r="E174" s="226" t="s">
        <v>1787</v>
      </c>
      <c r="F174" s="226" t="s">
        <v>1788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SUM(P175:P187)</f>
        <v>0</v>
      </c>
      <c r="Q174" s="220"/>
      <c r="R174" s="221">
        <f>SUM(R175:R187)</f>
        <v>0.18967999999999999</v>
      </c>
      <c r="S174" s="220"/>
      <c r="T174" s="222">
        <f>SUM(T175:T187)</f>
        <v>0.034799999999999998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87</v>
      </c>
      <c r="AT174" s="224" t="s">
        <v>76</v>
      </c>
      <c r="AU174" s="224" t="s">
        <v>85</v>
      </c>
      <c r="AY174" s="223" t="s">
        <v>256</v>
      </c>
      <c r="BK174" s="225">
        <f>SUM(BK175:BK187)</f>
        <v>0</v>
      </c>
    </row>
    <row r="175" s="2" customFormat="1" ht="24.15" customHeight="1">
      <c r="A175" s="38"/>
      <c r="B175" s="39"/>
      <c r="C175" s="228" t="s">
        <v>441</v>
      </c>
      <c r="D175" s="228" t="s">
        <v>258</v>
      </c>
      <c r="E175" s="229" t="s">
        <v>1789</v>
      </c>
      <c r="F175" s="230" t="s">
        <v>1790</v>
      </c>
      <c r="G175" s="231" t="s">
        <v>337</v>
      </c>
      <c r="H175" s="232">
        <v>12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3436</v>
      </c>
    </row>
    <row r="176" s="2" customFormat="1" ht="16.5" customHeight="1">
      <c r="A176" s="38"/>
      <c r="B176" s="39"/>
      <c r="C176" s="228" t="s">
        <v>465</v>
      </c>
      <c r="D176" s="228" t="s">
        <v>258</v>
      </c>
      <c r="E176" s="229" t="s">
        <v>1792</v>
      </c>
      <c r="F176" s="230" t="s">
        <v>1793</v>
      </c>
      <c r="G176" s="231" t="s">
        <v>337</v>
      </c>
      <c r="H176" s="232">
        <v>12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3437</v>
      </c>
    </row>
    <row r="177" s="2" customFormat="1" ht="24.15" customHeight="1">
      <c r="A177" s="38"/>
      <c r="B177" s="39"/>
      <c r="C177" s="228" t="s">
        <v>471</v>
      </c>
      <c r="D177" s="228" t="s">
        <v>258</v>
      </c>
      <c r="E177" s="229" t="s">
        <v>1795</v>
      </c>
      <c r="F177" s="230" t="s">
        <v>1796</v>
      </c>
      <c r="G177" s="231" t="s">
        <v>337</v>
      </c>
      <c r="H177" s="232">
        <v>12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0.00020000000000000001</v>
      </c>
      <c r="R177" s="238">
        <f>Q177*H177</f>
        <v>0.0024000000000000002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3438</v>
      </c>
    </row>
    <row r="178" s="2" customFormat="1" ht="16.5" customHeight="1">
      <c r="A178" s="38"/>
      <c r="B178" s="39"/>
      <c r="C178" s="228" t="s">
        <v>477</v>
      </c>
      <c r="D178" s="228" t="s">
        <v>258</v>
      </c>
      <c r="E178" s="229" t="s">
        <v>1798</v>
      </c>
      <c r="F178" s="230" t="s">
        <v>1799</v>
      </c>
      <c r="G178" s="231" t="s">
        <v>337</v>
      </c>
      <c r="H178" s="232">
        <v>12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0.014999999999999999</v>
      </c>
      <c r="R178" s="238">
        <f>Q178*H178</f>
        <v>0.17999999999999999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3439</v>
      </c>
    </row>
    <row r="179" s="2" customFormat="1" ht="24.15" customHeight="1">
      <c r="A179" s="38"/>
      <c r="B179" s="39"/>
      <c r="C179" s="228" t="s">
        <v>498</v>
      </c>
      <c r="D179" s="228" t="s">
        <v>258</v>
      </c>
      <c r="E179" s="229" t="s">
        <v>1801</v>
      </c>
      <c r="F179" s="230" t="s">
        <v>1802</v>
      </c>
      <c r="G179" s="231" t="s">
        <v>337</v>
      </c>
      <c r="H179" s="232">
        <v>12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0.0025000000000000001</v>
      </c>
      <c r="T179" s="239">
        <f>S179*H179</f>
        <v>0.029999999999999999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355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3440</v>
      </c>
    </row>
    <row r="180" s="2" customFormat="1" ht="16.5" customHeight="1">
      <c r="A180" s="38"/>
      <c r="B180" s="39"/>
      <c r="C180" s="228" t="s">
        <v>505</v>
      </c>
      <c r="D180" s="228" t="s">
        <v>258</v>
      </c>
      <c r="E180" s="229" t="s">
        <v>1804</v>
      </c>
      <c r="F180" s="230" t="s">
        <v>1805</v>
      </c>
      <c r="G180" s="231" t="s">
        <v>337</v>
      </c>
      <c r="H180" s="232">
        <v>12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0.00029999999999999997</v>
      </c>
      <c r="R180" s="238">
        <f>Q180*H180</f>
        <v>0.0035999999999999999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3441</v>
      </c>
    </row>
    <row r="181" s="2" customFormat="1" ht="16.5" customHeight="1">
      <c r="A181" s="38"/>
      <c r="B181" s="39"/>
      <c r="C181" s="280" t="s">
        <v>509</v>
      </c>
      <c r="D181" s="280" t="s">
        <v>303</v>
      </c>
      <c r="E181" s="281" t="s">
        <v>1807</v>
      </c>
      <c r="F181" s="282" t="s">
        <v>1808</v>
      </c>
      <c r="G181" s="283" t="s">
        <v>358</v>
      </c>
      <c r="H181" s="284">
        <v>16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42</v>
      </c>
      <c r="O181" s="91"/>
      <c r="P181" s="238">
        <f>O181*H181</f>
        <v>0</v>
      </c>
      <c r="Q181" s="238">
        <v>0.00022000000000000001</v>
      </c>
      <c r="R181" s="238">
        <f>Q181*H181</f>
        <v>0.0035200000000000001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513</v>
      </c>
      <c r="AT181" s="240" t="s">
        <v>303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3442</v>
      </c>
    </row>
    <row r="182" s="14" customFormat="1">
      <c r="A182" s="14"/>
      <c r="B182" s="258"/>
      <c r="C182" s="259"/>
      <c r="D182" s="249" t="s">
        <v>266</v>
      </c>
      <c r="E182" s="260" t="s">
        <v>1</v>
      </c>
      <c r="F182" s="261" t="s">
        <v>3443</v>
      </c>
      <c r="G182" s="259"/>
      <c r="H182" s="262">
        <v>16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8" t="s">
        <v>266</v>
      </c>
      <c r="AU182" s="268" t="s">
        <v>87</v>
      </c>
      <c r="AV182" s="14" t="s">
        <v>87</v>
      </c>
      <c r="AW182" s="14" t="s">
        <v>34</v>
      </c>
      <c r="AX182" s="14" t="s">
        <v>85</v>
      </c>
      <c r="AY182" s="268" t="s">
        <v>256</v>
      </c>
    </row>
    <row r="183" s="2" customFormat="1" ht="24.15" customHeight="1">
      <c r="A183" s="38"/>
      <c r="B183" s="39"/>
      <c r="C183" s="228" t="s">
        <v>513</v>
      </c>
      <c r="D183" s="228" t="s">
        <v>258</v>
      </c>
      <c r="E183" s="229" t="s">
        <v>1811</v>
      </c>
      <c r="F183" s="230" t="s">
        <v>1812</v>
      </c>
      <c r="G183" s="231" t="s">
        <v>358</v>
      </c>
      <c r="H183" s="232">
        <v>6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3444</v>
      </c>
    </row>
    <row r="184" s="2" customFormat="1" ht="21.75" customHeight="1">
      <c r="A184" s="38"/>
      <c r="B184" s="39"/>
      <c r="C184" s="228" t="s">
        <v>485</v>
      </c>
      <c r="D184" s="228" t="s">
        <v>258</v>
      </c>
      <c r="E184" s="229" t="s">
        <v>1814</v>
      </c>
      <c r="F184" s="230" t="s">
        <v>1815</v>
      </c>
      <c r="G184" s="231" t="s">
        <v>358</v>
      </c>
      <c r="H184" s="232">
        <v>16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0.00029999999999999997</v>
      </c>
      <c r="T184" s="239">
        <f>S184*H184</f>
        <v>0.0047999999999999996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3445</v>
      </c>
    </row>
    <row r="185" s="2" customFormat="1" ht="66.75" customHeight="1">
      <c r="A185" s="38"/>
      <c r="B185" s="39"/>
      <c r="C185" s="280" t="s">
        <v>489</v>
      </c>
      <c r="D185" s="280" t="s">
        <v>303</v>
      </c>
      <c r="E185" s="281" t="s">
        <v>1817</v>
      </c>
      <c r="F185" s="282" t="s">
        <v>1818</v>
      </c>
      <c r="G185" s="283" t="s">
        <v>337</v>
      </c>
      <c r="H185" s="284">
        <v>12</v>
      </c>
      <c r="I185" s="285"/>
      <c r="J185" s="286">
        <f>ROUND(I185*H185,2)</f>
        <v>0</v>
      </c>
      <c r="K185" s="287"/>
      <c r="L185" s="288"/>
      <c r="M185" s="289" t="s">
        <v>1</v>
      </c>
      <c r="N185" s="290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1736</v>
      </c>
      <c r="AT185" s="240" t="s">
        <v>303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1736</v>
      </c>
      <c r="BM185" s="240" t="s">
        <v>3446</v>
      </c>
    </row>
    <row r="186" s="2" customFormat="1" ht="16.5" customHeight="1">
      <c r="A186" s="38"/>
      <c r="B186" s="39"/>
      <c r="C186" s="228" t="s">
        <v>518</v>
      </c>
      <c r="D186" s="228" t="s">
        <v>258</v>
      </c>
      <c r="E186" s="229" t="s">
        <v>1820</v>
      </c>
      <c r="F186" s="230" t="s">
        <v>1821</v>
      </c>
      <c r="G186" s="231" t="s">
        <v>358</v>
      </c>
      <c r="H186" s="232">
        <v>16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1.0000000000000001E-05</v>
      </c>
      <c r="R186" s="238">
        <f>Q186*H186</f>
        <v>0.00016000000000000001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3447</v>
      </c>
    </row>
    <row r="187" s="2" customFormat="1" ht="24.15" customHeight="1">
      <c r="A187" s="38"/>
      <c r="B187" s="39"/>
      <c r="C187" s="228" t="s">
        <v>523</v>
      </c>
      <c r="D187" s="228" t="s">
        <v>258</v>
      </c>
      <c r="E187" s="229" t="s">
        <v>1823</v>
      </c>
      <c r="F187" s="230" t="s">
        <v>1824</v>
      </c>
      <c r="G187" s="231" t="s">
        <v>337</v>
      </c>
      <c r="H187" s="232">
        <v>12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355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3448</v>
      </c>
    </row>
    <row r="188" s="12" customFormat="1" ht="22.8" customHeight="1">
      <c r="A188" s="12"/>
      <c r="B188" s="212"/>
      <c r="C188" s="213"/>
      <c r="D188" s="214" t="s">
        <v>76</v>
      </c>
      <c r="E188" s="226" t="s">
        <v>1260</v>
      </c>
      <c r="F188" s="226" t="s">
        <v>1261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SUM(P189:P194)</f>
        <v>0</v>
      </c>
      <c r="Q188" s="220"/>
      <c r="R188" s="221">
        <f>SUM(R189:R194)</f>
        <v>0.027859999999999996</v>
      </c>
      <c r="S188" s="220"/>
      <c r="T188" s="222">
        <f>SUM(T189:T194)</f>
        <v>0.12225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87</v>
      </c>
      <c r="AT188" s="224" t="s">
        <v>76</v>
      </c>
      <c r="AU188" s="224" t="s">
        <v>85</v>
      </c>
      <c r="AY188" s="223" t="s">
        <v>256</v>
      </c>
      <c r="BK188" s="225">
        <f>SUM(BK189:BK194)</f>
        <v>0</v>
      </c>
    </row>
    <row r="189" s="2" customFormat="1" ht="16.5" customHeight="1">
      <c r="A189" s="38"/>
      <c r="B189" s="39"/>
      <c r="C189" s="228" t="s">
        <v>532</v>
      </c>
      <c r="D189" s="228" t="s">
        <v>258</v>
      </c>
      <c r="E189" s="229" t="s">
        <v>1267</v>
      </c>
      <c r="F189" s="230" t="s">
        <v>1268</v>
      </c>
      <c r="G189" s="231" t="s">
        <v>337</v>
      </c>
      <c r="H189" s="232">
        <v>1.5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0.00029999999999999997</v>
      </c>
      <c r="R189" s="238">
        <f>Q189*H189</f>
        <v>0.00044999999999999999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3449</v>
      </c>
    </row>
    <row r="190" s="2" customFormat="1" ht="24.15" customHeight="1">
      <c r="A190" s="38"/>
      <c r="B190" s="39"/>
      <c r="C190" s="228" t="s">
        <v>544</v>
      </c>
      <c r="D190" s="228" t="s">
        <v>258</v>
      </c>
      <c r="E190" s="229" t="s">
        <v>1827</v>
      </c>
      <c r="F190" s="230" t="s">
        <v>1828</v>
      </c>
      <c r="G190" s="231" t="s">
        <v>337</v>
      </c>
      <c r="H190" s="232">
        <v>1.5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0.081500000000000003</v>
      </c>
      <c r="T190" s="239">
        <f>S190*H190</f>
        <v>0.12225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3450</v>
      </c>
    </row>
    <row r="191" s="2" customFormat="1" ht="24.15" customHeight="1">
      <c r="A191" s="38"/>
      <c r="B191" s="39"/>
      <c r="C191" s="228" t="s">
        <v>553</v>
      </c>
      <c r="D191" s="228" t="s">
        <v>258</v>
      </c>
      <c r="E191" s="229" t="s">
        <v>1830</v>
      </c>
      <c r="F191" s="230" t="s">
        <v>1831</v>
      </c>
      <c r="G191" s="231" t="s">
        <v>337</v>
      </c>
      <c r="H191" s="232">
        <v>1.5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0.0048999999999999998</v>
      </c>
      <c r="R191" s="238">
        <f>Q191*H191</f>
        <v>0.0073499999999999998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3451</v>
      </c>
    </row>
    <row r="192" s="2" customFormat="1" ht="16.5" customHeight="1">
      <c r="A192" s="38"/>
      <c r="B192" s="39"/>
      <c r="C192" s="280" t="s">
        <v>558</v>
      </c>
      <c r="D192" s="280" t="s">
        <v>303</v>
      </c>
      <c r="E192" s="281" t="s">
        <v>1299</v>
      </c>
      <c r="F192" s="282" t="s">
        <v>1300</v>
      </c>
      <c r="G192" s="283" t="s">
        <v>337</v>
      </c>
      <c r="H192" s="284">
        <v>1.7</v>
      </c>
      <c r="I192" s="285"/>
      <c r="J192" s="286">
        <f>ROUND(I192*H192,2)</f>
        <v>0</v>
      </c>
      <c r="K192" s="287"/>
      <c r="L192" s="288"/>
      <c r="M192" s="289" t="s">
        <v>1</v>
      </c>
      <c r="N192" s="290" t="s">
        <v>42</v>
      </c>
      <c r="O192" s="91"/>
      <c r="P192" s="238">
        <f>O192*H192</f>
        <v>0</v>
      </c>
      <c r="Q192" s="238">
        <v>0.0118</v>
      </c>
      <c r="R192" s="238">
        <f>Q192*H192</f>
        <v>0.020059999999999998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513</v>
      </c>
      <c r="AT192" s="240" t="s">
        <v>303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3452</v>
      </c>
    </row>
    <row r="193" s="2" customFormat="1" ht="24.15" customHeight="1">
      <c r="A193" s="38"/>
      <c r="B193" s="39"/>
      <c r="C193" s="228" t="s">
        <v>564</v>
      </c>
      <c r="D193" s="228" t="s">
        <v>258</v>
      </c>
      <c r="E193" s="229" t="s">
        <v>1834</v>
      </c>
      <c r="F193" s="230" t="s">
        <v>1835</v>
      </c>
      <c r="G193" s="231" t="s">
        <v>337</v>
      </c>
      <c r="H193" s="232">
        <v>1.5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3453</v>
      </c>
    </row>
    <row r="194" s="2" customFormat="1" ht="16.5" customHeight="1">
      <c r="A194" s="38"/>
      <c r="B194" s="39"/>
      <c r="C194" s="228" t="s">
        <v>570</v>
      </c>
      <c r="D194" s="228" t="s">
        <v>258</v>
      </c>
      <c r="E194" s="229" t="s">
        <v>1837</v>
      </c>
      <c r="F194" s="230" t="s">
        <v>1838</v>
      </c>
      <c r="G194" s="231" t="s">
        <v>337</v>
      </c>
      <c r="H194" s="232">
        <v>1.5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1736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1736</v>
      </c>
      <c r="BM194" s="240" t="s">
        <v>3454</v>
      </c>
    </row>
    <row r="195" s="12" customFormat="1" ht="22.8" customHeight="1">
      <c r="A195" s="12"/>
      <c r="B195" s="212"/>
      <c r="C195" s="213"/>
      <c r="D195" s="214" t="s">
        <v>76</v>
      </c>
      <c r="E195" s="226" t="s">
        <v>1329</v>
      </c>
      <c r="F195" s="226" t="s">
        <v>1330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P196</f>
        <v>0</v>
      </c>
      <c r="Q195" s="220"/>
      <c r="R195" s="221">
        <f>R196</f>
        <v>0</v>
      </c>
      <c r="S195" s="220"/>
      <c r="T195" s="222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87</v>
      </c>
      <c r="AT195" s="224" t="s">
        <v>76</v>
      </c>
      <c r="AU195" s="224" t="s">
        <v>85</v>
      </c>
      <c r="AY195" s="223" t="s">
        <v>256</v>
      </c>
      <c r="BK195" s="225">
        <f>BK196</f>
        <v>0</v>
      </c>
    </row>
    <row r="196" s="2" customFormat="1" ht="16.5" customHeight="1">
      <c r="A196" s="38"/>
      <c r="B196" s="39"/>
      <c r="C196" s="228" t="s">
        <v>574</v>
      </c>
      <c r="D196" s="228" t="s">
        <v>258</v>
      </c>
      <c r="E196" s="229" t="s">
        <v>1861</v>
      </c>
      <c r="F196" s="230" t="s">
        <v>1862</v>
      </c>
      <c r="G196" s="231" t="s">
        <v>319</v>
      </c>
      <c r="H196" s="232">
        <v>1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1736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1736</v>
      </c>
      <c r="BM196" s="240" t="s">
        <v>3455</v>
      </c>
    </row>
    <row r="197" s="12" customFormat="1" ht="22.8" customHeight="1">
      <c r="A197" s="12"/>
      <c r="B197" s="212"/>
      <c r="C197" s="213"/>
      <c r="D197" s="214" t="s">
        <v>76</v>
      </c>
      <c r="E197" s="226" t="s">
        <v>1350</v>
      </c>
      <c r="F197" s="226" t="s">
        <v>1351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SUM(P198:P205)</f>
        <v>0</v>
      </c>
      <c r="Q197" s="220"/>
      <c r="R197" s="221">
        <f>SUM(R198:R205)</f>
        <v>0.071400000000000005</v>
      </c>
      <c r="S197" s="220"/>
      <c r="T197" s="222">
        <f>SUM(T198:T205)</f>
        <v>0.015810000000000001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87</v>
      </c>
      <c r="AT197" s="224" t="s">
        <v>76</v>
      </c>
      <c r="AU197" s="224" t="s">
        <v>85</v>
      </c>
      <c r="AY197" s="223" t="s">
        <v>256</v>
      </c>
      <c r="BK197" s="225">
        <f>SUM(BK198:BK205)</f>
        <v>0</v>
      </c>
    </row>
    <row r="198" s="2" customFormat="1" ht="24.15" customHeight="1">
      <c r="A198" s="38"/>
      <c r="B198" s="39"/>
      <c r="C198" s="228" t="s">
        <v>583</v>
      </c>
      <c r="D198" s="228" t="s">
        <v>258</v>
      </c>
      <c r="E198" s="229" t="s">
        <v>1353</v>
      </c>
      <c r="F198" s="230" t="s">
        <v>1354</v>
      </c>
      <c r="G198" s="231" t="s">
        <v>337</v>
      </c>
      <c r="H198" s="232">
        <v>51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3456</v>
      </c>
    </row>
    <row r="199" s="2" customFormat="1" ht="16.5" customHeight="1">
      <c r="A199" s="38"/>
      <c r="B199" s="39"/>
      <c r="C199" s="228" t="s">
        <v>588</v>
      </c>
      <c r="D199" s="228" t="s">
        <v>258</v>
      </c>
      <c r="E199" s="229" t="s">
        <v>1865</v>
      </c>
      <c r="F199" s="230" t="s">
        <v>1866</v>
      </c>
      <c r="G199" s="231" t="s">
        <v>337</v>
      </c>
      <c r="H199" s="232">
        <v>51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3457</v>
      </c>
    </row>
    <row r="200" s="2" customFormat="1" ht="16.5" customHeight="1">
      <c r="A200" s="38"/>
      <c r="B200" s="39"/>
      <c r="C200" s="228" t="s">
        <v>592</v>
      </c>
      <c r="D200" s="228" t="s">
        <v>258</v>
      </c>
      <c r="E200" s="229" t="s">
        <v>1868</v>
      </c>
      <c r="F200" s="230" t="s">
        <v>1869</v>
      </c>
      <c r="G200" s="231" t="s">
        <v>337</v>
      </c>
      <c r="H200" s="232">
        <v>51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0.001</v>
      </c>
      <c r="R200" s="238">
        <f>Q200*H200</f>
        <v>0.051000000000000004</v>
      </c>
      <c r="S200" s="238">
        <v>0.00031</v>
      </c>
      <c r="T200" s="239">
        <f>S200*H200</f>
        <v>0.015810000000000001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3458</v>
      </c>
    </row>
    <row r="201" s="2" customFormat="1" ht="24.15" customHeight="1">
      <c r="A201" s="38"/>
      <c r="B201" s="39"/>
      <c r="C201" s="228" t="s">
        <v>598</v>
      </c>
      <c r="D201" s="228" t="s">
        <v>258</v>
      </c>
      <c r="E201" s="229" t="s">
        <v>1871</v>
      </c>
      <c r="F201" s="230" t="s">
        <v>1872</v>
      </c>
      <c r="G201" s="231" t="s">
        <v>337</v>
      </c>
      <c r="H201" s="232">
        <v>51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0.00020000000000000001</v>
      </c>
      <c r="R201" s="238">
        <f>Q201*H201</f>
        <v>0.010200000000000001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3459</v>
      </c>
    </row>
    <row r="202" s="2" customFormat="1" ht="24.15" customHeight="1">
      <c r="A202" s="38"/>
      <c r="B202" s="39"/>
      <c r="C202" s="228" t="s">
        <v>608</v>
      </c>
      <c r="D202" s="228" t="s">
        <v>258</v>
      </c>
      <c r="E202" s="229" t="s">
        <v>1871</v>
      </c>
      <c r="F202" s="230" t="s">
        <v>1872</v>
      </c>
      <c r="G202" s="231" t="s">
        <v>337</v>
      </c>
      <c r="H202" s="232">
        <v>51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0.00020000000000000001</v>
      </c>
      <c r="R202" s="238">
        <f>Q202*H202</f>
        <v>0.010200000000000001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3460</v>
      </c>
    </row>
    <row r="203" s="2" customFormat="1" ht="24.15" customHeight="1">
      <c r="A203" s="38"/>
      <c r="B203" s="39"/>
      <c r="C203" s="228" t="s">
        <v>614</v>
      </c>
      <c r="D203" s="228" t="s">
        <v>258</v>
      </c>
      <c r="E203" s="229" t="s">
        <v>1875</v>
      </c>
      <c r="F203" s="230" t="s">
        <v>1876</v>
      </c>
      <c r="G203" s="231" t="s">
        <v>337</v>
      </c>
      <c r="H203" s="232">
        <v>51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1736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1736</v>
      </c>
      <c r="BM203" s="240" t="s">
        <v>3461</v>
      </c>
    </row>
    <row r="204" s="2" customFormat="1" ht="16.5" customHeight="1">
      <c r="A204" s="38"/>
      <c r="B204" s="39"/>
      <c r="C204" s="228" t="s">
        <v>602</v>
      </c>
      <c r="D204" s="228" t="s">
        <v>258</v>
      </c>
      <c r="E204" s="229" t="s">
        <v>1878</v>
      </c>
      <c r="F204" s="230" t="s">
        <v>1879</v>
      </c>
      <c r="G204" s="231" t="s">
        <v>337</v>
      </c>
      <c r="H204" s="232">
        <v>51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1736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1736</v>
      </c>
      <c r="BM204" s="240" t="s">
        <v>3462</v>
      </c>
    </row>
    <row r="205" s="2" customFormat="1" ht="16.5" customHeight="1">
      <c r="A205" s="38"/>
      <c r="B205" s="39"/>
      <c r="C205" s="228" t="s">
        <v>620</v>
      </c>
      <c r="D205" s="228" t="s">
        <v>258</v>
      </c>
      <c r="E205" s="229" t="s">
        <v>1881</v>
      </c>
      <c r="F205" s="230" t="s">
        <v>1882</v>
      </c>
      <c r="G205" s="231" t="s">
        <v>1735</v>
      </c>
      <c r="H205" s="232">
        <v>1</v>
      </c>
      <c r="I205" s="233"/>
      <c r="J205" s="234">
        <f>ROUND(I205*H205,2)</f>
        <v>0</v>
      </c>
      <c r="K205" s="235"/>
      <c r="L205" s="44"/>
      <c r="M205" s="295" t="s">
        <v>1</v>
      </c>
      <c r="N205" s="296" t="s">
        <v>42</v>
      </c>
      <c r="O205" s="297"/>
      <c r="P205" s="298">
        <f>O205*H205</f>
        <v>0</v>
      </c>
      <c r="Q205" s="298">
        <v>0</v>
      </c>
      <c r="R205" s="298">
        <f>Q205*H205</f>
        <v>0</v>
      </c>
      <c r="S205" s="298">
        <v>0</v>
      </c>
      <c r="T205" s="29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1736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1736</v>
      </c>
      <c r="BM205" s="240" t="s">
        <v>3463</v>
      </c>
    </row>
    <row r="206" s="2" customFormat="1" ht="6.96" customHeight="1">
      <c r="A206" s="38"/>
      <c r="B206" s="66"/>
      <c r="C206" s="67"/>
      <c r="D206" s="67"/>
      <c r="E206" s="67"/>
      <c r="F206" s="67"/>
      <c r="G206" s="67"/>
      <c r="H206" s="67"/>
      <c r="I206" s="67"/>
      <c r="J206" s="67"/>
      <c r="K206" s="67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gHHfbbfpv6wrw8JMkhOojXVcgW8GfP5SK+v+O8MRlbchECSN4q0sye64lWnQXSk4hdypmmlOiS8ZjUeBwr1+vw==" hashValue="co3w14dhVtdk3IsVBrEk3IpDmtiIu2PzgZei8PKjD+JIOzHETUwbDk43vG8iTcIWjq2BBCEYn+j+OiwXvP5uZA==" algorithmName="SHA-512" password="CC35"/>
  <autoFilter ref="C135:K20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192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3350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44"/>
      <c r="C13" s="38"/>
      <c r="D13" s="38"/>
      <c r="E13" s="153" t="s">
        <v>3464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ROUND((SUM(BE130:BE229)),  2)</f>
        <v>0</v>
      </c>
      <c r="G37" s="38"/>
      <c r="H37" s="38"/>
      <c r="I37" s="165">
        <v>0.20999999999999999</v>
      </c>
      <c r="J37" s="164">
        <f>ROUND(((SUM(BE130:BE229))*I37),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ROUND((SUM(BF130:BF229)),  2)</f>
        <v>0</v>
      </c>
      <c r="G38" s="38"/>
      <c r="H38" s="38"/>
      <c r="I38" s="165">
        <v>0.12</v>
      </c>
      <c r="J38" s="164">
        <f>ROUND(((SUM(BF130:BF229))*I38),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ROUND((SUM(BG130:BG229)),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ROUND((SUM(BH130:BH229)),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ROUND((SUM(BI130:BI229)),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3350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40"/>
      <c r="D91" s="40"/>
      <c r="E91" s="76" t="str">
        <f>E13</f>
        <v xml:space="preserve">2300103-083 - Elektro - učebna fyziky 2.06 a  kabinet fyziky m.č.2.07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1890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J187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J200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J201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J219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1716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3350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1718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30" customHeight="1">
      <c r="A122" s="38"/>
      <c r="B122" s="39"/>
      <c r="C122" s="40"/>
      <c r="D122" s="40"/>
      <c r="E122" s="76" t="str">
        <f>E13</f>
        <v xml:space="preserve">2300103-083 - Elektro - učebna fyziky 2.06 a  kabinet fyziky m.č.2.07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P131+P200</f>
        <v>0</v>
      </c>
      <c r="Q130" s="104"/>
      <c r="R130" s="209">
        <f>R131+R200</f>
        <v>0.36923250000000007</v>
      </c>
      <c r="S130" s="104"/>
      <c r="T130" s="210">
        <f>T131+T200</f>
        <v>0.55120000000000002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BK131+BK200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1891</v>
      </c>
      <c r="F131" s="215" t="s">
        <v>1892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P132+P187</f>
        <v>0</v>
      </c>
      <c r="Q131" s="220"/>
      <c r="R131" s="221">
        <f>R132+R187</f>
        <v>0.094932500000000003</v>
      </c>
      <c r="S131" s="220"/>
      <c r="T131" s="222">
        <f>T132+T187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BK132+BK187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SUM(P133:P186)</f>
        <v>0</v>
      </c>
      <c r="Q132" s="220"/>
      <c r="R132" s="221">
        <f>SUM(R133:R186)</f>
        <v>0.0703125</v>
      </c>
      <c r="S132" s="220"/>
      <c r="T132" s="222">
        <f>SUM(T133:T186)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SUM(BK133:BK186)</f>
        <v>0</v>
      </c>
    </row>
    <row r="133" s="2" customFormat="1" ht="44.25" customHeight="1">
      <c r="A133" s="38"/>
      <c r="B133" s="39"/>
      <c r="C133" s="228" t="s">
        <v>85</v>
      </c>
      <c r="D133" s="228" t="s">
        <v>258</v>
      </c>
      <c r="E133" s="229" t="s">
        <v>1893</v>
      </c>
      <c r="F133" s="230" t="s">
        <v>1894</v>
      </c>
      <c r="G133" s="231" t="s">
        <v>358</v>
      </c>
      <c r="H133" s="232">
        <v>110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3465</v>
      </c>
    </row>
    <row r="134" s="2" customFormat="1" ht="21.75" customHeight="1">
      <c r="A134" s="38"/>
      <c r="B134" s="39"/>
      <c r="C134" s="280" t="s">
        <v>87</v>
      </c>
      <c r="D134" s="280" t="s">
        <v>303</v>
      </c>
      <c r="E134" s="281" t="s">
        <v>1896</v>
      </c>
      <c r="F134" s="282" t="s">
        <v>1897</v>
      </c>
      <c r="G134" s="283" t="s">
        <v>358</v>
      </c>
      <c r="H134" s="284">
        <v>115.5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0.00020000000000000001</v>
      </c>
      <c r="R134" s="238">
        <f>Q134*H134</f>
        <v>0.023100000000000002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3466</v>
      </c>
    </row>
    <row r="135" s="14" customFormat="1">
      <c r="A135" s="14"/>
      <c r="B135" s="258"/>
      <c r="C135" s="259"/>
      <c r="D135" s="249" t="s">
        <v>266</v>
      </c>
      <c r="E135" s="260" t="s">
        <v>1</v>
      </c>
      <c r="F135" s="261" t="s">
        <v>3467</v>
      </c>
      <c r="G135" s="259"/>
      <c r="H135" s="262">
        <v>115.5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266</v>
      </c>
      <c r="AU135" s="268" t="s">
        <v>87</v>
      </c>
      <c r="AV135" s="14" t="s">
        <v>87</v>
      </c>
      <c r="AW135" s="14" t="s">
        <v>34</v>
      </c>
      <c r="AX135" s="14" t="s">
        <v>85</v>
      </c>
      <c r="AY135" s="268" t="s">
        <v>256</v>
      </c>
    </row>
    <row r="136" s="2" customFormat="1" ht="44.25" customHeight="1">
      <c r="A136" s="38"/>
      <c r="B136" s="39"/>
      <c r="C136" s="228" t="s">
        <v>109</v>
      </c>
      <c r="D136" s="228" t="s">
        <v>258</v>
      </c>
      <c r="E136" s="229" t="s">
        <v>1900</v>
      </c>
      <c r="F136" s="230" t="s">
        <v>1901</v>
      </c>
      <c r="G136" s="231" t="s">
        <v>358</v>
      </c>
      <c r="H136" s="232">
        <v>5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355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3468</v>
      </c>
    </row>
    <row r="137" s="2" customFormat="1" ht="21.75" customHeight="1">
      <c r="A137" s="38"/>
      <c r="B137" s="39"/>
      <c r="C137" s="280" t="s">
        <v>262</v>
      </c>
      <c r="D137" s="280" t="s">
        <v>303</v>
      </c>
      <c r="E137" s="281" t="s">
        <v>1903</v>
      </c>
      <c r="F137" s="282" t="s">
        <v>1904</v>
      </c>
      <c r="G137" s="283" t="s">
        <v>358</v>
      </c>
      <c r="H137" s="284">
        <v>5.25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0.00022000000000000001</v>
      </c>
      <c r="R137" s="238">
        <f>Q137*H137</f>
        <v>0.001155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3469</v>
      </c>
    </row>
    <row r="138" s="14" customFormat="1">
      <c r="A138" s="14"/>
      <c r="B138" s="258"/>
      <c r="C138" s="259"/>
      <c r="D138" s="249" t="s">
        <v>266</v>
      </c>
      <c r="E138" s="260" t="s">
        <v>1</v>
      </c>
      <c r="F138" s="261" t="s">
        <v>3470</v>
      </c>
      <c r="G138" s="259"/>
      <c r="H138" s="262">
        <v>5.25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266</v>
      </c>
      <c r="AU138" s="268" t="s">
        <v>87</v>
      </c>
      <c r="AV138" s="14" t="s">
        <v>87</v>
      </c>
      <c r="AW138" s="14" t="s">
        <v>34</v>
      </c>
      <c r="AX138" s="14" t="s">
        <v>85</v>
      </c>
      <c r="AY138" s="268" t="s">
        <v>256</v>
      </c>
    </row>
    <row r="139" s="2" customFormat="1" ht="44.25" customHeight="1">
      <c r="A139" s="38"/>
      <c r="B139" s="39"/>
      <c r="C139" s="228" t="s">
        <v>284</v>
      </c>
      <c r="D139" s="228" t="s">
        <v>258</v>
      </c>
      <c r="E139" s="229" t="s">
        <v>3471</v>
      </c>
      <c r="F139" s="230" t="s">
        <v>3472</v>
      </c>
      <c r="G139" s="231" t="s">
        <v>358</v>
      </c>
      <c r="H139" s="232">
        <v>15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355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3473</v>
      </c>
    </row>
    <row r="140" s="2" customFormat="1" ht="16.5" customHeight="1">
      <c r="A140" s="38"/>
      <c r="B140" s="39"/>
      <c r="C140" s="280" t="s">
        <v>289</v>
      </c>
      <c r="D140" s="280" t="s">
        <v>303</v>
      </c>
      <c r="E140" s="281" t="s">
        <v>3474</v>
      </c>
      <c r="F140" s="282" t="s">
        <v>3475</v>
      </c>
      <c r="G140" s="283" t="s">
        <v>358</v>
      </c>
      <c r="H140" s="284">
        <v>15.75</v>
      </c>
      <c r="I140" s="285"/>
      <c r="J140" s="286">
        <f>ROUND(I140*H140,2)</f>
        <v>0</v>
      </c>
      <c r="K140" s="287"/>
      <c r="L140" s="288"/>
      <c r="M140" s="289" t="s">
        <v>1</v>
      </c>
      <c r="N140" s="290" t="s">
        <v>42</v>
      </c>
      <c r="O140" s="91"/>
      <c r="P140" s="238">
        <f>O140*H140</f>
        <v>0</v>
      </c>
      <c r="Q140" s="238">
        <v>0.00081999999999999998</v>
      </c>
      <c r="R140" s="238">
        <f>Q140*H140</f>
        <v>0.012914999999999999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513</v>
      </c>
      <c r="AT140" s="240" t="s">
        <v>303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3476</v>
      </c>
    </row>
    <row r="141" s="14" customFormat="1">
      <c r="A141" s="14"/>
      <c r="B141" s="258"/>
      <c r="C141" s="259"/>
      <c r="D141" s="249" t="s">
        <v>266</v>
      </c>
      <c r="E141" s="260" t="s">
        <v>1</v>
      </c>
      <c r="F141" s="261" t="s">
        <v>3477</v>
      </c>
      <c r="G141" s="259"/>
      <c r="H141" s="262">
        <v>15.75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266</v>
      </c>
      <c r="AU141" s="268" t="s">
        <v>87</v>
      </c>
      <c r="AV141" s="14" t="s">
        <v>87</v>
      </c>
      <c r="AW141" s="14" t="s">
        <v>34</v>
      </c>
      <c r="AX141" s="14" t="s">
        <v>85</v>
      </c>
      <c r="AY141" s="268" t="s">
        <v>256</v>
      </c>
    </row>
    <row r="142" s="2" customFormat="1" ht="55.5" customHeight="1">
      <c r="A142" s="38"/>
      <c r="B142" s="39"/>
      <c r="C142" s="228" t="s">
        <v>296</v>
      </c>
      <c r="D142" s="228" t="s">
        <v>258</v>
      </c>
      <c r="E142" s="229" t="s">
        <v>1920</v>
      </c>
      <c r="F142" s="230" t="s">
        <v>1921</v>
      </c>
      <c r="G142" s="231" t="s">
        <v>319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3478</v>
      </c>
    </row>
    <row r="143" s="2" customFormat="1" ht="24.15" customHeight="1">
      <c r="A143" s="38"/>
      <c r="B143" s="39"/>
      <c r="C143" s="280" t="s">
        <v>302</v>
      </c>
      <c r="D143" s="280" t="s">
        <v>303</v>
      </c>
      <c r="E143" s="281" t="s">
        <v>1923</v>
      </c>
      <c r="F143" s="282" t="s">
        <v>1924</v>
      </c>
      <c r="G143" s="283" t="s">
        <v>319</v>
      </c>
      <c r="H143" s="284">
        <v>1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9.0000000000000006E-05</v>
      </c>
      <c r="R143" s="238">
        <f>Q143*H143</f>
        <v>9.0000000000000006E-05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3479</v>
      </c>
    </row>
    <row r="144" s="2" customFormat="1" ht="49.05" customHeight="1">
      <c r="A144" s="38"/>
      <c r="B144" s="39"/>
      <c r="C144" s="228" t="s">
        <v>348</v>
      </c>
      <c r="D144" s="228" t="s">
        <v>258</v>
      </c>
      <c r="E144" s="229" t="s">
        <v>1431</v>
      </c>
      <c r="F144" s="230" t="s">
        <v>1432</v>
      </c>
      <c r="G144" s="231" t="s">
        <v>319</v>
      </c>
      <c r="H144" s="232">
        <v>20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3480</v>
      </c>
    </row>
    <row r="145" s="2" customFormat="1" ht="24.15" customHeight="1">
      <c r="A145" s="38"/>
      <c r="B145" s="39"/>
      <c r="C145" s="280" t="s">
        <v>355</v>
      </c>
      <c r="D145" s="280" t="s">
        <v>303</v>
      </c>
      <c r="E145" s="281" t="s">
        <v>1434</v>
      </c>
      <c r="F145" s="282" t="s">
        <v>1435</v>
      </c>
      <c r="G145" s="283" t="s">
        <v>319</v>
      </c>
      <c r="H145" s="284">
        <v>20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5.0000000000000002E-05</v>
      </c>
      <c r="R145" s="238">
        <f>Q145*H145</f>
        <v>0.001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3481</v>
      </c>
    </row>
    <row r="146" s="2" customFormat="1" ht="44.25" customHeight="1">
      <c r="A146" s="38"/>
      <c r="B146" s="39"/>
      <c r="C146" s="228" t="s">
        <v>309</v>
      </c>
      <c r="D146" s="228" t="s">
        <v>258</v>
      </c>
      <c r="E146" s="229" t="s">
        <v>1928</v>
      </c>
      <c r="F146" s="230" t="s">
        <v>1929</v>
      </c>
      <c r="G146" s="231" t="s">
        <v>319</v>
      </c>
      <c r="H146" s="232">
        <v>40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3482</v>
      </c>
    </row>
    <row r="147" s="2" customFormat="1" ht="24.15" customHeight="1">
      <c r="A147" s="38"/>
      <c r="B147" s="39"/>
      <c r="C147" s="280" t="s">
        <v>316</v>
      </c>
      <c r="D147" s="280" t="s">
        <v>303</v>
      </c>
      <c r="E147" s="281" t="s">
        <v>1931</v>
      </c>
      <c r="F147" s="282" t="s">
        <v>1932</v>
      </c>
      <c r="G147" s="283" t="s">
        <v>319</v>
      </c>
      <c r="H147" s="284">
        <v>40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5.0000000000000002E-05</v>
      </c>
      <c r="R147" s="238">
        <f>Q147*H147</f>
        <v>0.002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3483</v>
      </c>
    </row>
    <row r="148" s="2" customFormat="1" ht="55.5" customHeight="1">
      <c r="A148" s="38"/>
      <c r="B148" s="39"/>
      <c r="C148" s="228" t="s">
        <v>368</v>
      </c>
      <c r="D148" s="228" t="s">
        <v>258</v>
      </c>
      <c r="E148" s="229" t="s">
        <v>1934</v>
      </c>
      <c r="F148" s="230" t="s">
        <v>1935</v>
      </c>
      <c r="G148" s="231" t="s">
        <v>358</v>
      </c>
      <c r="H148" s="232">
        <v>65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719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719</v>
      </c>
      <c r="BM148" s="240" t="s">
        <v>3484</v>
      </c>
    </row>
    <row r="149" s="2" customFormat="1" ht="24.15" customHeight="1">
      <c r="A149" s="38"/>
      <c r="B149" s="39"/>
      <c r="C149" s="280" t="s">
        <v>382</v>
      </c>
      <c r="D149" s="280" t="s">
        <v>303</v>
      </c>
      <c r="E149" s="281" t="s">
        <v>1937</v>
      </c>
      <c r="F149" s="282" t="s">
        <v>1938</v>
      </c>
      <c r="G149" s="283" t="s">
        <v>358</v>
      </c>
      <c r="H149" s="284">
        <v>34.5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6.9999999999999994E-05</v>
      </c>
      <c r="R149" s="238">
        <f>Q149*H149</f>
        <v>0.0024149999999999996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1071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1071</v>
      </c>
      <c r="BM149" s="240" t="s">
        <v>3485</v>
      </c>
    </row>
    <row r="150" s="14" customFormat="1">
      <c r="A150" s="14"/>
      <c r="B150" s="258"/>
      <c r="C150" s="259"/>
      <c r="D150" s="249" t="s">
        <v>266</v>
      </c>
      <c r="E150" s="260" t="s">
        <v>1</v>
      </c>
      <c r="F150" s="261" t="s">
        <v>1574</v>
      </c>
      <c r="G150" s="259"/>
      <c r="H150" s="262">
        <v>34.5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266</v>
      </c>
      <c r="AU150" s="268" t="s">
        <v>87</v>
      </c>
      <c r="AV150" s="14" t="s">
        <v>87</v>
      </c>
      <c r="AW150" s="14" t="s">
        <v>34</v>
      </c>
      <c r="AX150" s="14" t="s">
        <v>85</v>
      </c>
      <c r="AY150" s="268" t="s">
        <v>256</v>
      </c>
    </row>
    <row r="151" s="2" customFormat="1" ht="24.15" customHeight="1">
      <c r="A151" s="38"/>
      <c r="B151" s="39"/>
      <c r="C151" s="280" t="s">
        <v>406</v>
      </c>
      <c r="D151" s="280" t="s">
        <v>303</v>
      </c>
      <c r="E151" s="281" t="s">
        <v>1940</v>
      </c>
      <c r="F151" s="282" t="s">
        <v>1941</v>
      </c>
      <c r="G151" s="283" t="s">
        <v>358</v>
      </c>
      <c r="H151" s="284">
        <v>40.25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0.00011</v>
      </c>
      <c r="R151" s="238">
        <f>Q151*H151</f>
        <v>0.0044275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1071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1071</v>
      </c>
      <c r="BM151" s="240" t="s">
        <v>3486</v>
      </c>
    </row>
    <row r="152" s="14" customFormat="1">
      <c r="A152" s="14"/>
      <c r="B152" s="258"/>
      <c r="C152" s="259"/>
      <c r="D152" s="249" t="s">
        <v>266</v>
      </c>
      <c r="E152" s="260" t="s">
        <v>1</v>
      </c>
      <c r="F152" s="261" t="s">
        <v>2287</v>
      </c>
      <c r="G152" s="259"/>
      <c r="H152" s="262">
        <v>40.25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266</v>
      </c>
      <c r="AU152" s="268" t="s">
        <v>87</v>
      </c>
      <c r="AV152" s="14" t="s">
        <v>87</v>
      </c>
      <c r="AW152" s="14" t="s">
        <v>34</v>
      </c>
      <c r="AX152" s="14" t="s">
        <v>85</v>
      </c>
      <c r="AY152" s="268" t="s">
        <v>256</v>
      </c>
    </row>
    <row r="153" s="2" customFormat="1" ht="33" customHeight="1">
      <c r="A153" s="38"/>
      <c r="B153" s="39"/>
      <c r="C153" s="228" t="s">
        <v>322</v>
      </c>
      <c r="D153" s="228" t="s">
        <v>258</v>
      </c>
      <c r="E153" s="229" t="s">
        <v>1943</v>
      </c>
      <c r="F153" s="230" t="s">
        <v>1944</v>
      </c>
      <c r="G153" s="231" t="s">
        <v>319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355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3487</v>
      </c>
    </row>
    <row r="154" s="2" customFormat="1" ht="33" customHeight="1">
      <c r="A154" s="38"/>
      <c r="B154" s="39"/>
      <c r="C154" s="280" t="s">
        <v>8</v>
      </c>
      <c r="D154" s="280" t="s">
        <v>303</v>
      </c>
      <c r="E154" s="281" t="s">
        <v>1647</v>
      </c>
      <c r="F154" s="282" t="s">
        <v>1946</v>
      </c>
      <c r="G154" s="283" t="s">
        <v>319</v>
      </c>
      <c r="H154" s="284">
        <v>1</v>
      </c>
      <c r="I154" s="285"/>
      <c r="J154" s="286">
        <f>ROUND(I154*H154,2)</f>
        <v>0</v>
      </c>
      <c r="K154" s="287"/>
      <c r="L154" s="288"/>
      <c r="M154" s="289" t="s">
        <v>1</v>
      </c>
      <c r="N154" s="290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513</v>
      </c>
      <c r="AT154" s="240" t="s">
        <v>303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3488</v>
      </c>
    </row>
    <row r="155" s="2" customFormat="1" ht="37.8" customHeight="1">
      <c r="A155" s="38"/>
      <c r="B155" s="39"/>
      <c r="C155" s="228" t="s">
        <v>334</v>
      </c>
      <c r="D155" s="228" t="s">
        <v>258</v>
      </c>
      <c r="E155" s="229" t="s">
        <v>2290</v>
      </c>
      <c r="F155" s="230" t="s">
        <v>2291</v>
      </c>
      <c r="G155" s="231" t="s">
        <v>319</v>
      </c>
      <c r="H155" s="232">
        <v>3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3489</v>
      </c>
    </row>
    <row r="156" s="2" customFormat="1" ht="16.5" customHeight="1">
      <c r="A156" s="38"/>
      <c r="B156" s="39"/>
      <c r="C156" s="280" t="s">
        <v>343</v>
      </c>
      <c r="D156" s="280" t="s">
        <v>303</v>
      </c>
      <c r="E156" s="281" t="s">
        <v>2293</v>
      </c>
      <c r="F156" s="282" t="s">
        <v>2294</v>
      </c>
      <c r="G156" s="283" t="s">
        <v>319</v>
      </c>
      <c r="H156" s="284">
        <v>3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3490</v>
      </c>
    </row>
    <row r="157" s="2" customFormat="1" ht="49.05" customHeight="1">
      <c r="A157" s="38"/>
      <c r="B157" s="39"/>
      <c r="C157" s="228" t="s">
        <v>411</v>
      </c>
      <c r="D157" s="228" t="s">
        <v>258</v>
      </c>
      <c r="E157" s="229" t="s">
        <v>1948</v>
      </c>
      <c r="F157" s="230" t="s">
        <v>1949</v>
      </c>
      <c r="G157" s="231" t="s">
        <v>319</v>
      </c>
      <c r="H157" s="232">
        <v>4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3491</v>
      </c>
    </row>
    <row r="158" s="2" customFormat="1" ht="24.15" customHeight="1">
      <c r="A158" s="38"/>
      <c r="B158" s="39"/>
      <c r="C158" s="280" t="s">
        <v>7</v>
      </c>
      <c r="D158" s="280" t="s">
        <v>303</v>
      </c>
      <c r="E158" s="281" t="s">
        <v>1951</v>
      </c>
      <c r="F158" s="282" t="s">
        <v>1952</v>
      </c>
      <c r="G158" s="283" t="s">
        <v>319</v>
      </c>
      <c r="H158" s="284">
        <v>4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4.0000000000000003E-05</v>
      </c>
      <c r="R158" s="238">
        <f>Q158*H158</f>
        <v>0.00016000000000000001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3492</v>
      </c>
    </row>
    <row r="159" s="2" customFormat="1" ht="49.05" customHeight="1">
      <c r="A159" s="38"/>
      <c r="B159" s="39"/>
      <c r="C159" s="228" t="s">
        <v>435</v>
      </c>
      <c r="D159" s="228" t="s">
        <v>258</v>
      </c>
      <c r="E159" s="229" t="s">
        <v>2298</v>
      </c>
      <c r="F159" s="230" t="s">
        <v>2299</v>
      </c>
      <c r="G159" s="231" t="s">
        <v>319</v>
      </c>
      <c r="H159" s="232">
        <v>2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3493</v>
      </c>
    </row>
    <row r="160" s="2" customFormat="1" ht="24.15" customHeight="1">
      <c r="A160" s="38"/>
      <c r="B160" s="39"/>
      <c r="C160" s="280" t="s">
        <v>441</v>
      </c>
      <c r="D160" s="280" t="s">
        <v>303</v>
      </c>
      <c r="E160" s="281" t="s">
        <v>2301</v>
      </c>
      <c r="F160" s="282" t="s">
        <v>2302</v>
      </c>
      <c r="G160" s="283" t="s">
        <v>319</v>
      </c>
      <c r="H160" s="284">
        <v>2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4.0000000000000003E-05</v>
      </c>
      <c r="R160" s="238">
        <f>Q160*H160</f>
        <v>8.0000000000000007E-05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3494</v>
      </c>
    </row>
    <row r="161" s="2" customFormat="1" ht="49.05" customHeight="1">
      <c r="A161" s="38"/>
      <c r="B161" s="39"/>
      <c r="C161" s="228" t="s">
        <v>465</v>
      </c>
      <c r="D161" s="228" t="s">
        <v>258</v>
      </c>
      <c r="E161" s="229" t="s">
        <v>2304</v>
      </c>
      <c r="F161" s="230" t="s">
        <v>2305</v>
      </c>
      <c r="G161" s="231" t="s">
        <v>319</v>
      </c>
      <c r="H161" s="232">
        <v>4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3495</v>
      </c>
    </row>
    <row r="162" s="2" customFormat="1" ht="24.15" customHeight="1">
      <c r="A162" s="38"/>
      <c r="B162" s="39"/>
      <c r="C162" s="280" t="s">
        <v>471</v>
      </c>
      <c r="D162" s="280" t="s">
        <v>303</v>
      </c>
      <c r="E162" s="281" t="s">
        <v>2307</v>
      </c>
      <c r="F162" s="282" t="s">
        <v>2308</v>
      </c>
      <c r="G162" s="283" t="s">
        <v>319</v>
      </c>
      <c r="H162" s="284">
        <v>4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5.0000000000000002E-05</v>
      </c>
      <c r="R162" s="238">
        <f>Q162*H162</f>
        <v>0.00020000000000000001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3496</v>
      </c>
    </row>
    <row r="163" s="2" customFormat="1" ht="24.15" customHeight="1">
      <c r="A163" s="38"/>
      <c r="B163" s="39"/>
      <c r="C163" s="228" t="s">
        <v>477</v>
      </c>
      <c r="D163" s="228" t="s">
        <v>258</v>
      </c>
      <c r="E163" s="229" t="s">
        <v>1449</v>
      </c>
      <c r="F163" s="230" t="s">
        <v>1450</v>
      </c>
      <c r="G163" s="231" t="s">
        <v>319</v>
      </c>
      <c r="H163" s="232">
        <v>1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355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3497</v>
      </c>
    </row>
    <row r="164" s="2" customFormat="1" ht="24.15" customHeight="1">
      <c r="A164" s="38"/>
      <c r="B164" s="39"/>
      <c r="C164" s="280" t="s">
        <v>485</v>
      </c>
      <c r="D164" s="280" t="s">
        <v>303</v>
      </c>
      <c r="E164" s="281" t="s">
        <v>1452</v>
      </c>
      <c r="F164" s="282" t="s">
        <v>1453</v>
      </c>
      <c r="G164" s="283" t="s">
        <v>319</v>
      </c>
      <c r="H164" s="284">
        <v>1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0.00017000000000000001</v>
      </c>
      <c r="R164" s="238">
        <f>Q164*H164</f>
        <v>0.00017000000000000001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3498</v>
      </c>
    </row>
    <row r="165" s="2" customFormat="1" ht="49.05" customHeight="1">
      <c r="A165" s="38"/>
      <c r="B165" s="39"/>
      <c r="C165" s="228" t="s">
        <v>489</v>
      </c>
      <c r="D165" s="228" t="s">
        <v>258</v>
      </c>
      <c r="E165" s="229" t="s">
        <v>1962</v>
      </c>
      <c r="F165" s="230" t="s">
        <v>1963</v>
      </c>
      <c r="G165" s="231" t="s">
        <v>319</v>
      </c>
      <c r="H165" s="232">
        <v>37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3499</v>
      </c>
    </row>
    <row r="166" s="2" customFormat="1" ht="24.15" customHeight="1">
      <c r="A166" s="38"/>
      <c r="B166" s="39"/>
      <c r="C166" s="280" t="s">
        <v>498</v>
      </c>
      <c r="D166" s="280" t="s">
        <v>303</v>
      </c>
      <c r="E166" s="281" t="s">
        <v>1965</v>
      </c>
      <c r="F166" s="282" t="s">
        <v>1966</v>
      </c>
      <c r="G166" s="283" t="s">
        <v>319</v>
      </c>
      <c r="H166" s="284">
        <v>37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42</v>
      </c>
      <c r="O166" s="91"/>
      <c r="P166" s="238">
        <f>O166*H166</f>
        <v>0</v>
      </c>
      <c r="Q166" s="238">
        <v>6.0000000000000002E-05</v>
      </c>
      <c r="R166" s="238">
        <f>Q166*H166</f>
        <v>0.0022200000000000002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513</v>
      </c>
      <c r="AT166" s="240" t="s">
        <v>303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3500</v>
      </c>
    </row>
    <row r="167" s="2" customFormat="1" ht="49.05" customHeight="1">
      <c r="A167" s="38"/>
      <c r="B167" s="39"/>
      <c r="C167" s="228" t="s">
        <v>505</v>
      </c>
      <c r="D167" s="228" t="s">
        <v>258</v>
      </c>
      <c r="E167" s="229" t="s">
        <v>1968</v>
      </c>
      <c r="F167" s="230" t="s">
        <v>1969</v>
      </c>
      <c r="G167" s="231" t="s">
        <v>319</v>
      </c>
      <c r="H167" s="232">
        <v>11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355</v>
      </c>
      <c r="AT167" s="240" t="s">
        <v>258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3501</v>
      </c>
    </row>
    <row r="168" s="2" customFormat="1" ht="24.15" customHeight="1">
      <c r="A168" s="38"/>
      <c r="B168" s="39"/>
      <c r="C168" s="280" t="s">
        <v>509</v>
      </c>
      <c r="D168" s="280" t="s">
        <v>303</v>
      </c>
      <c r="E168" s="281" t="s">
        <v>1971</v>
      </c>
      <c r="F168" s="282" t="s">
        <v>1972</v>
      </c>
      <c r="G168" s="283" t="s">
        <v>319</v>
      </c>
      <c r="H168" s="284">
        <v>9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0.00010000000000000001</v>
      </c>
      <c r="R168" s="238">
        <f>Q168*H168</f>
        <v>0.00090000000000000008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513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3502</v>
      </c>
    </row>
    <row r="169" s="2" customFormat="1" ht="33" customHeight="1">
      <c r="A169" s="38"/>
      <c r="B169" s="39"/>
      <c r="C169" s="280" t="s">
        <v>513</v>
      </c>
      <c r="D169" s="280" t="s">
        <v>303</v>
      </c>
      <c r="E169" s="281" t="s">
        <v>1974</v>
      </c>
      <c r="F169" s="282" t="s">
        <v>1975</v>
      </c>
      <c r="G169" s="283" t="s">
        <v>319</v>
      </c>
      <c r="H169" s="284">
        <v>2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42</v>
      </c>
      <c r="O169" s="91"/>
      <c r="P169" s="238">
        <f>O169*H169</f>
        <v>0</v>
      </c>
      <c r="Q169" s="238">
        <v>0.00016000000000000001</v>
      </c>
      <c r="R169" s="238">
        <f>Q169*H169</f>
        <v>0.00032000000000000003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513</v>
      </c>
      <c r="AT169" s="240" t="s">
        <v>303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3503</v>
      </c>
    </row>
    <row r="170" s="2" customFormat="1" ht="24.15" customHeight="1">
      <c r="A170" s="38"/>
      <c r="B170" s="39"/>
      <c r="C170" s="228" t="s">
        <v>518</v>
      </c>
      <c r="D170" s="228" t="s">
        <v>258</v>
      </c>
      <c r="E170" s="229" t="s">
        <v>1476</v>
      </c>
      <c r="F170" s="230" t="s">
        <v>1477</v>
      </c>
      <c r="G170" s="231" t="s">
        <v>319</v>
      </c>
      <c r="H170" s="232">
        <v>1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355</v>
      </c>
      <c r="AT170" s="240" t="s">
        <v>258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3504</v>
      </c>
    </row>
    <row r="171" s="2" customFormat="1" ht="24.15" customHeight="1">
      <c r="A171" s="38"/>
      <c r="B171" s="39"/>
      <c r="C171" s="280" t="s">
        <v>523</v>
      </c>
      <c r="D171" s="280" t="s">
        <v>303</v>
      </c>
      <c r="E171" s="281" t="s">
        <v>1479</v>
      </c>
      <c r="F171" s="282" t="s">
        <v>1480</v>
      </c>
      <c r="G171" s="283" t="s">
        <v>319</v>
      </c>
      <c r="H171" s="284">
        <v>1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42</v>
      </c>
      <c r="O171" s="91"/>
      <c r="P171" s="238">
        <f>O171*H171</f>
        <v>0</v>
      </c>
      <c r="Q171" s="238">
        <v>0.0010499999999999999</v>
      </c>
      <c r="R171" s="238">
        <f>Q171*H171</f>
        <v>0.0010499999999999999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513</v>
      </c>
      <c r="AT171" s="240" t="s">
        <v>303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3505</v>
      </c>
    </row>
    <row r="172" s="2" customFormat="1" ht="24.15" customHeight="1">
      <c r="A172" s="38"/>
      <c r="B172" s="39"/>
      <c r="C172" s="228" t="s">
        <v>532</v>
      </c>
      <c r="D172" s="228" t="s">
        <v>258</v>
      </c>
      <c r="E172" s="229" t="s">
        <v>1979</v>
      </c>
      <c r="F172" s="230" t="s">
        <v>1980</v>
      </c>
      <c r="G172" s="231" t="s">
        <v>319</v>
      </c>
      <c r="H172" s="232">
        <v>1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355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3506</v>
      </c>
    </row>
    <row r="173" s="2" customFormat="1" ht="16.5" customHeight="1">
      <c r="A173" s="38"/>
      <c r="B173" s="39"/>
      <c r="C173" s="280" t="s">
        <v>544</v>
      </c>
      <c r="D173" s="280" t="s">
        <v>303</v>
      </c>
      <c r="E173" s="281" t="s">
        <v>1620</v>
      </c>
      <c r="F173" s="282" t="s">
        <v>1982</v>
      </c>
      <c r="G173" s="283" t="s">
        <v>319</v>
      </c>
      <c r="H173" s="284">
        <v>1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0.00050000000000000001</v>
      </c>
      <c r="R173" s="238">
        <f>Q173*H173</f>
        <v>0.00050000000000000001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3507</v>
      </c>
    </row>
    <row r="174" s="2" customFormat="1" ht="16.5" customHeight="1">
      <c r="A174" s="38"/>
      <c r="B174" s="39"/>
      <c r="C174" s="280" t="s">
        <v>553</v>
      </c>
      <c r="D174" s="280" t="s">
        <v>303</v>
      </c>
      <c r="E174" s="281" t="s">
        <v>1515</v>
      </c>
      <c r="F174" s="282" t="s">
        <v>1516</v>
      </c>
      <c r="G174" s="283" t="s">
        <v>319</v>
      </c>
      <c r="H174" s="284">
        <v>1</v>
      </c>
      <c r="I174" s="285"/>
      <c r="J174" s="286">
        <f>ROUND(I174*H174,2)</f>
        <v>0</v>
      </c>
      <c r="K174" s="287"/>
      <c r="L174" s="288"/>
      <c r="M174" s="289" t="s">
        <v>1</v>
      </c>
      <c r="N174" s="290" t="s">
        <v>42</v>
      </c>
      <c r="O174" s="91"/>
      <c r="P174" s="238">
        <f>O174*H174</f>
        <v>0</v>
      </c>
      <c r="Q174" s="238">
        <v>5.0000000000000002E-05</v>
      </c>
      <c r="R174" s="238">
        <f>Q174*H174</f>
        <v>5.0000000000000002E-05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513</v>
      </c>
      <c r="AT174" s="240" t="s">
        <v>303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3508</v>
      </c>
    </row>
    <row r="175" s="2" customFormat="1" ht="24.15" customHeight="1">
      <c r="A175" s="38"/>
      <c r="B175" s="39"/>
      <c r="C175" s="228" t="s">
        <v>558</v>
      </c>
      <c r="D175" s="228" t="s">
        <v>258</v>
      </c>
      <c r="E175" s="229" t="s">
        <v>1494</v>
      </c>
      <c r="F175" s="230" t="s">
        <v>1495</v>
      </c>
      <c r="G175" s="231" t="s">
        <v>319</v>
      </c>
      <c r="H175" s="232">
        <v>12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3509</v>
      </c>
    </row>
    <row r="176" s="2" customFormat="1" ht="16.5" customHeight="1">
      <c r="A176" s="38"/>
      <c r="B176" s="39"/>
      <c r="C176" s="280" t="s">
        <v>564</v>
      </c>
      <c r="D176" s="280" t="s">
        <v>303</v>
      </c>
      <c r="E176" s="281" t="s">
        <v>1986</v>
      </c>
      <c r="F176" s="282" t="s">
        <v>1987</v>
      </c>
      <c r="G176" s="283" t="s">
        <v>319</v>
      </c>
      <c r="H176" s="284">
        <v>9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42</v>
      </c>
      <c r="O176" s="91"/>
      <c r="P176" s="238">
        <f>O176*H176</f>
        <v>0</v>
      </c>
      <c r="Q176" s="238">
        <v>0.00018000000000000001</v>
      </c>
      <c r="R176" s="238">
        <f>Q176*H176</f>
        <v>0.0016200000000000001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513</v>
      </c>
      <c r="AT176" s="240" t="s">
        <v>303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3510</v>
      </c>
    </row>
    <row r="177" s="2" customFormat="1" ht="16.5" customHeight="1">
      <c r="A177" s="38"/>
      <c r="B177" s="39"/>
      <c r="C177" s="280" t="s">
        <v>570</v>
      </c>
      <c r="D177" s="280" t="s">
        <v>303</v>
      </c>
      <c r="E177" s="281" t="s">
        <v>1497</v>
      </c>
      <c r="F177" s="282" t="s">
        <v>1498</v>
      </c>
      <c r="G177" s="283" t="s">
        <v>319</v>
      </c>
      <c r="H177" s="284">
        <v>3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42</v>
      </c>
      <c r="O177" s="91"/>
      <c r="P177" s="238">
        <f>O177*H177</f>
        <v>0</v>
      </c>
      <c r="Q177" s="238">
        <v>0.00018000000000000001</v>
      </c>
      <c r="R177" s="238">
        <f>Q177*H177</f>
        <v>0.00054000000000000001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513</v>
      </c>
      <c r="AT177" s="240" t="s">
        <v>303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3511</v>
      </c>
    </row>
    <row r="178" s="2" customFormat="1" ht="33" customHeight="1">
      <c r="A178" s="38"/>
      <c r="B178" s="39"/>
      <c r="C178" s="228" t="s">
        <v>574</v>
      </c>
      <c r="D178" s="228" t="s">
        <v>258</v>
      </c>
      <c r="E178" s="229" t="s">
        <v>2331</v>
      </c>
      <c r="F178" s="230" t="s">
        <v>2332</v>
      </c>
      <c r="G178" s="231" t="s">
        <v>319</v>
      </c>
      <c r="H178" s="232">
        <v>1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3512</v>
      </c>
    </row>
    <row r="179" s="2" customFormat="1" ht="16.5" customHeight="1">
      <c r="A179" s="38"/>
      <c r="B179" s="39"/>
      <c r="C179" s="280" t="s">
        <v>583</v>
      </c>
      <c r="D179" s="280" t="s">
        <v>303</v>
      </c>
      <c r="E179" s="281" t="s">
        <v>2334</v>
      </c>
      <c r="F179" s="282" t="s">
        <v>2335</v>
      </c>
      <c r="G179" s="283" t="s">
        <v>319</v>
      </c>
      <c r="H179" s="284">
        <v>1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0.00040000000000000002</v>
      </c>
      <c r="R179" s="238">
        <f>Q179*H179</f>
        <v>0.00040000000000000002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513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3513</v>
      </c>
    </row>
    <row r="180" s="2" customFormat="1" ht="49.05" customHeight="1">
      <c r="A180" s="38"/>
      <c r="B180" s="39"/>
      <c r="C180" s="228" t="s">
        <v>588</v>
      </c>
      <c r="D180" s="228" t="s">
        <v>258</v>
      </c>
      <c r="E180" s="229" t="s">
        <v>1524</v>
      </c>
      <c r="F180" s="230" t="s">
        <v>1525</v>
      </c>
      <c r="G180" s="231" t="s">
        <v>319</v>
      </c>
      <c r="H180" s="232">
        <v>15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3514</v>
      </c>
    </row>
    <row r="181" s="2" customFormat="1" ht="44.25" customHeight="1">
      <c r="A181" s="38"/>
      <c r="B181" s="39"/>
      <c r="C181" s="280" t="s">
        <v>592</v>
      </c>
      <c r="D181" s="280" t="s">
        <v>303</v>
      </c>
      <c r="E181" s="281" t="s">
        <v>1491</v>
      </c>
      <c r="F181" s="282" t="s">
        <v>1991</v>
      </c>
      <c r="G181" s="283" t="s">
        <v>319</v>
      </c>
      <c r="H181" s="284">
        <v>12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42</v>
      </c>
      <c r="O181" s="91"/>
      <c r="P181" s="238">
        <f>O181*H181</f>
        <v>0</v>
      </c>
      <c r="Q181" s="238">
        <v>0.001</v>
      </c>
      <c r="R181" s="238">
        <f>Q181*H181</f>
        <v>0.012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513</v>
      </c>
      <c r="AT181" s="240" t="s">
        <v>303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3515</v>
      </c>
    </row>
    <row r="182" s="2" customFormat="1" ht="33" customHeight="1">
      <c r="A182" s="38"/>
      <c r="B182" s="39"/>
      <c r="C182" s="280" t="s">
        <v>598</v>
      </c>
      <c r="D182" s="280" t="s">
        <v>303</v>
      </c>
      <c r="E182" s="281" t="s">
        <v>1529</v>
      </c>
      <c r="F182" s="282" t="s">
        <v>1946</v>
      </c>
      <c r="G182" s="283" t="s">
        <v>319</v>
      </c>
      <c r="H182" s="284">
        <v>3</v>
      </c>
      <c r="I182" s="285"/>
      <c r="J182" s="286">
        <f>ROUND(I182*H182,2)</f>
        <v>0</v>
      </c>
      <c r="K182" s="287"/>
      <c r="L182" s="288"/>
      <c r="M182" s="289" t="s">
        <v>1</v>
      </c>
      <c r="N182" s="290" t="s">
        <v>42</v>
      </c>
      <c r="O182" s="91"/>
      <c r="P182" s="238">
        <f>O182*H182</f>
        <v>0</v>
      </c>
      <c r="Q182" s="238">
        <v>0.001</v>
      </c>
      <c r="R182" s="238">
        <f>Q182*H182</f>
        <v>0.0030000000000000001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513</v>
      </c>
      <c r="AT182" s="240" t="s">
        <v>303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3516</v>
      </c>
    </row>
    <row r="183" s="2" customFormat="1" ht="44.25" customHeight="1">
      <c r="A183" s="38"/>
      <c r="B183" s="39"/>
      <c r="C183" s="228" t="s">
        <v>602</v>
      </c>
      <c r="D183" s="228" t="s">
        <v>258</v>
      </c>
      <c r="E183" s="229" t="s">
        <v>1538</v>
      </c>
      <c r="F183" s="230" t="s">
        <v>1539</v>
      </c>
      <c r="G183" s="231" t="s">
        <v>319</v>
      </c>
      <c r="H183" s="232">
        <v>1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3517</v>
      </c>
    </row>
    <row r="184" s="2" customFormat="1" ht="49.05" customHeight="1">
      <c r="A184" s="38"/>
      <c r="B184" s="39"/>
      <c r="C184" s="228" t="s">
        <v>608</v>
      </c>
      <c r="D184" s="228" t="s">
        <v>258</v>
      </c>
      <c r="E184" s="229" t="s">
        <v>1994</v>
      </c>
      <c r="F184" s="230" t="s">
        <v>1995</v>
      </c>
      <c r="G184" s="231" t="s">
        <v>292</v>
      </c>
      <c r="H184" s="232">
        <v>0.16600000000000001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3518</v>
      </c>
    </row>
    <row r="185" s="2" customFormat="1" ht="16.5" customHeight="1">
      <c r="A185" s="38"/>
      <c r="B185" s="39"/>
      <c r="C185" s="228" t="s">
        <v>614</v>
      </c>
      <c r="D185" s="228" t="s">
        <v>258</v>
      </c>
      <c r="E185" s="229" t="s">
        <v>1527</v>
      </c>
      <c r="F185" s="230" t="s">
        <v>1545</v>
      </c>
      <c r="G185" s="231" t="s">
        <v>722</v>
      </c>
      <c r="H185" s="232">
        <v>10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3519</v>
      </c>
    </row>
    <row r="186" s="2" customFormat="1" ht="24.15" customHeight="1">
      <c r="A186" s="38"/>
      <c r="B186" s="39"/>
      <c r="C186" s="228" t="s">
        <v>620</v>
      </c>
      <c r="D186" s="228" t="s">
        <v>258</v>
      </c>
      <c r="E186" s="229" t="s">
        <v>1521</v>
      </c>
      <c r="F186" s="230" t="s">
        <v>3520</v>
      </c>
      <c r="G186" s="231" t="s">
        <v>1151</v>
      </c>
      <c r="H186" s="232">
        <v>1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3521</v>
      </c>
    </row>
    <row r="187" s="12" customFormat="1" ht="22.8" customHeight="1">
      <c r="A187" s="12"/>
      <c r="B187" s="212"/>
      <c r="C187" s="213"/>
      <c r="D187" s="214" t="s">
        <v>76</v>
      </c>
      <c r="E187" s="226" t="s">
        <v>1547</v>
      </c>
      <c r="F187" s="226" t="s">
        <v>1548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SUM(P188:P199)</f>
        <v>0</v>
      </c>
      <c r="Q187" s="220"/>
      <c r="R187" s="221">
        <f>SUM(R188:R199)</f>
        <v>0.024620000000000003</v>
      </c>
      <c r="S187" s="220"/>
      <c r="T187" s="222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87</v>
      </c>
      <c r="AT187" s="224" t="s">
        <v>76</v>
      </c>
      <c r="AU187" s="224" t="s">
        <v>85</v>
      </c>
      <c r="AY187" s="223" t="s">
        <v>256</v>
      </c>
      <c r="BK187" s="225">
        <f>SUM(BK188:BK199)</f>
        <v>0</v>
      </c>
    </row>
    <row r="188" s="2" customFormat="1" ht="21.75" customHeight="1">
      <c r="A188" s="38"/>
      <c r="B188" s="39"/>
      <c r="C188" s="228" t="s">
        <v>625</v>
      </c>
      <c r="D188" s="228" t="s">
        <v>258</v>
      </c>
      <c r="E188" s="229" t="s">
        <v>1998</v>
      </c>
      <c r="F188" s="230" t="s">
        <v>1999</v>
      </c>
      <c r="G188" s="231" t="s">
        <v>319</v>
      </c>
      <c r="H188" s="232">
        <v>1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3522</v>
      </c>
    </row>
    <row r="189" s="2" customFormat="1" ht="16.5" customHeight="1">
      <c r="A189" s="38"/>
      <c r="B189" s="39"/>
      <c r="C189" s="280" t="s">
        <v>630</v>
      </c>
      <c r="D189" s="280" t="s">
        <v>303</v>
      </c>
      <c r="E189" s="281" t="s">
        <v>2001</v>
      </c>
      <c r="F189" s="282" t="s">
        <v>2002</v>
      </c>
      <c r="G189" s="283" t="s">
        <v>319</v>
      </c>
      <c r="H189" s="284">
        <v>1</v>
      </c>
      <c r="I189" s="285"/>
      <c r="J189" s="286">
        <f>ROUND(I189*H189,2)</f>
        <v>0</v>
      </c>
      <c r="K189" s="287"/>
      <c r="L189" s="288"/>
      <c r="M189" s="289" t="s">
        <v>1</v>
      </c>
      <c r="N189" s="290" t="s">
        <v>42</v>
      </c>
      <c r="O189" s="91"/>
      <c r="P189" s="238">
        <f>O189*H189</f>
        <v>0</v>
      </c>
      <c r="Q189" s="238">
        <v>0.00132</v>
      </c>
      <c r="R189" s="238">
        <f>Q189*H189</f>
        <v>0.00132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513</v>
      </c>
      <c r="AT189" s="240" t="s">
        <v>303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3523</v>
      </c>
    </row>
    <row r="190" s="2" customFormat="1" ht="24.15" customHeight="1">
      <c r="A190" s="38"/>
      <c r="B190" s="39"/>
      <c r="C190" s="228" t="s">
        <v>643</v>
      </c>
      <c r="D190" s="228" t="s">
        <v>258</v>
      </c>
      <c r="E190" s="229" t="s">
        <v>2004</v>
      </c>
      <c r="F190" s="230" t="s">
        <v>2005</v>
      </c>
      <c r="G190" s="231" t="s">
        <v>358</v>
      </c>
      <c r="H190" s="232">
        <v>380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3524</v>
      </c>
    </row>
    <row r="191" s="2" customFormat="1" ht="37.8" customHeight="1">
      <c r="A191" s="38"/>
      <c r="B191" s="39"/>
      <c r="C191" s="280" t="s">
        <v>657</v>
      </c>
      <c r="D191" s="280" t="s">
        <v>303</v>
      </c>
      <c r="E191" s="281" t="s">
        <v>2007</v>
      </c>
      <c r="F191" s="282" t="s">
        <v>2008</v>
      </c>
      <c r="G191" s="283" t="s">
        <v>358</v>
      </c>
      <c r="H191" s="284">
        <v>456</v>
      </c>
      <c r="I191" s="285"/>
      <c r="J191" s="286">
        <f>ROUND(I191*H191,2)</f>
        <v>0</v>
      </c>
      <c r="K191" s="287"/>
      <c r="L191" s="288"/>
      <c r="M191" s="289" t="s">
        <v>1</v>
      </c>
      <c r="N191" s="290" t="s">
        <v>42</v>
      </c>
      <c r="O191" s="91"/>
      <c r="P191" s="238">
        <f>O191*H191</f>
        <v>0</v>
      </c>
      <c r="Q191" s="238">
        <v>5.0000000000000002E-05</v>
      </c>
      <c r="R191" s="238">
        <f>Q191*H191</f>
        <v>0.022800000000000001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513</v>
      </c>
      <c r="AT191" s="240" t="s">
        <v>303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3525</v>
      </c>
    </row>
    <row r="192" s="14" customFormat="1">
      <c r="A192" s="14"/>
      <c r="B192" s="258"/>
      <c r="C192" s="259"/>
      <c r="D192" s="249" t="s">
        <v>266</v>
      </c>
      <c r="E192" s="260" t="s">
        <v>1</v>
      </c>
      <c r="F192" s="261" t="s">
        <v>3526</v>
      </c>
      <c r="G192" s="259"/>
      <c r="H192" s="262">
        <v>456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266</v>
      </c>
      <c r="AU192" s="268" t="s">
        <v>87</v>
      </c>
      <c r="AV192" s="14" t="s">
        <v>87</v>
      </c>
      <c r="AW192" s="14" t="s">
        <v>34</v>
      </c>
      <c r="AX192" s="14" t="s">
        <v>85</v>
      </c>
      <c r="AY192" s="268" t="s">
        <v>256</v>
      </c>
    </row>
    <row r="193" s="2" customFormat="1" ht="37.8" customHeight="1">
      <c r="A193" s="38"/>
      <c r="B193" s="39"/>
      <c r="C193" s="228" t="s">
        <v>661</v>
      </c>
      <c r="D193" s="228" t="s">
        <v>258</v>
      </c>
      <c r="E193" s="229" t="s">
        <v>2017</v>
      </c>
      <c r="F193" s="230" t="s">
        <v>2018</v>
      </c>
      <c r="G193" s="231" t="s">
        <v>319</v>
      </c>
      <c r="H193" s="232">
        <v>5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3527</v>
      </c>
    </row>
    <row r="194" s="2" customFormat="1" ht="24.15" customHeight="1">
      <c r="A194" s="38"/>
      <c r="B194" s="39"/>
      <c r="C194" s="280" t="s">
        <v>665</v>
      </c>
      <c r="D194" s="280" t="s">
        <v>303</v>
      </c>
      <c r="E194" s="281" t="s">
        <v>2020</v>
      </c>
      <c r="F194" s="282" t="s">
        <v>2021</v>
      </c>
      <c r="G194" s="283" t="s">
        <v>319</v>
      </c>
      <c r="H194" s="284">
        <v>2</v>
      </c>
      <c r="I194" s="285"/>
      <c r="J194" s="286">
        <f>ROUND(I194*H194,2)</f>
        <v>0</v>
      </c>
      <c r="K194" s="287"/>
      <c r="L194" s="288"/>
      <c r="M194" s="289" t="s">
        <v>1</v>
      </c>
      <c r="N194" s="290" t="s">
        <v>42</v>
      </c>
      <c r="O194" s="91"/>
      <c r="P194" s="238">
        <f>O194*H194</f>
        <v>0</v>
      </c>
      <c r="Q194" s="238">
        <v>0.00010000000000000001</v>
      </c>
      <c r="R194" s="238">
        <f>Q194*H194</f>
        <v>0.00020000000000000001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513</v>
      </c>
      <c r="AT194" s="240" t="s">
        <v>303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3528</v>
      </c>
    </row>
    <row r="195" s="2" customFormat="1" ht="24.15" customHeight="1">
      <c r="A195" s="38"/>
      <c r="B195" s="39"/>
      <c r="C195" s="280" t="s">
        <v>670</v>
      </c>
      <c r="D195" s="280" t="s">
        <v>303</v>
      </c>
      <c r="E195" s="281" t="s">
        <v>2023</v>
      </c>
      <c r="F195" s="282" t="s">
        <v>2024</v>
      </c>
      <c r="G195" s="283" t="s">
        <v>319</v>
      </c>
      <c r="H195" s="284">
        <v>3</v>
      </c>
      <c r="I195" s="285"/>
      <c r="J195" s="286">
        <f>ROUND(I195*H195,2)</f>
        <v>0</v>
      </c>
      <c r="K195" s="287"/>
      <c r="L195" s="288"/>
      <c r="M195" s="289" t="s">
        <v>1</v>
      </c>
      <c r="N195" s="290" t="s">
        <v>42</v>
      </c>
      <c r="O195" s="91"/>
      <c r="P195" s="238">
        <f>O195*H195</f>
        <v>0</v>
      </c>
      <c r="Q195" s="238">
        <v>0.00010000000000000001</v>
      </c>
      <c r="R195" s="238">
        <f>Q195*H195</f>
        <v>0.00030000000000000003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513</v>
      </c>
      <c r="AT195" s="240" t="s">
        <v>303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3529</v>
      </c>
    </row>
    <row r="196" s="2" customFormat="1" ht="24.15" customHeight="1">
      <c r="A196" s="38"/>
      <c r="B196" s="39"/>
      <c r="C196" s="228" t="s">
        <v>676</v>
      </c>
      <c r="D196" s="228" t="s">
        <v>258</v>
      </c>
      <c r="E196" s="229" t="s">
        <v>2026</v>
      </c>
      <c r="F196" s="230" t="s">
        <v>2027</v>
      </c>
      <c r="G196" s="231" t="s">
        <v>319</v>
      </c>
      <c r="H196" s="232">
        <v>8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3530</v>
      </c>
    </row>
    <row r="197" s="2" customFormat="1" ht="24.15" customHeight="1">
      <c r="A197" s="38"/>
      <c r="B197" s="39"/>
      <c r="C197" s="228" t="s">
        <v>682</v>
      </c>
      <c r="D197" s="228" t="s">
        <v>258</v>
      </c>
      <c r="E197" s="229" t="s">
        <v>2029</v>
      </c>
      <c r="F197" s="230" t="s">
        <v>2030</v>
      </c>
      <c r="G197" s="231" t="s">
        <v>319</v>
      </c>
      <c r="H197" s="232">
        <v>8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355</v>
      </c>
      <c r="AT197" s="240" t="s">
        <v>258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3531</v>
      </c>
    </row>
    <row r="198" s="2" customFormat="1" ht="24.15" customHeight="1">
      <c r="A198" s="38"/>
      <c r="B198" s="39"/>
      <c r="C198" s="228" t="s">
        <v>688</v>
      </c>
      <c r="D198" s="228" t="s">
        <v>258</v>
      </c>
      <c r="E198" s="229" t="s">
        <v>2032</v>
      </c>
      <c r="F198" s="230" t="s">
        <v>2033</v>
      </c>
      <c r="G198" s="231" t="s">
        <v>319</v>
      </c>
      <c r="H198" s="232">
        <v>8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3532</v>
      </c>
    </row>
    <row r="199" s="2" customFormat="1" ht="49.05" customHeight="1">
      <c r="A199" s="38"/>
      <c r="B199" s="39"/>
      <c r="C199" s="228" t="s">
        <v>693</v>
      </c>
      <c r="D199" s="228" t="s">
        <v>258</v>
      </c>
      <c r="E199" s="229" t="s">
        <v>2035</v>
      </c>
      <c r="F199" s="230" t="s">
        <v>2036</v>
      </c>
      <c r="G199" s="231" t="s">
        <v>292</v>
      </c>
      <c r="H199" s="232">
        <v>0.025000000000000001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3533</v>
      </c>
    </row>
    <row r="200" s="12" customFormat="1" ht="25.92" customHeight="1">
      <c r="A200" s="12"/>
      <c r="B200" s="212"/>
      <c r="C200" s="213"/>
      <c r="D200" s="214" t="s">
        <v>76</v>
      </c>
      <c r="E200" s="215" t="s">
        <v>303</v>
      </c>
      <c r="F200" s="215" t="s">
        <v>1373</v>
      </c>
      <c r="G200" s="213"/>
      <c r="H200" s="213"/>
      <c r="I200" s="216"/>
      <c r="J200" s="217">
        <f>BK200</f>
        <v>0</v>
      </c>
      <c r="K200" s="213"/>
      <c r="L200" s="218"/>
      <c r="M200" s="219"/>
      <c r="N200" s="220"/>
      <c r="O200" s="220"/>
      <c r="P200" s="221">
        <f>P201+P219</f>
        <v>0</v>
      </c>
      <c r="Q200" s="220"/>
      <c r="R200" s="221">
        <f>R201+R219</f>
        <v>0.27430000000000004</v>
      </c>
      <c r="S200" s="220"/>
      <c r="T200" s="222">
        <f>T201+T219</f>
        <v>0.55120000000000002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109</v>
      </c>
      <c r="AT200" s="224" t="s">
        <v>76</v>
      </c>
      <c r="AU200" s="224" t="s">
        <v>77</v>
      </c>
      <c r="AY200" s="223" t="s">
        <v>256</v>
      </c>
      <c r="BK200" s="225">
        <f>BK201+BK219</f>
        <v>0</v>
      </c>
    </row>
    <row r="201" s="12" customFormat="1" ht="22.8" customHeight="1">
      <c r="A201" s="12"/>
      <c r="B201" s="212"/>
      <c r="C201" s="213"/>
      <c r="D201" s="214" t="s">
        <v>76</v>
      </c>
      <c r="E201" s="226" t="s">
        <v>1374</v>
      </c>
      <c r="F201" s="226" t="s">
        <v>1375</v>
      </c>
      <c r="G201" s="213"/>
      <c r="H201" s="213"/>
      <c r="I201" s="216"/>
      <c r="J201" s="227">
        <f>BK201</f>
        <v>0</v>
      </c>
      <c r="K201" s="213"/>
      <c r="L201" s="218"/>
      <c r="M201" s="219"/>
      <c r="N201" s="220"/>
      <c r="O201" s="220"/>
      <c r="P201" s="221">
        <f>SUM(P202:P218)</f>
        <v>0</v>
      </c>
      <c r="Q201" s="220"/>
      <c r="R201" s="221">
        <f>SUM(R202:R218)</f>
        <v>0.094300000000000009</v>
      </c>
      <c r="S201" s="220"/>
      <c r="T201" s="222">
        <f>SUM(T202:T218)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109</v>
      </c>
      <c r="AT201" s="224" t="s">
        <v>76</v>
      </c>
      <c r="AU201" s="224" t="s">
        <v>85</v>
      </c>
      <c r="AY201" s="223" t="s">
        <v>256</v>
      </c>
      <c r="BK201" s="225">
        <f>SUM(BK202:BK218)</f>
        <v>0</v>
      </c>
    </row>
    <row r="202" s="2" customFormat="1" ht="49.05" customHeight="1">
      <c r="A202" s="38"/>
      <c r="B202" s="39"/>
      <c r="C202" s="228" t="s">
        <v>698</v>
      </c>
      <c r="D202" s="228" t="s">
        <v>258</v>
      </c>
      <c r="E202" s="229" t="s">
        <v>1568</v>
      </c>
      <c r="F202" s="230" t="s">
        <v>1569</v>
      </c>
      <c r="G202" s="231" t="s">
        <v>358</v>
      </c>
      <c r="H202" s="232">
        <v>80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719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719</v>
      </c>
      <c r="BM202" s="240" t="s">
        <v>3534</v>
      </c>
    </row>
    <row r="203" s="2" customFormat="1" ht="37.8" customHeight="1">
      <c r="A203" s="38"/>
      <c r="B203" s="39"/>
      <c r="C203" s="280" t="s">
        <v>703</v>
      </c>
      <c r="D203" s="280" t="s">
        <v>303</v>
      </c>
      <c r="E203" s="281" t="s">
        <v>3535</v>
      </c>
      <c r="F203" s="282" t="s">
        <v>3536</v>
      </c>
      <c r="G203" s="283" t="s">
        <v>358</v>
      </c>
      <c r="H203" s="284">
        <v>92</v>
      </c>
      <c r="I203" s="285"/>
      <c r="J203" s="286">
        <f>ROUND(I203*H203,2)</f>
        <v>0</v>
      </c>
      <c r="K203" s="287"/>
      <c r="L203" s="288"/>
      <c r="M203" s="289" t="s">
        <v>1</v>
      </c>
      <c r="N203" s="290" t="s">
        <v>42</v>
      </c>
      <c r="O203" s="91"/>
      <c r="P203" s="238">
        <f>O203*H203</f>
        <v>0</v>
      </c>
      <c r="Q203" s="238">
        <v>0.00010000000000000001</v>
      </c>
      <c r="R203" s="238">
        <f>Q203*H203</f>
        <v>0.0091999999999999998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1071</v>
      </c>
      <c r="AT203" s="240" t="s">
        <v>303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1071</v>
      </c>
      <c r="BM203" s="240" t="s">
        <v>3537</v>
      </c>
    </row>
    <row r="204" s="14" customFormat="1">
      <c r="A204" s="14"/>
      <c r="B204" s="258"/>
      <c r="C204" s="259"/>
      <c r="D204" s="249" t="s">
        <v>266</v>
      </c>
      <c r="E204" s="260" t="s">
        <v>1</v>
      </c>
      <c r="F204" s="261" t="s">
        <v>3538</v>
      </c>
      <c r="G204" s="259"/>
      <c r="H204" s="262">
        <v>92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266</v>
      </c>
      <c r="AU204" s="268" t="s">
        <v>87</v>
      </c>
      <c r="AV204" s="14" t="s">
        <v>87</v>
      </c>
      <c r="AW204" s="14" t="s">
        <v>34</v>
      </c>
      <c r="AX204" s="14" t="s">
        <v>85</v>
      </c>
      <c r="AY204" s="268" t="s">
        <v>256</v>
      </c>
    </row>
    <row r="205" s="2" customFormat="1" ht="49.05" customHeight="1">
      <c r="A205" s="38"/>
      <c r="B205" s="39"/>
      <c r="C205" s="228" t="s">
        <v>711</v>
      </c>
      <c r="D205" s="228" t="s">
        <v>258</v>
      </c>
      <c r="E205" s="229" t="s">
        <v>1568</v>
      </c>
      <c r="F205" s="230" t="s">
        <v>1569</v>
      </c>
      <c r="G205" s="231" t="s">
        <v>358</v>
      </c>
      <c r="H205" s="232">
        <v>20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719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719</v>
      </c>
      <c r="BM205" s="240" t="s">
        <v>3539</v>
      </c>
    </row>
    <row r="206" s="2" customFormat="1" ht="44.25" customHeight="1">
      <c r="A206" s="38"/>
      <c r="B206" s="39"/>
      <c r="C206" s="280" t="s">
        <v>719</v>
      </c>
      <c r="D206" s="280" t="s">
        <v>303</v>
      </c>
      <c r="E206" s="281" t="s">
        <v>2039</v>
      </c>
      <c r="F206" s="282" t="s">
        <v>2040</v>
      </c>
      <c r="G206" s="283" t="s">
        <v>358</v>
      </c>
      <c r="H206" s="284">
        <v>23</v>
      </c>
      <c r="I206" s="285"/>
      <c r="J206" s="286">
        <f>ROUND(I206*H206,2)</f>
        <v>0</v>
      </c>
      <c r="K206" s="287"/>
      <c r="L206" s="288"/>
      <c r="M206" s="289" t="s">
        <v>1</v>
      </c>
      <c r="N206" s="290" t="s">
        <v>42</v>
      </c>
      <c r="O206" s="91"/>
      <c r="P206" s="238">
        <f>O206*H206</f>
        <v>0</v>
      </c>
      <c r="Q206" s="238">
        <v>0.00016000000000000001</v>
      </c>
      <c r="R206" s="238">
        <f>Q206*H206</f>
        <v>0.0036800000000000001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1071</v>
      </c>
      <c r="AT206" s="240" t="s">
        <v>303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1071</v>
      </c>
      <c r="BM206" s="240" t="s">
        <v>3540</v>
      </c>
    </row>
    <row r="207" s="14" customFormat="1">
      <c r="A207" s="14"/>
      <c r="B207" s="258"/>
      <c r="C207" s="259"/>
      <c r="D207" s="249" t="s">
        <v>266</v>
      </c>
      <c r="E207" s="260" t="s">
        <v>1</v>
      </c>
      <c r="F207" s="261" t="s">
        <v>2042</v>
      </c>
      <c r="G207" s="259"/>
      <c r="H207" s="262">
        <v>23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266</v>
      </c>
      <c r="AU207" s="268" t="s">
        <v>87</v>
      </c>
      <c r="AV207" s="14" t="s">
        <v>87</v>
      </c>
      <c r="AW207" s="14" t="s">
        <v>34</v>
      </c>
      <c r="AX207" s="14" t="s">
        <v>85</v>
      </c>
      <c r="AY207" s="268" t="s">
        <v>256</v>
      </c>
    </row>
    <row r="208" s="2" customFormat="1" ht="49.05" customHeight="1">
      <c r="A208" s="38"/>
      <c r="B208" s="39"/>
      <c r="C208" s="228" t="s">
        <v>726</v>
      </c>
      <c r="D208" s="228" t="s">
        <v>258</v>
      </c>
      <c r="E208" s="229" t="s">
        <v>1575</v>
      </c>
      <c r="F208" s="230" t="s">
        <v>1576</v>
      </c>
      <c r="G208" s="231" t="s">
        <v>358</v>
      </c>
      <c r="H208" s="232">
        <v>310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719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719</v>
      </c>
      <c r="BM208" s="240" t="s">
        <v>3541</v>
      </c>
    </row>
    <row r="209" s="2" customFormat="1" ht="37.8" customHeight="1">
      <c r="A209" s="38"/>
      <c r="B209" s="39"/>
      <c r="C209" s="280" t="s">
        <v>741</v>
      </c>
      <c r="D209" s="280" t="s">
        <v>303</v>
      </c>
      <c r="E209" s="281" t="s">
        <v>2044</v>
      </c>
      <c r="F209" s="282" t="s">
        <v>2045</v>
      </c>
      <c r="G209" s="283" t="s">
        <v>358</v>
      </c>
      <c r="H209" s="284">
        <v>230</v>
      </c>
      <c r="I209" s="285"/>
      <c r="J209" s="286">
        <f>ROUND(I209*H209,2)</f>
        <v>0</v>
      </c>
      <c r="K209" s="287"/>
      <c r="L209" s="288"/>
      <c r="M209" s="289" t="s">
        <v>1</v>
      </c>
      <c r="N209" s="290" t="s">
        <v>42</v>
      </c>
      <c r="O209" s="91"/>
      <c r="P209" s="238">
        <f>O209*H209</f>
        <v>0</v>
      </c>
      <c r="Q209" s="238">
        <v>0.00016000000000000001</v>
      </c>
      <c r="R209" s="238">
        <f>Q209*H209</f>
        <v>0.036800000000000006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1071</v>
      </c>
      <c r="AT209" s="240" t="s">
        <v>303</v>
      </c>
      <c r="AU209" s="240" t="s">
        <v>87</v>
      </c>
      <c r="AY209" s="17" t="s">
        <v>256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85</v>
      </c>
      <c r="BK209" s="241">
        <f>ROUND(I209*H209,2)</f>
        <v>0</v>
      </c>
      <c r="BL209" s="17" t="s">
        <v>1071</v>
      </c>
      <c r="BM209" s="240" t="s">
        <v>3542</v>
      </c>
    </row>
    <row r="210" s="14" customFormat="1">
      <c r="A210" s="14"/>
      <c r="B210" s="258"/>
      <c r="C210" s="259"/>
      <c r="D210" s="249" t="s">
        <v>266</v>
      </c>
      <c r="E210" s="260" t="s">
        <v>1</v>
      </c>
      <c r="F210" s="261" t="s">
        <v>3543</v>
      </c>
      <c r="G210" s="259"/>
      <c r="H210" s="262">
        <v>230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266</v>
      </c>
      <c r="AU210" s="268" t="s">
        <v>87</v>
      </c>
      <c r="AV210" s="14" t="s">
        <v>87</v>
      </c>
      <c r="AW210" s="14" t="s">
        <v>34</v>
      </c>
      <c r="AX210" s="14" t="s">
        <v>85</v>
      </c>
      <c r="AY210" s="268" t="s">
        <v>256</v>
      </c>
    </row>
    <row r="211" s="2" customFormat="1" ht="37.8" customHeight="1">
      <c r="A211" s="38"/>
      <c r="B211" s="39"/>
      <c r="C211" s="280" t="s">
        <v>746</v>
      </c>
      <c r="D211" s="280" t="s">
        <v>303</v>
      </c>
      <c r="E211" s="281" t="s">
        <v>1578</v>
      </c>
      <c r="F211" s="282" t="s">
        <v>1579</v>
      </c>
      <c r="G211" s="283" t="s">
        <v>358</v>
      </c>
      <c r="H211" s="284">
        <v>126.5</v>
      </c>
      <c r="I211" s="285"/>
      <c r="J211" s="286">
        <f>ROUND(I211*H211,2)</f>
        <v>0</v>
      </c>
      <c r="K211" s="287"/>
      <c r="L211" s="288"/>
      <c r="M211" s="289" t="s">
        <v>1</v>
      </c>
      <c r="N211" s="290" t="s">
        <v>42</v>
      </c>
      <c r="O211" s="91"/>
      <c r="P211" s="238">
        <f>O211*H211</f>
        <v>0</v>
      </c>
      <c r="Q211" s="238">
        <v>0.00012</v>
      </c>
      <c r="R211" s="238">
        <f>Q211*H211</f>
        <v>0.015180000000000001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1071</v>
      </c>
      <c r="AT211" s="240" t="s">
        <v>303</v>
      </c>
      <c r="AU211" s="240" t="s">
        <v>87</v>
      </c>
      <c r="AY211" s="17" t="s">
        <v>256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85</v>
      </c>
      <c r="BK211" s="241">
        <f>ROUND(I211*H211,2)</f>
        <v>0</v>
      </c>
      <c r="BL211" s="17" t="s">
        <v>1071</v>
      </c>
      <c r="BM211" s="240" t="s">
        <v>3544</v>
      </c>
    </row>
    <row r="212" s="14" customFormat="1">
      <c r="A212" s="14"/>
      <c r="B212" s="258"/>
      <c r="C212" s="259"/>
      <c r="D212" s="249" t="s">
        <v>266</v>
      </c>
      <c r="E212" s="260" t="s">
        <v>1</v>
      </c>
      <c r="F212" s="261" t="s">
        <v>3545</v>
      </c>
      <c r="G212" s="259"/>
      <c r="H212" s="262">
        <v>126.5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266</v>
      </c>
      <c r="AU212" s="268" t="s">
        <v>87</v>
      </c>
      <c r="AV212" s="14" t="s">
        <v>87</v>
      </c>
      <c r="AW212" s="14" t="s">
        <v>34</v>
      </c>
      <c r="AX212" s="14" t="s">
        <v>85</v>
      </c>
      <c r="AY212" s="268" t="s">
        <v>256</v>
      </c>
    </row>
    <row r="213" s="2" customFormat="1" ht="49.05" customHeight="1">
      <c r="A213" s="38"/>
      <c r="B213" s="39"/>
      <c r="C213" s="228" t="s">
        <v>752</v>
      </c>
      <c r="D213" s="228" t="s">
        <v>258</v>
      </c>
      <c r="E213" s="229" t="s">
        <v>2050</v>
      </c>
      <c r="F213" s="230" t="s">
        <v>2051</v>
      </c>
      <c r="G213" s="231" t="s">
        <v>358</v>
      </c>
      <c r="H213" s="232">
        <v>60</v>
      </c>
      <c r="I213" s="233"/>
      <c r="J213" s="234">
        <f>ROUND(I213*H213,2)</f>
        <v>0</v>
      </c>
      <c r="K213" s="235"/>
      <c r="L213" s="44"/>
      <c r="M213" s="236" t="s">
        <v>1</v>
      </c>
      <c r="N213" s="237" t="s">
        <v>42</v>
      </c>
      <c r="O213" s="91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719</v>
      </c>
      <c r="AT213" s="240" t="s">
        <v>258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719</v>
      </c>
      <c r="BM213" s="240" t="s">
        <v>3546</v>
      </c>
    </row>
    <row r="214" s="2" customFormat="1" ht="37.8" customHeight="1">
      <c r="A214" s="38"/>
      <c r="B214" s="39"/>
      <c r="C214" s="280" t="s">
        <v>756</v>
      </c>
      <c r="D214" s="280" t="s">
        <v>303</v>
      </c>
      <c r="E214" s="281" t="s">
        <v>2053</v>
      </c>
      <c r="F214" s="282" t="s">
        <v>2054</v>
      </c>
      <c r="G214" s="283" t="s">
        <v>358</v>
      </c>
      <c r="H214" s="284">
        <v>69</v>
      </c>
      <c r="I214" s="285"/>
      <c r="J214" s="286">
        <f>ROUND(I214*H214,2)</f>
        <v>0</v>
      </c>
      <c r="K214" s="287"/>
      <c r="L214" s="288"/>
      <c r="M214" s="289" t="s">
        <v>1</v>
      </c>
      <c r="N214" s="290" t="s">
        <v>42</v>
      </c>
      <c r="O214" s="91"/>
      <c r="P214" s="238">
        <f>O214*H214</f>
        <v>0</v>
      </c>
      <c r="Q214" s="238">
        <v>0.00017000000000000001</v>
      </c>
      <c r="R214" s="238">
        <f>Q214*H214</f>
        <v>0.011730000000000001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1071</v>
      </c>
      <c r="AT214" s="240" t="s">
        <v>303</v>
      </c>
      <c r="AU214" s="240" t="s">
        <v>87</v>
      </c>
      <c r="AY214" s="17" t="s">
        <v>256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85</v>
      </c>
      <c r="BK214" s="241">
        <f>ROUND(I214*H214,2)</f>
        <v>0</v>
      </c>
      <c r="BL214" s="17" t="s">
        <v>1071</v>
      </c>
      <c r="BM214" s="240" t="s">
        <v>3547</v>
      </c>
    </row>
    <row r="215" s="14" customFormat="1">
      <c r="A215" s="14"/>
      <c r="B215" s="258"/>
      <c r="C215" s="259"/>
      <c r="D215" s="249" t="s">
        <v>266</v>
      </c>
      <c r="E215" s="260" t="s">
        <v>1</v>
      </c>
      <c r="F215" s="261" t="s">
        <v>2936</v>
      </c>
      <c r="G215" s="259"/>
      <c r="H215" s="262">
        <v>69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266</v>
      </c>
      <c r="AU215" s="268" t="s">
        <v>87</v>
      </c>
      <c r="AV215" s="14" t="s">
        <v>87</v>
      </c>
      <c r="AW215" s="14" t="s">
        <v>34</v>
      </c>
      <c r="AX215" s="14" t="s">
        <v>85</v>
      </c>
      <c r="AY215" s="268" t="s">
        <v>256</v>
      </c>
    </row>
    <row r="216" s="2" customFormat="1" ht="49.05" customHeight="1">
      <c r="A216" s="38"/>
      <c r="B216" s="39"/>
      <c r="C216" s="228" t="s">
        <v>761</v>
      </c>
      <c r="D216" s="228" t="s">
        <v>258</v>
      </c>
      <c r="E216" s="229" t="s">
        <v>2057</v>
      </c>
      <c r="F216" s="230" t="s">
        <v>2058</v>
      </c>
      <c r="G216" s="231" t="s">
        <v>358</v>
      </c>
      <c r="H216" s="232">
        <v>35</v>
      </c>
      <c r="I216" s="233"/>
      <c r="J216" s="234">
        <f>ROUND(I216*H216,2)</f>
        <v>0</v>
      </c>
      <c r="K216" s="235"/>
      <c r="L216" s="44"/>
      <c r="M216" s="236" t="s">
        <v>1</v>
      </c>
      <c r="N216" s="237" t="s">
        <v>42</v>
      </c>
      <c r="O216" s="91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719</v>
      </c>
      <c r="AT216" s="240" t="s">
        <v>258</v>
      </c>
      <c r="AU216" s="240" t="s">
        <v>87</v>
      </c>
      <c r="AY216" s="17" t="s">
        <v>256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85</v>
      </c>
      <c r="BK216" s="241">
        <f>ROUND(I216*H216,2)</f>
        <v>0</v>
      </c>
      <c r="BL216" s="17" t="s">
        <v>719</v>
      </c>
      <c r="BM216" s="240" t="s">
        <v>3548</v>
      </c>
    </row>
    <row r="217" s="2" customFormat="1" ht="37.8" customHeight="1">
      <c r="A217" s="38"/>
      <c r="B217" s="39"/>
      <c r="C217" s="280" t="s">
        <v>767</v>
      </c>
      <c r="D217" s="280" t="s">
        <v>303</v>
      </c>
      <c r="E217" s="281" t="s">
        <v>2060</v>
      </c>
      <c r="F217" s="282" t="s">
        <v>2061</v>
      </c>
      <c r="G217" s="283" t="s">
        <v>358</v>
      </c>
      <c r="H217" s="284">
        <v>40.25</v>
      </c>
      <c r="I217" s="285"/>
      <c r="J217" s="286">
        <f>ROUND(I217*H217,2)</f>
        <v>0</v>
      </c>
      <c r="K217" s="287"/>
      <c r="L217" s="288"/>
      <c r="M217" s="289" t="s">
        <v>1</v>
      </c>
      <c r="N217" s="290" t="s">
        <v>42</v>
      </c>
      <c r="O217" s="91"/>
      <c r="P217" s="238">
        <f>O217*H217</f>
        <v>0</v>
      </c>
      <c r="Q217" s="238">
        <v>0.00044000000000000002</v>
      </c>
      <c r="R217" s="238">
        <f>Q217*H217</f>
        <v>0.01771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1071</v>
      </c>
      <c r="AT217" s="240" t="s">
        <v>303</v>
      </c>
      <c r="AU217" s="240" t="s">
        <v>87</v>
      </c>
      <c r="AY217" s="17" t="s">
        <v>256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85</v>
      </c>
      <c r="BK217" s="241">
        <f>ROUND(I217*H217,2)</f>
        <v>0</v>
      </c>
      <c r="BL217" s="17" t="s">
        <v>1071</v>
      </c>
      <c r="BM217" s="240" t="s">
        <v>3549</v>
      </c>
    </row>
    <row r="218" s="14" customFormat="1">
      <c r="A218" s="14"/>
      <c r="B218" s="258"/>
      <c r="C218" s="259"/>
      <c r="D218" s="249" t="s">
        <v>266</v>
      </c>
      <c r="E218" s="260" t="s">
        <v>1</v>
      </c>
      <c r="F218" s="261" t="s">
        <v>2287</v>
      </c>
      <c r="G218" s="259"/>
      <c r="H218" s="262">
        <v>40.25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266</v>
      </c>
      <c r="AU218" s="268" t="s">
        <v>87</v>
      </c>
      <c r="AV218" s="14" t="s">
        <v>87</v>
      </c>
      <c r="AW218" s="14" t="s">
        <v>34</v>
      </c>
      <c r="AX218" s="14" t="s">
        <v>85</v>
      </c>
      <c r="AY218" s="268" t="s">
        <v>256</v>
      </c>
    </row>
    <row r="219" s="12" customFormat="1" ht="22.8" customHeight="1">
      <c r="A219" s="12"/>
      <c r="B219" s="212"/>
      <c r="C219" s="213"/>
      <c r="D219" s="214" t="s">
        <v>76</v>
      </c>
      <c r="E219" s="226" t="s">
        <v>1590</v>
      </c>
      <c r="F219" s="226" t="s">
        <v>1591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SUM(P220:P229)</f>
        <v>0</v>
      </c>
      <c r="Q219" s="220"/>
      <c r="R219" s="221">
        <f>SUM(R220:R229)</f>
        <v>0.18000000000000002</v>
      </c>
      <c r="S219" s="220"/>
      <c r="T219" s="222">
        <f>SUM(T220:T229)</f>
        <v>0.55120000000000002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109</v>
      </c>
      <c r="AT219" s="224" t="s">
        <v>76</v>
      </c>
      <c r="AU219" s="224" t="s">
        <v>85</v>
      </c>
      <c r="AY219" s="223" t="s">
        <v>256</v>
      </c>
      <c r="BK219" s="225">
        <f>SUM(BK220:BK229)</f>
        <v>0</v>
      </c>
    </row>
    <row r="220" s="2" customFormat="1" ht="33" customHeight="1">
      <c r="A220" s="38"/>
      <c r="B220" s="39"/>
      <c r="C220" s="228" t="s">
        <v>771</v>
      </c>
      <c r="D220" s="228" t="s">
        <v>258</v>
      </c>
      <c r="E220" s="229" t="s">
        <v>2063</v>
      </c>
      <c r="F220" s="230" t="s">
        <v>2064</v>
      </c>
      <c r="G220" s="231" t="s">
        <v>358</v>
      </c>
      <c r="H220" s="232">
        <v>18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42</v>
      </c>
      <c r="O220" s="91"/>
      <c r="P220" s="238">
        <f>O220*H220</f>
        <v>0</v>
      </c>
      <c r="Q220" s="238">
        <v>0.00059999999999999995</v>
      </c>
      <c r="R220" s="238">
        <f>Q220*H220</f>
        <v>0.010799999999999999</v>
      </c>
      <c r="S220" s="238">
        <v>0</v>
      </c>
      <c r="T220" s="23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719</v>
      </c>
      <c r="AT220" s="240" t="s">
        <v>258</v>
      </c>
      <c r="AU220" s="240" t="s">
        <v>87</v>
      </c>
      <c r="AY220" s="17" t="s">
        <v>256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85</v>
      </c>
      <c r="BK220" s="241">
        <f>ROUND(I220*H220,2)</f>
        <v>0</v>
      </c>
      <c r="BL220" s="17" t="s">
        <v>719</v>
      </c>
      <c r="BM220" s="240" t="s">
        <v>3550</v>
      </c>
    </row>
    <row r="221" s="2" customFormat="1" ht="37.8" customHeight="1">
      <c r="A221" s="38"/>
      <c r="B221" s="39"/>
      <c r="C221" s="228" t="s">
        <v>775</v>
      </c>
      <c r="D221" s="228" t="s">
        <v>258</v>
      </c>
      <c r="E221" s="229" t="s">
        <v>2370</v>
      </c>
      <c r="F221" s="230" t="s">
        <v>2371</v>
      </c>
      <c r="G221" s="231" t="s">
        <v>358</v>
      </c>
      <c r="H221" s="232">
        <v>30</v>
      </c>
      <c r="I221" s="233"/>
      <c r="J221" s="234">
        <f>ROUND(I221*H221,2)</f>
        <v>0</v>
      </c>
      <c r="K221" s="235"/>
      <c r="L221" s="44"/>
      <c r="M221" s="236" t="s">
        <v>1</v>
      </c>
      <c r="N221" s="237" t="s">
        <v>42</v>
      </c>
      <c r="O221" s="91"/>
      <c r="P221" s="238">
        <f>O221*H221</f>
        <v>0</v>
      </c>
      <c r="Q221" s="238">
        <v>0.0055900000000000004</v>
      </c>
      <c r="R221" s="238">
        <f>Q221*H221</f>
        <v>0.16770000000000002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719</v>
      </c>
      <c r="AT221" s="240" t="s">
        <v>258</v>
      </c>
      <c r="AU221" s="240" t="s">
        <v>87</v>
      </c>
      <c r="AY221" s="17" t="s">
        <v>256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85</v>
      </c>
      <c r="BK221" s="241">
        <f>ROUND(I221*H221,2)</f>
        <v>0</v>
      </c>
      <c r="BL221" s="17" t="s">
        <v>719</v>
      </c>
      <c r="BM221" s="240" t="s">
        <v>3551</v>
      </c>
    </row>
    <row r="222" s="2" customFormat="1" ht="33" customHeight="1">
      <c r="A222" s="38"/>
      <c r="B222" s="39"/>
      <c r="C222" s="228" t="s">
        <v>780</v>
      </c>
      <c r="D222" s="228" t="s">
        <v>258</v>
      </c>
      <c r="E222" s="229" t="s">
        <v>1661</v>
      </c>
      <c r="F222" s="230" t="s">
        <v>1662</v>
      </c>
      <c r="G222" s="231" t="s">
        <v>319</v>
      </c>
      <c r="H222" s="232">
        <v>2</v>
      </c>
      <c r="I222" s="233"/>
      <c r="J222" s="234">
        <f>ROUND(I222*H222,2)</f>
        <v>0</v>
      </c>
      <c r="K222" s="235"/>
      <c r="L222" s="44"/>
      <c r="M222" s="236" t="s">
        <v>1</v>
      </c>
      <c r="N222" s="237" t="s">
        <v>42</v>
      </c>
      <c r="O222" s="91"/>
      <c r="P222" s="238">
        <f>O222*H222</f>
        <v>0</v>
      </c>
      <c r="Q222" s="238">
        <v>0</v>
      </c>
      <c r="R222" s="238">
        <f>Q222*H222</f>
        <v>0</v>
      </c>
      <c r="S222" s="238">
        <v>0.13800000000000001</v>
      </c>
      <c r="T222" s="239">
        <f>S222*H222</f>
        <v>0.27600000000000002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719</v>
      </c>
      <c r="AT222" s="240" t="s">
        <v>258</v>
      </c>
      <c r="AU222" s="240" t="s">
        <v>87</v>
      </c>
      <c r="AY222" s="17" t="s">
        <v>256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85</v>
      </c>
      <c r="BK222" s="241">
        <f>ROUND(I222*H222,2)</f>
        <v>0</v>
      </c>
      <c r="BL222" s="17" t="s">
        <v>719</v>
      </c>
      <c r="BM222" s="240" t="s">
        <v>3552</v>
      </c>
    </row>
    <row r="223" s="2" customFormat="1" ht="24.15" customHeight="1">
      <c r="A223" s="38"/>
      <c r="B223" s="39"/>
      <c r="C223" s="228" t="s">
        <v>787</v>
      </c>
      <c r="D223" s="228" t="s">
        <v>258</v>
      </c>
      <c r="E223" s="229" t="s">
        <v>1595</v>
      </c>
      <c r="F223" s="230" t="s">
        <v>1596</v>
      </c>
      <c r="G223" s="231" t="s">
        <v>319</v>
      </c>
      <c r="H223" s="232">
        <v>20</v>
      </c>
      <c r="I223" s="233"/>
      <c r="J223" s="234">
        <f>ROUND(I223*H223,2)</f>
        <v>0</v>
      </c>
      <c r="K223" s="235"/>
      <c r="L223" s="44"/>
      <c r="M223" s="236" t="s">
        <v>1</v>
      </c>
      <c r="N223" s="237" t="s">
        <v>42</v>
      </c>
      <c r="O223" s="91"/>
      <c r="P223" s="238">
        <f>O223*H223</f>
        <v>0</v>
      </c>
      <c r="Q223" s="238">
        <v>0</v>
      </c>
      <c r="R223" s="238">
        <f>Q223*H223</f>
        <v>0</v>
      </c>
      <c r="S223" s="238">
        <v>0.00085999999999999998</v>
      </c>
      <c r="T223" s="239">
        <f>S223*H223</f>
        <v>0.0172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0" t="s">
        <v>719</v>
      </c>
      <c r="AT223" s="240" t="s">
        <v>258</v>
      </c>
      <c r="AU223" s="240" t="s">
        <v>87</v>
      </c>
      <c r="AY223" s="17" t="s">
        <v>256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7" t="s">
        <v>85</v>
      </c>
      <c r="BK223" s="241">
        <f>ROUND(I223*H223,2)</f>
        <v>0</v>
      </c>
      <c r="BL223" s="17" t="s">
        <v>719</v>
      </c>
      <c r="BM223" s="240" t="s">
        <v>3553</v>
      </c>
    </row>
    <row r="224" s="2" customFormat="1" ht="33" customHeight="1">
      <c r="A224" s="38"/>
      <c r="B224" s="39"/>
      <c r="C224" s="228" t="s">
        <v>795</v>
      </c>
      <c r="D224" s="228" t="s">
        <v>258</v>
      </c>
      <c r="E224" s="229" t="s">
        <v>2068</v>
      </c>
      <c r="F224" s="230" t="s">
        <v>2069</v>
      </c>
      <c r="G224" s="231" t="s">
        <v>358</v>
      </c>
      <c r="H224" s="232">
        <v>18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42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0.0060000000000000001</v>
      </c>
      <c r="T224" s="239">
        <f>S224*H224</f>
        <v>0.108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719</v>
      </c>
      <c r="AT224" s="240" t="s">
        <v>258</v>
      </c>
      <c r="AU224" s="240" t="s">
        <v>87</v>
      </c>
      <c r="AY224" s="17" t="s">
        <v>256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85</v>
      </c>
      <c r="BK224" s="241">
        <f>ROUND(I224*H224,2)</f>
        <v>0</v>
      </c>
      <c r="BL224" s="17" t="s">
        <v>719</v>
      </c>
      <c r="BM224" s="240" t="s">
        <v>3554</v>
      </c>
    </row>
    <row r="225" s="2" customFormat="1" ht="24.15" customHeight="1">
      <c r="A225" s="38"/>
      <c r="B225" s="39"/>
      <c r="C225" s="228" t="s">
        <v>799</v>
      </c>
      <c r="D225" s="228" t="s">
        <v>258</v>
      </c>
      <c r="E225" s="229" t="s">
        <v>2376</v>
      </c>
      <c r="F225" s="230" t="s">
        <v>2377</v>
      </c>
      <c r="G225" s="231" t="s">
        <v>358</v>
      </c>
      <c r="H225" s="232">
        <v>30</v>
      </c>
      <c r="I225" s="233"/>
      <c r="J225" s="234">
        <f>ROUND(I225*H225,2)</f>
        <v>0</v>
      </c>
      <c r="K225" s="235"/>
      <c r="L225" s="44"/>
      <c r="M225" s="236" t="s">
        <v>1</v>
      </c>
      <c r="N225" s="237" t="s">
        <v>42</v>
      </c>
      <c r="O225" s="91"/>
      <c r="P225" s="238">
        <f>O225*H225</f>
        <v>0</v>
      </c>
      <c r="Q225" s="238">
        <v>5.0000000000000002E-05</v>
      </c>
      <c r="R225" s="238">
        <f>Q225*H225</f>
        <v>0.0015</v>
      </c>
      <c r="S225" s="238">
        <v>0.0050000000000000001</v>
      </c>
      <c r="T225" s="239">
        <f>S225*H225</f>
        <v>0.14999999999999999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719</v>
      </c>
      <c r="AT225" s="240" t="s">
        <v>258</v>
      </c>
      <c r="AU225" s="240" t="s">
        <v>87</v>
      </c>
      <c r="AY225" s="17" t="s">
        <v>256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85</v>
      </c>
      <c r="BK225" s="241">
        <f>ROUND(I225*H225,2)</f>
        <v>0</v>
      </c>
      <c r="BL225" s="17" t="s">
        <v>719</v>
      </c>
      <c r="BM225" s="240" t="s">
        <v>3555</v>
      </c>
    </row>
    <row r="226" s="2" customFormat="1" ht="24.15" customHeight="1">
      <c r="A226" s="38"/>
      <c r="B226" s="39"/>
      <c r="C226" s="228" t="s">
        <v>805</v>
      </c>
      <c r="D226" s="228" t="s">
        <v>258</v>
      </c>
      <c r="E226" s="229" t="s">
        <v>1601</v>
      </c>
      <c r="F226" s="230" t="s">
        <v>1602</v>
      </c>
      <c r="G226" s="231" t="s">
        <v>292</v>
      </c>
      <c r="H226" s="232">
        <v>0.55100000000000005</v>
      </c>
      <c r="I226" s="233"/>
      <c r="J226" s="234">
        <f>ROUND(I226*H226,2)</f>
        <v>0</v>
      </c>
      <c r="K226" s="235"/>
      <c r="L226" s="44"/>
      <c r="M226" s="236" t="s">
        <v>1</v>
      </c>
      <c r="N226" s="237" t="s">
        <v>42</v>
      </c>
      <c r="O226" s="91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719</v>
      </c>
      <c r="AT226" s="240" t="s">
        <v>258</v>
      </c>
      <c r="AU226" s="240" t="s">
        <v>87</v>
      </c>
      <c r="AY226" s="17" t="s">
        <v>256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85</v>
      </c>
      <c r="BK226" s="241">
        <f>ROUND(I226*H226,2)</f>
        <v>0</v>
      </c>
      <c r="BL226" s="17" t="s">
        <v>719</v>
      </c>
      <c r="BM226" s="240" t="s">
        <v>3556</v>
      </c>
    </row>
    <row r="227" s="2" customFormat="1" ht="37.8" customHeight="1">
      <c r="A227" s="38"/>
      <c r="B227" s="39"/>
      <c r="C227" s="228" t="s">
        <v>810</v>
      </c>
      <c r="D227" s="228" t="s">
        <v>258</v>
      </c>
      <c r="E227" s="229" t="s">
        <v>1604</v>
      </c>
      <c r="F227" s="230" t="s">
        <v>1605</v>
      </c>
      <c r="G227" s="231" t="s">
        <v>292</v>
      </c>
      <c r="H227" s="232">
        <v>10.468999999999999</v>
      </c>
      <c r="I227" s="233"/>
      <c r="J227" s="234">
        <f>ROUND(I227*H227,2)</f>
        <v>0</v>
      </c>
      <c r="K227" s="235"/>
      <c r="L227" s="44"/>
      <c r="M227" s="236" t="s">
        <v>1</v>
      </c>
      <c r="N227" s="237" t="s">
        <v>42</v>
      </c>
      <c r="O227" s="91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719</v>
      </c>
      <c r="AT227" s="240" t="s">
        <v>258</v>
      </c>
      <c r="AU227" s="240" t="s">
        <v>87</v>
      </c>
      <c r="AY227" s="17" t="s">
        <v>256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85</v>
      </c>
      <c r="BK227" s="241">
        <f>ROUND(I227*H227,2)</f>
        <v>0</v>
      </c>
      <c r="BL227" s="17" t="s">
        <v>719</v>
      </c>
      <c r="BM227" s="240" t="s">
        <v>3557</v>
      </c>
    </row>
    <row r="228" s="14" customFormat="1">
      <c r="A228" s="14"/>
      <c r="B228" s="258"/>
      <c r="C228" s="259"/>
      <c r="D228" s="249" t="s">
        <v>266</v>
      </c>
      <c r="E228" s="260" t="s">
        <v>1</v>
      </c>
      <c r="F228" s="261" t="s">
        <v>3558</v>
      </c>
      <c r="G228" s="259"/>
      <c r="H228" s="262">
        <v>10.468999999999999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8" t="s">
        <v>266</v>
      </c>
      <c r="AU228" s="268" t="s">
        <v>87</v>
      </c>
      <c r="AV228" s="14" t="s">
        <v>87</v>
      </c>
      <c r="AW228" s="14" t="s">
        <v>34</v>
      </c>
      <c r="AX228" s="14" t="s">
        <v>85</v>
      </c>
      <c r="AY228" s="268" t="s">
        <v>256</v>
      </c>
    </row>
    <row r="229" s="2" customFormat="1" ht="37.8" customHeight="1">
      <c r="A229" s="38"/>
      <c r="B229" s="39"/>
      <c r="C229" s="228" t="s">
        <v>818</v>
      </c>
      <c r="D229" s="228" t="s">
        <v>258</v>
      </c>
      <c r="E229" s="229" t="s">
        <v>1608</v>
      </c>
      <c r="F229" s="230" t="s">
        <v>1609</v>
      </c>
      <c r="G229" s="231" t="s">
        <v>292</v>
      </c>
      <c r="H229" s="232">
        <v>0.497</v>
      </c>
      <c r="I229" s="233"/>
      <c r="J229" s="234">
        <f>ROUND(I229*H229,2)</f>
        <v>0</v>
      </c>
      <c r="K229" s="235"/>
      <c r="L229" s="44"/>
      <c r="M229" s="295" t="s">
        <v>1</v>
      </c>
      <c r="N229" s="296" t="s">
        <v>42</v>
      </c>
      <c r="O229" s="297"/>
      <c r="P229" s="298">
        <f>O229*H229</f>
        <v>0</v>
      </c>
      <c r="Q229" s="298">
        <v>0</v>
      </c>
      <c r="R229" s="298">
        <f>Q229*H229</f>
        <v>0</v>
      </c>
      <c r="S229" s="298">
        <v>0</v>
      </c>
      <c r="T229" s="29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0" t="s">
        <v>719</v>
      </c>
      <c r="AT229" s="240" t="s">
        <v>258</v>
      </c>
      <c r="AU229" s="240" t="s">
        <v>87</v>
      </c>
      <c r="AY229" s="17" t="s">
        <v>256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7" t="s">
        <v>85</v>
      </c>
      <c r="BK229" s="241">
        <f>ROUND(I229*H229,2)</f>
        <v>0</v>
      </c>
      <c r="BL229" s="17" t="s">
        <v>719</v>
      </c>
      <c r="BM229" s="240" t="s">
        <v>3559</v>
      </c>
    </row>
    <row r="230" s="2" customFormat="1" ht="6.96" customHeight="1">
      <c r="A230" s="38"/>
      <c r="B230" s="66"/>
      <c r="C230" s="67"/>
      <c r="D230" s="67"/>
      <c r="E230" s="67"/>
      <c r="F230" s="67"/>
      <c r="G230" s="67"/>
      <c r="H230" s="67"/>
      <c r="I230" s="67"/>
      <c r="J230" s="67"/>
      <c r="K230" s="67"/>
      <c r="L230" s="44"/>
      <c r="M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sheetProtection sheet="1" autoFilter="0" formatColumns="0" formatRows="0" objects="1" scenarios="1" spinCount="100000" saltValue="KFkaROGp/dE72/JXqHKvbArLpllPZD4Vl9NoMuvnoGNRjCf0trwSjdEZIR6mbsSKPUcLkU6zWVR7TU5NFqBzjg==" hashValue="2RXLKegCBweUWdOvPx8WWZUXfoe1WQWBPohz/eCUbxKCzBWtU0BWk6mXUKiKHL8Q2Qbk89rbIZRqxdeLDtcIZQ==" algorithmName="SHA-512" password="CC35"/>
  <autoFilter ref="C129:K2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3560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3561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ROUND(J140,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ROUND((SUM(BE140:BE214)),  2)</f>
        <v>0</v>
      </c>
      <c r="G37" s="38"/>
      <c r="H37" s="38"/>
      <c r="I37" s="165">
        <v>0.20999999999999999</v>
      </c>
      <c r="J37" s="164">
        <f>ROUND(((SUM(BE140:BE214))*I37),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ROUND((SUM(BF140:BF214)),  2)</f>
        <v>0</v>
      </c>
      <c r="G38" s="38"/>
      <c r="H38" s="38"/>
      <c r="I38" s="165">
        <v>0.12</v>
      </c>
      <c r="J38" s="164">
        <f>ROUND(((SUM(BF140:BF214))*I38),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ROUND((SUM(BG140:BG214)),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ROUND((SUM(BH140:BH214)),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ROUND((SUM(BI140:BI214)),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3560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2300103-091 - Stavební část - učebna chemie m.č.2.10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J140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J141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J142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J149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J154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J155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1720</v>
      </c>
      <c r="E107" s="197"/>
      <c r="F107" s="197"/>
      <c r="G107" s="197"/>
      <c r="H107" s="197"/>
      <c r="I107" s="197"/>
      <c r="J107" s="198">
        <f>J160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J164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1721</v>
      </c>
      <c r="E109" s="197"/>
      <c r="F109" s="197"/>
      <c r="G109" s="197"/>
      <c r="H109" s="197"/>
      <c r="I109" s="197"/>
      <c r="J109" s="198">
        <f>J168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1722</v>
      </c>
      <c r="E110" s="197"/>
      <c r="F110" s="197"/>
      <c r="G110" s="197"/>
      <c r="H110" s="197"/>
      <c r="I110" s="197"/>
      <c r="J110" s="198">
        <f>J172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J186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236</v>
      </c>
      <c r="E112" s="197"/>
      <c r="F112" s="197"/>
      <c r="G112" s="197"/>
      <c r="H112" s="197"/>
      <c r="I112" s="197"/>
      <c r="J112" s="198">
        <f>J193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237</v>
      </c>
      <c r="E113" s="197"/>
      <c r="F113" s="197"/>
      <c r="G113" s="197"/>
      <c r="H113" s="197"/>
      <c r="I113" s="197"/>
      <c r="J113" s="198">
        <f>J198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1723</v>
      </c>
      <c r="E114" s="197"/>
      <c r="F114" s="197"/>
      <c r="G114" s="197"/>
      <c r="H114" s="197"/>
      <c r="I114" s="197"/>
      <c r="J114" s="198">
        <f>J207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9"/>
      <c r="C115" s="190"/>
      <c r="D115" s="191" t="s">
        <v>2078</v>
      </c>
      <c r="E115" s="192"/>
      <c r="F115" s="192"/>
      <c r="G115" s="192"/>
      <c r="H115" s="192"/>
      <c r="I115" s="192"/>
      <c r="J115" s="193">
        <f>J211</f>
        <v>0</v>
      </c>
      <c r="K115" s="190"/>
      <c r="L115" s="19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5"/>
      <c r="C116" s="133"/>
      <c r="D116" s="196" t="s">
        <v>2079</v>
      </c>
      <c r="E116" s="197"/>
      <c r="F116" s="197"/>
      <c r="G116" s="197"/>
      <c r="H116" s="197"/>
      <c r="I116" s="197"/>
      <c r="J116" s="198">
        <f>J212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241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6.25" customHeight="1">
      <c r="A126" s="38"/>
      <c r="B126" s="39"/>
      <c r="C126" s="40"/>
      <c r="D126" s="40"/>
      <c r="E126" s="184" t="str">
        <f>E7</f>
        <v>Rekonstrukce silno a slaboproudé instalace, WC pro imobilní - ZŠ Ivanovice na Hané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1"/>
      <c r="C127" s="32" t="s">
        <v>209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1" customFormat="1" ht="16.5" customHeight="1">
      <c r="B128" s="21"/>
      <c r="C128" s="22"/>
      <c r="D128" s="22"/>
      <c r="E128" s="184" t="s">
        <v>1716</v>
      </c>
      <c r="F128" s="22"/>
      <c r="G128" s="22"/>
      <c r="H128" s="22"/>
      <c r="I128" s="22"/>
      <c r="J128" s="22"/>
      <c r="K128" s="22"/>
      <c r="L128" s="20"/>
    </row>
    <row r="129" s="1" customFormat="1" ht="12" customHeight="1">
      <c r="B129" s="21"/>
      <c r="C129" s="32" t="s">
        <v>1424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="2" customFormat="1" ht="16.5" customHeight="1">
      <c r="A130" s="38"/>
      <c r="B130" s="39"/>
      <c r="C130" s="40"/>
      <c r="D130" s="40"/>
      <c r="E130" s="300" t="s">
        <v>3560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1718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E13</f>
        <v>2300103-091 - Stavební část - učebna chemie m.č.2.10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F16</f>
        <v xml:space="preserve">Ivanovice na Hané, ul. Tyršova  218/4</v>
      </c>
      <c r="G134" s="40"/>
      <c r="H134" s="40"/>
      <c r="I134" s="32" t="s">
        <v>22</v>
      </c>
      <c r="J134" s="79" t="str">
        <f>IF(J16="","",J16)</f>
        <v>6. 12. 2023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40"/>
      <c r="E136" s="40"/>
      <c r="F136" s="27" t="str">
        <f>E19</f>
        <v xml:space="preserve"> </v>
      </c>
      <c r="G136" s="40"/>
      <c r="H136" s="40"/>
      <c r="I136" s="32" t="s">
        <v>30</v>
      </c>
      <c r="J136" s="36" t="str">
        <f>E25</f>
        <v>SPZ Design, s.r.o.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40"/>
      <c r="E137" s="40"/>
      <c r="F137" s="27" t="str">
        <f>IF(E22="","",E22)</f>
        <v>Vyplň údaj</v>
      </c>
      <c r="G137" s="40"/>
      <c r="H137" s="40"/>
      <c r="I137" s="32" t="s">
        <v>35</v>
      </c>
      <c r="J137" s="36" t="str">
        <f>E28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200"/>
      <c r="B139" s="201"/>
      <c r="C139" s="202" t="s">
        <v>242</v>
      </c>
      <c r="D139" s="203" t="s">
        <v>62</v>
      </c>
      <c r="E139" s="203" t="s">
        <v>58</v>
      </c>
      <c r="F139" s="203" t="s">
        <v>59</v>
      </c>
      <c r="G139" s="203" t="s">
        <v>243</v>
      </c>
      <c r="H139" s="203" t="s">
        <v>244</v>
      </c>
      <c r="I139" s="203" t="s">
        <v>245</v>
      </c>
      <c r="J139" s="204" t="s">
        <v>213</v>
      </c>
      <c r="K139" s="205" t="s">
        <v>246</v>
      </c>
      <c r="L139" s="206"/>
      <c r="M139" s="100" t="s">
        <v>1</v>
      </c>
      <c r="N139" s="101" t="s">
        <v>41</v>
      </c>
      <c r="O139" s="101" t="s">
        <v>247</v>
      </c>
      <c r="P139" s="101" t="s">
        <v>248</v>
      </c>
      <c r="Q139" s="101" t="s">
        <v>249</v>
      </c>
      <c r="R139" s="101" t="s">
        <v>250</v>
      </c>
      <c r="S139" s="101" t="s">
        <v>251</v>
      </c>
      <c r="T139" s="102" t="s">
        <v>252</v>
      </c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</row>
    <row r="140" s="2" customFormat="1" ht="22.8" customHeight="1">
      <c r="A140" s="38"/>
      <c r="B140" s="39"/>
      <c r="C140" s="107" t="s">
        <v>253</v>
      </c>
      <c r="D140" s="40"/>
      <c r="E140" s="40"/>
      <c r="F140" s="40"/>
      <c r="G140" s="40"/>
      <c r="H140" s="40"/>
      <c r="I140" s="40"/>
      <c r="J140" s="207">
        <f>BK140</f>
        <v>0</v>
      </c>
      <c r="K140" s="40"/>
      <c r="L140" s="44"/>
      <c r="M140" s="103"/>
      <c r="N140" s="208"/>
      <c r="O140" s="104"/>
      <c r="P140" s="209">
        <f>P141+P154+P211</f>
        <v>0</v>
      </c>
      <c r="Q140" s="104"/>
      <c r="R140" s="209">
        <f>R141+R154+R211</f>
        <v>1.4642700000000002</v>
      </c>
      <c r="S140" s="104"/>
      <c r="T140" s="210">
        <f>T141+T154+T211</f>
        <v>1.9789399999999999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76</v>
      </c>
      <c r="AU140" s="17" t="s">
        <v>215</v>
      </c>
      <c r="BK140" s="211">
        <f>BK141+BK154+BK211</f>
        <v>0</v>
      </c>
    </row>
    <row r="141" s="12" customFormat="1" ht="25.92" customHeight="1">
      <c r="A141" s="12"/>
      <c r="B141" s="212"/>
      <c r="C141" s="213"/>
      <c r="D141" s="214" t="s">
        <v>76</v>
      </c>
      <c r="E141" s="215" t="s">
        <v>254</v>
      </c>
      <c r="F141" s="215" t="s">
        <v>255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P142+P144+P149</f>
        <v>0</v>
      </c>
      <c r="Q141" s="220"/>
      <c r="R141" s="221">
        <f>R142+R144+R149</f>
        <v>0</v>
      </c>
      <c r="S141" s="220"/>
      <c r="T141" s="222">
        <f>T142+T144+T149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85</v>
      </c>
      <c r="AT141" s="224" t="s">
        <v>76</v>
      </c>
      <c r="AU141" s="224" t="s">
        <v>77</v>
      </c>
      <c r="AY141" s="223" t="s">
        <v>256</v>
      </c>
      <c r="BK141" s="225">
        <f>BK142+BK144+BK149</f>
        <v>0</v>
      </c>
    </row>
    <row r="142" s="12" customFormat="1" ht="22.8" customHeight="1">
      <c r="A142" s="12"/>
      <c r="B142" s="212"/>
      <c r="C142" s="213"/>
      <c r="D142" s="214" t="s">
        <v>76</v>
      </c>
      <c r="E142" s="226" t="s">
        <v>289</v>
      </c>
      <c r="F142" s="226" t="s">
        <v>381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P143</f>
        <v>0</v>
      </c>
      <c r="Q142" s="220"/>
      <c r="R142" s="221">
        <f>R143</f>
        <v>0</v>
      </c>
      <c r="S142" s="220"/>
      <c r="T142" s="22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85</v>
      </c>
      <c r="AT142" s="224" t="s">
        <v>76</v>
      </c>
      <c r="AU142" s="224" t="s">
        <v>85</v>
      </c>
      <c r="AY142" s="223" t="s">
        <v>256</v>
      </c>
      <c r="BK142" s="225">
        <f>BK143</f>
        <v>0</v>
      </c>
    </row>
    <row r="143" s="2" customFormat="1" ht="16.5" customHeight="1">
      <c r="A143" s="38"/>
      <c r="B143" s="39"/>
      <c r="C143" s="228" t="s">
        <v>85</v>
      </c>
      <c r="D143" s="228" t="s">
        <v>258</v>
      </c>
      <c r="E143" s="229" t="s">
        <v>1733</v>
      </c>
      <c r="F143" s="230" t="s">
        <v>1734</v>
      </c>
      <c r="G143" s="231" t="s">
        <v>1735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1736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1736</v>
      </c>
      <c r="BM143" s="240" t="s">
        <v>3562</v>
      </c>
    </row>
    <row r="144" s="12" customFormat="1" ht="22.8" customHeight="1">
      <c r="A144" s="12"/>
      <c r="B144" s="212"/>
      <c r="C144" s="213"/>
      <c r="D144" s="214" t="s">
        <v>76</v>
      </c>
      <c r="E144" s="226" t="s">
        <v>309</v>
      </c>
      <c r="F144" s="226" t="s">
        <v>517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SUM(P145:P148)</f>
        <v>0</v>
      </c>
      <c r="Q144" s="220"/>
      <c r="R144" s="221">
        <f>SUM(R145:R148)</f>
        <v>0</v>
      </c>
      <c r="S144" s="220"/>
      <c r="T144" s="222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85</v>
      </c>
      <c r="AT144" s="224" t="s">
        <v>76</v>
      </c>
      <c r="AU144" s="224" t="s">
        <v>85</v>
      </c>
      <c r="AY144" s="223" t="s">
        <v>256</v>
      </c>
      <c r="BK144" s="225">
        <f>SUM(BK145:BK148)</f>
        <v>0</v>
      </c>
    </row>
    <row r="145" s="2" customFormat="1" ht="16.5" customHeight="1">
      <c r="A145" s="38"/>
      <c r="B145" s="39"/>
      <c r="C145" s="228" t="s">
        <v>87</v>
      </c>
      <c r="D145" s="228" t="s">
        <v>258</v>
      </c>
      <c r="E145" s="229" t="s">
        <v>1738</v>
      </c>
      <c r="F145" s="230" t="s">
        <v>1739</v>
      </c>
      <c r="G145" s="231" t="s">
        <v>1735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262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262</v>
      </c>
      <c r="BM145" s="240" t="s">
        <v>3563</v>
      </c>
    </row>
    <row r="146" s="2" customFormat="1" ht="16.5" customHeight="1">
      <c r="A146" s="38"/>
      <c r="B146" s="39"/>
      <c r="C146" s="228" t="s">
        <v>109</v>
      </c>
      <c r="D146" s="228" t="s">
        <v>258</v>
      </c>
      <c r="E146" s="229" t="s">
        <v>1741</v>
      </c>
      <c r="F146" s="230" t="s">
        <v>1742</v>
      </c>
      <c r="G146" s="231" t="s">
        <v>1735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1736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1736</v>
      </c>
      <c r="BM146" s="240" t="s">
        <v>3564</v>
      </c>
    </row>
    <row r="147" s="2" customFormat="1" ht="16.5" customHeight="1">
      <c r="A147" s="38"/>
      <c r="B147" s="39"/>
      <c r="C147" s="228" t="s">
        <v>262</v>
      </c>
      <c r="D147" s="228" t="s">
        <v>258</v>
      </c>
      <c r="E147" s="229" t="s">
        <v>1744</v>
      </c>
      <c r="F147" s="230" t="s">
        <v>1745</v>
      </c>
      <c r="G147" s="231" t="s">
        <v>940</v>
      </c>
      <c r="H147" s="232">
        <v>1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1736</v>
      </c>
      <c r="AT147" s="240" t="s">
        <v>258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1736</v>
      </c>
      <c r="BM147" s="240" t="s">
        <v>3565</v>
      </c>
    </row>
    <row r="148" s="2" customFormat="1" ht="16.5" customHeight="1">
      <c r="A148" s="38"/>
      <c r="B148" s="39"/>
      <c r="C148" s="228" t="s">
        <v>284</v>
      </c>
      <c r="D148" s="228" t="s">
        <v>258</v>
      </c>
      <c r="E148" s="229" t="s">
        <v>1747</v>
      </c>
      <c r="F148" s="230" t="s">
        <v>1748</v>
      </c>
      <c r="G148" s="231" t="s">
        <v>1735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1736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1736</v>
      </c>
      <c r="BM148" s="240" t="s">
        <v>3566</v>
      </c>
    </row>
    <row r="149" s="12" customFormat="1" ht="22.8" customHeight="1">
      <c r="A149" s="12"/>
      <c r="B149" s="212"/>
      <c r="C149" s="213"/>
      <c r="D149" s="214" t="s">
        <v>76</v>
      </c>
      <c r="E149" s="226" t="s">
        <v>655</v>
      </c>
      <c r="F149" s="226" t="s">
        <v>656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SUM(P150:P153)</f>
        <v>0</v>
      </c>
      <c r="Q149" s="220"/>
      <c r="R149" s="221">
        <f>SUM(R150:R153)</f>
        <v>0</v>
      </c>
      <c r="S149" s="220"/>
      <c r="T149" s="222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85</v>
      </c>
      <c r="AT149" s="224" t="s">
        <v>76</v>
      </c>
      <c r="AU149" s="224" t="s">
        <v>85</v>
      </c>
      <c r="AY149" s="223" t="s">
        <v>256</v>
      </c>
      <c r="BK149" s="225">
        <f>SUM(BK150:BK153)</f>
        <v>0</v>
      </c>
    </row>
    <row r="150" s="2" customFormat="1" ht="24.15" customHeight="1">
      <c r="A150" s="38"/>
      <c r="B150" s="39"/>
      <c r="C150" s="228" t="s">
        <v>289</v>
      </c>
      <c r="D150" s="228" t="s">
        <v>258</v>
      </c>
      <c r="E150" s="229" t="s">
        <v>1750</v>
      </c>
      <c r="F150" s="230" t="s">
        <v>1751</v>
      </c>
      <c r="G150" s="231" t="s">
        <v>292</v>
      </c>
      <c r="H150" s="232">
        <v>1.2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262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3567</v>
      </c>
    </row>
    <row r="151" s="2" customFormat="1" ht="24.15" customHeight="1">
      <c r="A151" s="38"/>
      <c r="B151" s="39"/>
      <c r="C151" s="228" t="s">
        <v>296</v>
      </c>
      <c r="D151" s="228" t="s">
        <v>258</v>
      </c>
      <c r="E151" s="229" t="s">
        <v>662</v>
      </c>
      <c r="F151" s="230" t="s">
        <v>663</v>
      </c>
      <c r="G151" s="231" t="s">
        <v>292</v>
      </c>
      <c r="H151" s="232">
        <v>1.2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262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262</v>
      </c>
      <c r="BM151" s="240" t="s">
        <v>3568</v>
      </c>
    </row>
    <row r="152" s="2" customFormat="1" ht="16.5" customHeight="1">
      <c r="A152" s="38"/>
      <c r="B152" s="39"/>
      <c r="C152" s="228" t="s">
        <v>302</v>
      </c>
      <c r="D152" s="228" t="s">
        <v>258</v>
      </c>
      <c r="E152" s="229" t="s">
        <v>1754</v>
      </c>
      <c r="F152" s="230" t="s">
        <v>1755</v>
      </c>
      <c r="G152" s="231" t="s">
        <v>292</v>
      </c>
      <c r="H152" s="232">
        <v>1.2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262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262</v>
      </c>
      <c r="BM152" s="240" t="s">
        <v>3569</v>
      </c>
    </row>
    <row r="153" s="2" customFormat="1" ht="24.15" customHeight="1">
      <c r="A153" s="38"/>
      <c r="B153" s="39"/>
      <c r="C153" s="280" t="s">
        <v>309</v>
      </c>
      <c r="D153" s="280" t="s">
        <v>303</v>
      </c>
      <c r="E153" s="281" t="s">
        <v>1757</v>
      </c>
      <c r="F153" s="282" t="s">
        <v>1758</v>
      </c>
      <c r="G153" s="283" t="s">
        <v>319</v>
      </c>
      <c r="H153" s="284">
        <v>2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302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262</v>
      </c>
      <c r="BM153" s="240" t="s">
        <v>3570</v>
      </c>
    </row>
    <row r="154" s="12" customFormat="1" ht="25.92" customHeight="1">
      <c r="A154" s="12"/>
      <c r="B154" s="212"/>
      <c r="C154" s="213"/>
      <c r="D154" s="214" t="s">
        <v>76</v>
      </c>
      <c r="E154" s="215" t="s">
        <v>715</v>
      </c>
      <c r="F154" s="215" t="s">
        <v>716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P155+P160+P164+P168+P172+P186+P193+P198+P207</f>
        <v>0</v>
      </c>
      <c r="Q154" s="220"/>
      <c r="R154" s="221">
        <f>R155+R160+R164+R168+R172+R186+R193+R198+R207</f>
        <v>1.4642700000000002</v>
      </c>
      <c r="S154" s="220"/>
      <c r="T154" s="222">
        <f>T155+T160+T164+T168+T172+T186+T193+T198+T207</f>
        <v>1.9789399999999999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87</v>
      </c>
      <c r="AT154" s="224" t="s">
        <v>76</v>
      </c>
      <c r="AU154" s="224" t="s">
        <v>77</v>
      </c>
      <c r="AY154" s="223" t="s">
        <v>256</v>
      </c>
      <c r="BK154" s="225">
        <f>BK155+BK160+BK164+BK168+BK172+BK186+BK193+BK198+BK207</f>
        <v>0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935</v>
      </c>
      <c r="F155" s="226" t="s">
        <v>936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SUM(P156:P159)</f>
        <v>0</v>
      </c>
      <c r="Q155" s="220"/>
      <c r="R155" s="221">
        <f>SUM(R156:R159)</f>
        <v>0</v>
      </c>
      <c r="S155" s="220"/>
      <c r="T155" s="222">
        <f>SUM(T156:T159)</f>
        <v>0.02102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76</v>
      </c>
      <c r="AU155" s="224" t="s">
        <v>85</v>
      </c>
      <c r="AY155" s="223" t="s">
        <v>256</v>
      </c>
      <c r="BK155" s="225">
        <f>SUM(BK156:BK159)</f>
        <v>0</v>
      </c>
    </row>
    <row r="156" s="2" customFormat="1" ht="16.5" customHeight="1">
      <c r="A156" s="38"/>
      <c r="B156" s="39"/>
      <c r="C156" s="228" t="s">
        <v>316</v>
      </c>
      <c r="D156" s="228" t="s">
        <v>258</v>
      </c>
      <c r="E156" s="229" t="s">
        <v>966</v>
      </c>
      <c r="F156" s="230" t="s">
        <v>967</v>
      </c>
      <c r="G156" s="231" t="s">
        <v>940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0.019460000000000002</v>
      </c>
      <c r="T156" s="239">
        <f>S156*H156</f>
        <v>0.019460000000000002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3571</v>
      </c>
    </row>
    <row r="157" s="2" customFormat="1" ht="16.5" customHeight="1">
      <c r="A157" s="38"/>
      <c r="B157" s="39"/>
      <c r="C157" s="228" t="s">
        <v>322</v>
      </c>
      <c r="D157" s="228" t="s">
        <v>258</v>
      </c>
      <c r="E157" s="229" t="s">
        <v>1005</v>
      </c>
      <c r="F157" s="230" t="s">
        <v>1006</v>
      </c>
      <c r="G157" s="231" t="s">
        <v>940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0.00156</v>
      </c>
      <c r="T157" s="239">
        <f>S157*H157</f>
        <v>0.00156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3572</v>
      </c>
    </row>
    <row r="158" s="2" customFormat="1" ht="24.15" customHeight="1">
      <c r="A158" s="38"/>
      <c r="B158" s="39"/>
      <c r="C158" s="228" t="s">
        <v>8</v>
      </c>
      <c r="D158" s="228" t="s">
        <v>258</v>
      </c>
      <c r="E158" s="229" t="s">
        <v>1762</v>
      </c>
      <c r="F158" s="230" t="s">
        <v>1763</v>
      </c>
      <c r="G158" s="231" t="s">
        <v>940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1736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1736</v>
      </c>
      <c r="BM158" s="240" t="s">
        <v>3573</v>
      </c>
    </row>
    <row r="159" s="2" customFormat="1" ht="16.5" customHeight="1">
      <c r="A159" s="38"/>
      <c r="B159" s="39"/>
      <c r="C159" s="228" t="s">
        <v>334</v>
      </c>
      <c r="D159" s="228" t="s">
        <v>258</v>
      </c>
      <c r="E159" s="229" t="s">
        <v>1765</v>
      </c>
      <c r="F159" s="230" t="s">
        <v>1766</v>
      </c>
      <c r="G159" s="231" t="s">
        <v>1735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1736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1736</v>
      </c>
      <c r="BM159" s="240" t="s">
        <v>3574</v>
      </c>
    </row>
    <row r="160" s="12" customFormat="1" ht="22.8" customHeight="1">
      <c r="A160" s="12"/>
      <c r="B160" s="212"/>
      <c r="C160" s="213"/>
      <c r="D160" s="214" t="s">
        <v>76</v>
      </c>
      <c r="E160" s="226" t="s">
        <v>1768</v>
      </c>
      <c r="F160" s="226" t="s">
        <v>1769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SUM(P161:P163)</f>
        <v>0</v>
      </c>
      <c r="Q160" s="220"/>
      <c r="R160" s="221">
        <f>SUM(R161:R163)</f>
        <v>0</v>
      </c>
      <c r="S160" s="220"/>
      <c r="T160" s="222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87</v>
      </c>
      <c r="AT160" s="224" t="s">
        <v>76</v>
      </c>
      <c r="AU160" s="224" t="s">
        <v>85</v>
      </c>
      <c r="AY160" s="223" t="s">
        <v>256</v>
      </c>
      <c r="BK160" s="225">
        <f>SUM(BK161:BK163)</f>
        <v>0</v>
      </c>
    </row>
    <row r="161" s="2" customFormat="1" ht="16.5" customHeight="1">
      <c r="A161" s="38"/>
      <c r="B161" s="39"/>
      <c r="C161" s="228" t="s">
        <v>343</v>
      </c>
      <c r="D161" s="228" t="s">
        <v>258</v>
      </c>
      <c r="E161" s="229" t="s">
        <v>1770</v>
      </c>
      <c r="F161" s="230" t="s">
        <v>1771</v>
      </c>
      <c r="G161" s="231" t="s">
        <v>337</v>
      </c>
      <c r="H161" s="232">
        <v>4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3575</v>
      </c>
    </row>
    <row r="162" s="2" customFormat="1" ht="16.5" customHeight="1">
      <c r="A162" s="38"/>
      <c r="B162" s="39"/>
      <c r="C162" s="228" t="s">
        <v>348</v>
      </c>
      <c r="D162" s="228" t="s">
        <v>258</v>
      </c>
      <c r="E162" s="229" t="s">
        <v>1773</v>
      </c>
      <c r="F162" s="230" t="s">
        <v>1774</v>
      </c>
      <c r="G162" s="231" t="s">
        <v>1151</v>
      </c>
      <c r="H162" s="232">
        <v>2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1736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1736</v>
      </c>
      <c r="BM162" s="240" t="s">
        <v>3576</v>
      </c>
    </row>
    <row r="163" s="2" customFormat="1" ht="16.5" customHeight="1">
      <c r="A163" s="38"/>
      <c r="B163" s="39"/>
      <c r="C163" s="228" t="s">
        <v>355</v>
      </c>
      <c r="D163" s="228" t="s">
        <v>258</v>
      </c>
      <c r="E163" s="229" t="s">
        <v>1776</v>
      </c>
      <c r="F163" s="230" t="s">
        <v>1777</v>
      </c>
      <c r="G163" s="231" t="s">
        <v>1151</v>
      </c>
      <c r="H163" s="232">
        <v>2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1736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1736</v>
      </c>
      <c r="BM163" s="240" t="s">
        <v>3577</v>
      </c>
    </row>
    <row r="164" s="12" customFormat="1" ht="22.8" customHeight="1">
      <c r="A164" s="12"/>
      <c r="B164" s="212"/>
      <c r="C164" s="213"/>
      <c r="D164" s="214" t="s">
        <v>76</v>
      </c>
      <c r="E164" s="226" t="s">
        <v>1064</v>
      </c>
      <c r="F164" s="226" t="s">
        <v>1065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SUM(P165:P167)</f>
        <v>0</v>
      </c>
      <c r="Q164" s="220"/>
      <c r="R164" s="221">
        <f>SUM(R165:R167)</f>
        <v>0</v>
      </c>
      <c r="S164" s="220"/>
      <c r="T164" s="222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87</v>
      </c>
      <c r="AT164" s="224" t="s">
        <v>76</v>
      </c>
      <c r="AU164" s="224" t="s">
        <v>85</v>
      </c>
      <c r="AY164" s="223" t="s">
        <v>256</v>
      </c>
      <c r="BK164" s="225">
        <f>SUM(BK165:BK167)</f>
        <v>0</v>
      </c>
    </row>
    <row r="165" s="2" customFormat="1" ht="16.5" customHeight="1">
      <c r="A165" s="38"/>
      <c r="B165" s="39"/>
      <c r="C165" s="228" t="s">
        <v>368</v>
      </c>
      <c r="D165" s="228" t="s">
        <v>258</v>
      </c>
      <c r="E165" s="229" t="s">
        <v>1779</v>
      </c>
      <c r="F165" s="230" t="s">
        <v>3081</v>
      </c>
      <c r="G165" s="231" t="s">
        <v>337</v>
      </c>
      <c r="H165" s="232">
        <v>77.299999999999997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3578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3579</v>
      </c>
      <c r="G166" s="259"/>
      <c r="H166" s="262">
        <v>77.299999999999997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77</v>
      </c>
      <c r="AY166" s="268" t="s">
        <v>256</v>
      </c>
    </row>
    <row r="167" s="15" customFormat="1">
      <c r="A167" s="15"/>
      <c r="B167" s="269"/>
      <c r="C167" s="270"/>
      <c r="D167" s="249" t="s">
        <v>266</v>
      </c>
      <c r="E167" s="271" t="s">
        <v>1</v>
      </c>
      <c r="F167" s="272" t="s">
        <v>270</v>
      </c>
      <c r="G167" s="270"/>
      <c r="H167" s="273">
        <v>77.299999999999997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266</v>
      </c>
      <c r="AU167" s="279" t="s">
        <v>87</v>
      </c>
      <c r="AV167" s="15" t="s">
        <v>262</v>
      </c>
      <c r="AW167" s="15" t="s">
        <v>34</v>
      </c>
      <c r="AX167" s="15" t="s">
        <v>85</v>
      </c>
      <c r="AY167" s="279" t="s">
        <v>256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1080</v>
      </c>
      <c r="F168" s="226" t="s">
        <v>1783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SUM(P169:P171)</f>
        <v>0</v>
      </c>
      <c r="Q168" s="220"/>
      <c r="R168" s="221">
        <f>SUM(R169:R171)</f>
        <v>0</v>
      </c>
      <c r="S168" s="220"/>
      <c r="T168" s="222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87</v>
      </c>
      <c r="AT168" s="224" t="s">
        <v>76</v>
      </c>
      <c r="AU168" s="224" t="s">
        <v>85</v>
      </c>
      <c r="AY168" s="223" t="s">
        <v>256</v>
      </c>
      <c r="BK168" s="225">
        <f>SUM(BK169:BK171)</f>
        <v>0</v>
      </c>
    </row>
    <row r="169" s="2" customFormat="1" ht="55.5" customHeight="1">
      <c r="A169" s="38"/>
      <c r="B169" s="39"/>
      <c r="C169" s="228" t="s">
        <v>382</v>
      </c>
      <c r="D169" s="228" t="s">
        <v>258</v>
      </c>
      <c r="E169" s="229" t="s">
        <v>1784</v>
      </c>
      <c r="F169" s="230" t="s">
        <v>1785</v>
      </c>
      <c r="G169" s="231" t="s">
        <v>319</v>
      </c>
      <c r="H169" s="232">
        <v>4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3580</v>
      </c>
    </row>
    <row r="170" s="14" customFormat="1">
      <c r="A170" s="14"/>
      <c r="B170" s="258"/>
      <c r="C170" s="259"/>
      <c r="D170" s="249" t="s">
        <v>266</v>
      </c>
      <c r="E170" s="260" t="s">
        <v>1</v>
      </c>
      <c r="F170" s="261" t="s">
        <v>262</v>
      </c>
      <c r="G170" s="259"/>
      <c r="H170" s="262">
        <v>4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266</v>
      </c>
      <c r="AU170" s="268" t="s">
        <v>87</v>
      </c>
      <c r="AV170" s="14" t="s">
        <v>87</v>
      </c>
      <c r="AW170" s="14" t="s">
        <v>34</v>
      </c>
      <c r="AX170" s="14" t="s">
        <v>77</v>
      </c>
      <c r="AY170" s="268" t="s">
        <v>256</v>
      </c>
    </row>
    <row r="171" s="15" customFormat="1">
      <c r="A171" s="15"/>
      <c r="B171" s="269"/>
      <c r="C171" s="270"/>
      <c r="D171" s="249" t="s">
        <v>266</v>
      </c>
      <c r="E171" s="271" t="s">
        <v>1</v>
      </c>
      <c r="F171" s="272" t="s">
        <v>270</v>
      </c>
      <c r="G171" s="270"/>
      <c r="H171" s="273">
        <v>4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9" t="s">
        <v>266</v>
      </c>
      <c r="AU171" s="279" t="s">
        <v>87</v>
      </c>
      <c r="AV171" s="15" t="s">
        <v>262</v>
      </c>
      <c r="AW171" s="15" t="s">
        <v>34</v>
      </c>
      <c r="AX171" s="15" t="s">
        <v>85</v>
      </c>
      <c r="AY171" s="279" t="s">
        <v>256</v>
      </c>
    </row>
    <row r="172" s="12" customFormat="1" ht="22.8" customHeight="1">
      <c r="A172" s="12"/>
      <c r="B172" s="212"/>
      <c r="C172" s="213"/>
      <c r="D172" s="214" t="s">
        <v>76</v>
      </c>
      <c r="E172" s="226" t="s">
        <v>1787</v>
      </c>
      <c r="F172" s="226" t="s">
        <v>1788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SUM(P173:P185)</f>
        <v>0</v>
      </c>
      <c r="Q172" s="220"/>
      <c r="R172" s="221">
        <f>SUM(R173:R185)</f>
        <v>1.2330100000000002</v>
      </c>
      <c r="S172" s="220"/>
      <c r="T172" s="222">
        <f>SUM(T173:T185)</f>
        <v>0.20860000000000001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87</v>
      </c>
      <c r="AT172" s="224" t="s">
        <v>76</v>
      </c>
      <c r="AU172" s="224" t="s">
        <v>85</v>
      </c>
      <c r="AY172" s="223" t="s">
        <v>256</v>
      </c>
      <c r="BK172" s="225">
        <f>SUM(BK173:BK185)</f>
        <v>0</v>
      </c>
    </row>
    <row r="173" s="2" customFormat="1" ht="24.15" customHeight="1">
      <c r="A173" s="38"/>
      <c r="B173" s="39"/>
      <c r="C173" s="228" t="s">
        <v>406</v>
      </c>
      <c r="D173" s="228" t="s">
        <v>258</v>
      </c>
      <c r="E173" s="229" t="s">
        <v>1789</v>
      </c>
      <c r="F173" s="230" t="s">
        <v>1790</v>
      </c>
      <c r="G173" s="231" t="s">
        <v>337</v>
      </c>
      <c r="H173" s="232">
        <v>79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355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3581</v>
      </c>
    </row>
    <row r="174" s="2" customFormat="1" ht="16.5" customHeight="1">
      <c r="A174" s="38"/>
      <c r="B174" s="39"/>
      <c r="C174" s="228" t="s">
        <v>411</v>
      </c>
      <c r="D174" s="228" t="s">
        <v>258</v>
      </c>
      <c r="E174" s="229" t="s">
        <v>1792</v>
      </c>
      <c r="F174" s="230" t="s">
        <v>1793</v>
      </c>
      <c r="G174" s="231" t="s">
        <v>337</v>
      </c>
      <c r="H174" s="232">
        <v>79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3582</v>
      </c>
    </row>
    <row r="175" s="2" customFormat="1" ht="24.15" customHeight="1">
      <c r="A175" s="38"/>
      <c r="B175" s="39"/>
      <c r="C175" s="228" t="s">
        <v>7</v>
      </c>
      <c r="D175" s="228" t="s">
        <v>258</v>
      </c>
      <c r="E175" s="229" t="s">
        <v>1795</v>
      </c>
      <c r="F175" s="230" t="s">
        <v>1796</v>
      </c>
      <c r="G175" s="231" t="s">
        <v>337</v>
      </c>
      <c r="H175" s="232">
        <v>79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0.00020000000000000001</v>
      </c>
      <c r="R175" s="238">
        <f>Q175*H175</f>
        <v>0.015800000000000002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3583</v>
      </c>
    </row>
    <row r="176" s="2" customFormat="1" ht="16.5" customHeight="1">
      <c r="A176" s="38"/>
      <c r="B176" s="39"/>
      <c r="C176" s="228" t="s">
        <v>435</v>
      </c>
      <c r="D176" s="228" t="s">
        <v>258</v>
      </c>
      <c r="E176" s="229" t="s">
        <v>1798</v>
      </c>
      <c r="F176" s="230" t="s">
        <v>1799</v>
      </c>
      <c r="G176" s="231" t="s">
        <v>337</v>
      </c>
      <c r="H176" s="232">
        <v>79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0.014999999999999999</v>
      </c>
      <c r="R176" s="238">
        <f>Q176*H176</f>
        <v>1.1850000000000001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3584</v>
      </c>
    </row>
    <row r="177" s="2" customFormat="1" ht="24.15" customHeight="1">
      <c r="A177" s="38"/>
      <c r="B177" s="39"/>
      <c r="C177" s="228" t="s">
        <v>441</v>
      </c>
      <c r="D177" s="228" t="s">
        <v>258</v>
      </c>
      <c r="E177" s="229" t="s">
        <v>1801</v>
      </c>
      <c r="F177" s="230" t="s">
        <v>1802</v>
      </c>
      <c r="G177" s="231" t="s">
        <v>337</v>
      </c>
      <c r="H177" s="232">
        <v>79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0.0025000000000000001</v>
      </c>
      <c r="T177" s="239">
        <f>S177*H177</f>
        <v>0.19750000000000001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3585</v>
      </c>
    </row>
    <row r="178" s="2" customFormat="1" ht="16.5" customHeight="1">
      <c r="A178" s="38"/>
      <c r="B178" s="39"/>
      <c r="C178" s="228" t="s">
        <v>465</v>
      </c>
      <c r="D178" s="228" t="s">
        <v>258</v>
      </c>
      <c r="E178" s="229" t="s">
        <v>1804</v>
      </c>
      <c r="F178" s="230" t="s">
        <v>1805</v>
      </c>
      <c r="G178" s="231" t="s">
        <v>337</v>
      </c>
      <c r="H178" s="232">
        <v>79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0.00029999999999999997</v>
      </c>
      <c r="R178" s="238">
        <f>Q178*H178</f>
        <v>0.023699999999999999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3586</v>
      </c>
    </row>
    <row r="179" s="2" customFormat="1" ht="16.5" customHeight="1">
      <c r="A179" s="38"/>
      <c r="B179" s="39"/>
      <c r="C179" s="280" t="s">
        <v>471</v>
      </c>
      <c r="D179" s="280" t="s">
        <v>303</v>
      </c>
      <c r="E179" s="281" t="s">
        <v>1807</v>
      </c>
      <c r="F179" s="282" t="s">
        <v>1808</v>
      </c>
      <c r="G179" s="283" t="s">
        <v>358</v>
      </c>
      <c r="H179" s="284">
        <v>37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0.00022000000000000001</v>
      </c>
      <c r="R179" s="238">
        <f>Q179*H179</f>
        <v>0.0081399999999999997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513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3587</v>
      </c>
    </row>
    <row r="180" s="14" customFormat="1">
      <c r="A180" s="14"/>
      <c r="B180" s="258"/>
      <c r="C180" s="259"/>
      <c r="D180" s="249" t="s">
        <v>266</v>
      </c>
      <c r="E180" s="260" t="s">
        <v>1</v>
      </c>
      <c r="F180" s="261" t="s">
        <v>2777</v>
      </c>
      <c r="G180" s="259"/>
      <c r="H180" s="262">
        <v>37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266</v>
      </c>
      <c r="AU180" s="268" t="s">
        <v>87</v>
      </c>
      <c r="AV180" s="14" t="s">
        <v>87</v>
      </c>
      <c r="AW180" s="14" t="s">
        <v>34</v>
      </c>
      <c r="AX180" s="14" t="s">
        <v>85</v>
      </c>
      <c r="AY180" s="268" t="s">
        <v>256</v>
      </c>
    </row>
    <row r="181" s="2" customFormat="1" ht="24.15" customHeight="1">
      <c r="A181" s="38"/>
      <c r="B181" s="39"/>
      <c r="C181" s="228" t="s">
        <v>477</v>
      </c>
      <c r="D181" s="228" t="s">
        <v>258</v>
      </c>
      <c r="E181" s="229" t="s">
        <v>1811</v>
      </c>
      <c r="F181" s="230" t="s">
        <v>1812</v>
      </c>
      <c r="G181" s="231" t="s">
        <v>358</v>
      </c>
      <c r="H181" s="232">
        <v>46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3588</v>
      </c>
    </row>
    <row r="182" s="2" customFormat="1" ht="21.75" customHeight="1">
      <c r="A182" s="38"/>
      <c r="B182" s="39"/>
      <c r="C182" s="228" t="s">
        <v>485</v>
      </c>
      <c r="D182" s="228" t="s">
        <v>258</v>
      </c>
      <c r="E182" s="229" t="s">
        <v>1814</v>
      </c>
      <c r="F182" s="230" t="s">
        <v>1815</v>
      </c>
      <c r="G182" s="231" t="s">
        <v>358</v>
      </c>
      <c r="H182" s="232">
        <v>37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0.00029999999999999997</v>
      </c>
      <c r="T182" s="239">
        <f>S182*H182</f>
        <v>0.011099999999999999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3589</v>
      </c>
    </row>
    <row r="183" s="2" customFormat="1" ht="66.75" customHeight="1">
      <c r="A183" s="38"/>
      <c r="B183" s="39"/>
      <c r="C183" s="280" t="s">
        <v>489</v>
      </c>
      <c r="D183" s="280" t="s">
        <v>303</v>
      </c>
      <c r="E183" s="281" t="s">
        <v>1817</v>
      </c>
      <c r="F183" s="282" t="s">
        <v>1818</v>
      </c>
      <c r="G183" s="283" t="s">
        <v>337</v>
      </c>
      <c r="H183" s="284">
        <v>87</v>
      </c>
      <c r="I183" s="285"/>
      <c r="J183" s="286">
        <f>ROUND(I183*H183,2)</f>
        <v>0</v>
      </c>
      <c r="K183" s="287"/>
      <c r="L183" s="288"/>
      <c r="M183" s="289" t="s">
        <v>1</v>
      </c>
      <c r="N183" s="290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1736</v>
      </c>
      <c r="AT183" s="240" t="s">
        <v>303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1736</v>
      </c>
      <c r="BM183" s="240" t="s">
        <v>3590</v>
      </c>
    </row>
    <row r="184" s="2" customFormat="1" ht="16.5" customHeight="1">
      <c r="A184" s="38"/>
      <c r="B184" s="39"/>
      <c r="C184" s="228" t="s">
        <v>498</v>
      </c>
      <c r="D184" s="228" t="s">
        <v>258</v>
      </c>
      <c r="E184" s="229" t="s">
        <v>1820</v>
      </c>
      <c r="F184" s="230" t="s">
        <v>1821</v>
      </c>
      <c r="G184" s="231" t="s">
        <v>358</v>
      </c>
      <c r="H184" s="232">
        <v>37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1.0000000000000001E-05</v>
      </c>
      <c r="R184" s="238">
        <f>Q184*H184</f>
        <v>0.00037000000000000005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3591</v>
      </c>
    </row>
    <row r="185" s="2" customFormat="1" ht="24.15" customHeight="1">
      <c r="A185" s="38"/>
      <c r="B185" s="39"/>
      <c r="C185" s="228" t="s">
        <v>505</v>
      </c>
      <c r="D185" s="228" t="s">
        <v>258</v>
      </c>
      <c r="E185" s="229" t="s">
        <v>1823</v>
      </c>
      <c r="F185" s="230" t="s">
        <v>1824</v>
      </c>
      <c r="G185" s="231" t="s">
        <v>337</v>
      </c>
      <c r="H185" s="232">
        <v>79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3592</v>
      </c>
    </row>
    <row r="186" s="12" customFormat="1" ht="22.8" customHeight="1">
      <c r="A186" s="12"/>
      <c r="B186" s="212"/>
      <c r="C186" s="213"/>
      <c r="D186" s="214" t="s">
        <v>76</v>
      </c>
      <c r="E186" s="226" t="s">
        <v>1260</v>
      </c>
      <c r="F186" s="226" t="s">
        <v>1261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SUM(P187:P192)</f>
        <v>0</v>
      </c>
      <c r="Q186" s="220"/>
      <c r="R186" s="221">
        <f>SUM(R187:R192)</f>
        <v>0.057939999999999992</v>
      </c>
      <c r="S186" s="220"/>
      <c r="T186" s="222">
        <f>SUM(T187:T192)</f>
        <v>1.7115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87</v>
      </c>
      <c r="AT186" s="224" t="s">
        <v>76</v>
      </c>
      <c r="AU186" s="224" t="s">
        <v>85</v>
      </c>
      <c r="AY186" s="223" t="s">
        <v>256</v>
      </c>
      <c r="BK186" s="225">
        <f>SUM(BK187:BK192)</f>
        <v>0</v>
      </c>
    </row>
    <row r="187" s="2" customFormat="1" ht="16.5" customHeight="1">
      <c r="A187" s="38"/>
      <c r="B187" s="39"/>
      <c r="C187" s="228" t="s">
        <v>509</v>
      </c>
      <c r="D187" s="228" t="s">
        <v>258</v>
      </c>
      <c r="E187" s="229" t="s">
        <v>1267</v>
      </c>
      <c r="F187" s="230" t="s">
        <v>1268</v>
      </c>
      <c r="G187" s="231" t="s">
        <v>337</v>
      </c>
      <c r="H187" s="232">
        <v>3.2000000000000002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0.00029999999999999997</v>
      </c>
      <c r="R187" s="238">
        <f>Q187*H187</f>
        <v>0.00095999999999999992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355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3593</v>
      </c>
    </row>
    <row r="188" s="2" customFormat="1" ht="24.15" customHeight="1">
      <c r="A188" s="38"/>
      <c r="B188" s="39"/>
      <c r="C188" s="228" t="s">
        <v>513</v>
      </c>
      <c r="D188" s="228" t="s">
        <v>258</v>
      </c>
      <c r="E188" s="229" t="s">
        <v>1827</v>
      </c>
      <c r="F188" s="230" t="s">
        <v>1828</v>
      </c>
      <c r="G188" s="231" t="s">
        <v>337</v>
      </c>
      <c r="H188" s="232">
        <v>21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0.081500000000000003</v>
      </c>
      <c r="T188" s="239">
        <f>S188*H188</f>
        <v>1.7115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3594</v>
      </c>
    </row>
    <row r="189" s="2" customFormat="1" ht="24.15" customHeight="1">
      <c r="A189" s="38"/>
      <c r="B189" s="39"/>
      <c r="C189" s="228" t="s">
        <v>518</v>
      </c>
      <c r="D189" s="228" t="s">
        <v>258</v>
      </c>
      <c r="E189" s="229" t="s">
        <v>1830</v>
      </c>
      <c r="F189" s="230" t="s">
        <v>1831</v>
      </c>
      <c r="G189" s="231" t="s">
        <v>337</v>
      </c>
      <c r="H189" s="232">
        <v>3.2000000000000002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0.0048999999999999998</v>
      </c>
      <c r="R189" s="238">
        <f>Q189*H189</f>
        <v>0.015679999999999999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3595</v>
      </c>
    </row>
    <row r="190" s="2" customFormat="1" ht="16.5" customHeight="1">
      <c r="A190" s="38"/>
      <c r="B190" s="39"/>
      <c r="C190" s="280" t="s">
        <v>523</v>
      </c>
      <c r="D190" s="280" t="s">
        <v>303</v>
      </c>
      <c r="E190" s="281" t="s">
        <v>1299</v>
      </c>
      <c r="F190" s="282" t="s">
        <v>1300</v>
      </c>
      <c r="G190" s="283" t="s">
        <v>337</v>
      </c>
      <c r="H190" s="284">
        <v>3.5</v>
      </c>
      <c r="I190" s="285"/>
      <c r="J190" s="286">
        <f>ROUND(I190*H190,2)</f>
        <v>0</v>
      </c>
      <c r="K190" s="287"/>
      <c r="L190" s="288"/>
      <c r="M190" s="289" t="s">
        <v>1</v>
      </c>
      <c r="N190" s="290" t="s">
        <v>42</v>
      </c>
      <c r="O190" s="91"/>
      <c r="P190" s="238">
        <f>O190*H190</f>
        <v>0</v>
      </c>
      <c r="Q190" s="238">
        <v>0.0118</v>
      </c>
      <c r="R190" s="238">
        <f>Q190*H190</f>
        <v>0.041299999999999996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513</v>
      </c>
      <c r="AT190" s="240" t="s">
        <v>303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3596</v>
      </c>
    </row>
    <row r="191" s="2" customFormat="1" ht="24.15" customHeight="1">
      <c r="A191" s="38"/>
      <c r="B191" s="39"/>
      <c r="C191" s="228" t="s">
        <v>532</v>
      </c>
      <c r="D191" s="228" t="s">
        <v>258</v>
      </c>
      <c r="E191" s="229" t="s">
        <v>1834</v>
      </c>
      <c r="F191" s="230" t="s">
        <v>1835</v>
      </c>
      <c r="G191" s="231" t="s">
        <v>337</v>
      </c>
      <c r="H191" s="232">
        <v>3.2000000000000002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3597</v>
      </c>
    </row>
    <row r="192" s="2" customFormat="1" ht="16.5" customHeight="1">
      <c r="A192" s="38"/>
      <c r="B192" s="39"/>
      <c r="C192" s="228" t="s">
        <v>544</v>
      </c>
      <c r="D192" s="228" t="s">
        <v>258</v>
      </c>
      <c r="E192" s="229" t="s">
        <v>1837</v>
      </c>
      <c r="F192" s="230" t="s">
        <v>1838</v>
      </c>
      <c r="G192" s="231" t="s">
        <v>337</v>
      </c>
      <c r="H192" s="232">
        <v>21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1736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1736</v>
      </c>
      <c r="BM192" s="240" t="s">
        <v>3598</v>
      </c>
    </row>
    <row r="193" s="12" customFormat="1" ht="22.8" customHeight="1">
      <c r="A193" s="12"/>
      <c r="B193" s="212"/>
      <c r="C193" s="213"/>
      <c r="D193" s="214" t="s">
        <v>76</v>
      </c>
      <c r="E193" s="226" t="s">
        <v>1329</v>
      </c>
      <c r="F193" s="226" t="s">
        <v>1330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SUM(P194:P197)</f>
        <v>0</v>
      </c>
      <c r="Q193" s="220"/>
      <c r="R193" s="221">
        <f>SUM(R194:R197)</f>
        <v>0.0025200000000000001</v>
      </c>
      <c r="S193" s="220"/>
      <c r="T193" s="222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87</v>
      </c>
      <c r="AT193" s="224" t="s">
        <v>76</v>
      </c>
      <c r="AU193" s="224" t="s">
        <v>85</v>
      </c>
      <c r="AY193" s="223" t="s">
        <v>256</v>
      </c>
      <c r="BK193" s="225">
        <f>SUM(BK194:BK197)</f>
        <v>0</v>
      </c>
    </row>
    <row r="194" s="2" customFormat="1" ht="24.15" customHeight="1">
      <c r="A194" s="38"/>
      <c r="B194" s="39"/>
      <c r="C194" s="228" t="s">
        <v>553</v>
      </c>
      <c r="D194" s="228" t="s">
        <v>258</v>
      </c>
      <c r="E194" s="229" t="s">
        <v>1846</v>
      </c>
      <c r="F194" s="230" t="s">
        <v>1847</v>
      </c>
      <c r="G194" s="231" t="s">
        <v>358</v>
      </c>
      <c r="H194" s="232">
        <v>21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2.0000000000000002E-05</v>
      </c>
      <c r="R194" s="238">
        <f>Q194*H194</f>
        <v>0.00042000000000000002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3599</v>
      </c>
    </row>
    <row r="195" s="2" customFormat="1" ht="24.15" customHeight="1">
      <c r="A195" s="38"/>
      <c r="B195" s="39"/>
      <c r="C195" s="228" t="s">
        <v>558</v>
      </c>
      <c r="D195" s="228" t="s">
        <v>258</v>
      </c>
      <c r="E195" s="229" t="s">
        <v>1855</v>
      </c>
      <c r="F195" s="230" t="s">
        <v>1856</v>
      </c>
      <c r="G195" s="231" t="s">
        <v>358</v>
      </c>
      <c r="H195" s="232">
        <v>21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4.0000000000000003E-05</v>
      </c>
      <c r="R195" s="238">
        <f>Q195*H195</f>
        <v>0.00084000000000000003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3600</v>
      </c>
    </row>
    <row r="196" s="2" customFormat="1" ht="21.75" customHeight="1">
      <c r="A196" s="38"/>
      <c r="B196" s="39"/>
      <c r="C196" s="228" t="s">
        <v>564</v>
      </c>
      <c r="D196" s="228" t="s">
        <v>258</v>
      </c>
      <c r="E196" s="229" t="s">
        <v>1858</v>
      </c>
      <c r="F196" s="230" t="s">
        <v>1859</v>
      </c>
      <c r="G196" s="231" t="s">
        <v>358</v>
      </c>
      <c r="H196" s="232">
        <v>21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6.0000000000000002E-05</v>
      </c>
      <c r="R196" s="238">
        <f>Q196*H196</f>
        <v>0.0012600000000000001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3601</v>
      </c>
    </row>
    <row r="197" s="2" customFormat="1" ht="16.5" customHeight="1">
      <c r="A197" s="38"/>
      <c r="B197" s="39"/>
      <c r="C197" s="228" t="s">
        <v>570</v>
      </c>
      <c r="D197" s="228" t="s">
        <v>258</v>
      </c>
      <c r="E197" s="229" t="s">
        <v>1861</v>
      </c>
      <c r="F197" s="230" t="s">
        <v>1862</v>
      </c>
      <c r="G197" s="231" t="s">
        <v>319</v>
      </c>
      <c r="H197" s="232">
        <v>2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1736</v>
      </c>
      <c r="AT197" s="240" t="s">
        <v>258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1736</v>
      </c>
      <c r="BM197" s="240" t="s">
        <v>3602</v>
      </c>
    </row>
    <row r="198" s="12" customFormat="1" ht="22.8" customHeight="1">
      <c r="A198" s="12"/>
      <c r="B198" s="212"/>
      <c r="C198" s="213"/>
      <c r="D198" s="214" t="s">
        <v>76</v>
      </c>
      <c r="E198" s="226" t="s">
        <v>1350</v>
      </c>
      <c r="F198" s="226" t="s">
        <v>1351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SUM(P199:P206)</f>
        <v>0</v>
      </c>
      <c r="Q198" s="220"/>
      <c r="R198" s="221">
        <f>SUM(R199:R206)</f>
        <v>0.17080000000000001</v>
      </c>
      <c r="S198" s="220"/>
      <c r="T198" s="222">
        <f>SUM(T199:T206)</f>
        <v>0.037819999999999999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87</v>
      </c>
      <c r="AT198" s="224" t="s">
        <v>76</v>
      </c>
      <c r="AU198" s="224" t="s">
        <v>85</v>
      </c>
      <c r="AY198" s="223" t="s">
        <v>256</v>
      </c>
      <c r="BK198" s="225">
        <f>SUM(BK199:BK206)</f>
        <v>0</v>
      </c>
    </row>
    <row r="199" s="2" customFormat="1" ht="24.15" customHeight="1">
      <c r="A199" s="38"/>
      <c r="B199" s="39"/>
      <c r="C199" s="228" t="s">
        <v>574</v>
      </c>
      <c r="D199" s="228" t="s">
        <v>258</v>
      </c>
      <c r="E199" s="229" t="s">
        <v>1353</v>
      </c>
      <c r="F199" s="230" t="s">
        <v>1354</v>
      </c>
      <c r="G199" s="231" t="s">
        <v>337</v>
      </c>
      <c r="H199" s="232">
        <v>122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3603</v>
      </c>
    </row>
    <row r="200" s="2" customFormat="1" ht="16.5" customHeight="1">
      <c r="A200" s="38"/>
      <c r="B200" s="39"/>
      <c r="C200" s="228" t="s">
        <v>583</v>
      </c>
      <c r="D200" s="228" t="s">
        <v>258</v>
      </c>
      <c r="E200" s="229" t="s">
        <v>1865</v>
      </c>
      <c r="F200" s="230" t="s">
        <v>1866</v>
      </c>
      <c r="G200" s="231" t="s">
        <v>337</v>
      </c>
      <c r="H200" s="232">
        <v>122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3604</v>
      </c>
    </row>
    <row r="201" s="2" customFormat="1" ht="16.5" customHeight="1">
      <c r="A201" s="38"/>
      <c r="B201" s="39"/>
      <c r="C201" s="228" t="s">
        <v>588</v>
      </c>
      <c r="D201" s="228" t="s">
        <v>258</v>
      </c>
      <c r="E201" s="229" t="s">
        <v>1868</v>
      </c>
      <c r="F201" s="230" t="s">
        <v>1869</v>
      </c>
      <c r="G201" s="231" t="s">
        <v>337</v>
      </c>
      <c r="H201" s="232">
        <v>122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0.001</v>
      </c>
      <c r="R201" s="238">
        <f>Q201*H201</f>
        <v>0.122</v>
      </c>
      <c r="S201" s="238">
        <v>0.00031</v>
      </c>
      <c r="T201" s="239">
        <f>S201*H201</f>
        <v>0.037819999999999999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3605</v>
      </c>
    </row>
    <row r="202" s="2" customFormat="1" ht="24.15" customHeight="1">
      <c r="A202" s="38"/>
      <c r="B202" s="39"/>
      <c r="C202" s="228" t="s">
        <v>592</v>
      </c>
      <c r="D202" s="228" t="s">
        <v>258</v>
      </c>
      <c r="E202" s="229" t="s">
        <v>1871</v>
      </c>
      <c r="F202" s="230" t="s">
        <v>1872</v>
      </c>
      <c r="G202" s="231" t="s">
        <v>337</v>
      </c>
      <c r="H202" s="232">
        <v>122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0.00020000000000000001</v>
      </c>
      <c r="R202" s="238">
        <f>Q202*H202</f>
        <v>0.024400000000000002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3606</v>
      </c>
    </row>
    <row r="203" s="2" customFormat="1" ht="24.15" customHeight="1">
      <c r="A203" s="38"/>
      <c r="B203" s="39"/>
      <c r="C203" s="228" t="s">
        <v>598</v>
      </c>
      <c r="D203" s="228" t="s">
        <v>258</v>
      </c>
      <c r="E203" s="229" t="s">
        <v>1871</v>
      </c>
      <c r="F203" s="230" t="s">
        <v>1872</v>
      </c>
      <c r="G203" s="231" t="s">
        <v>337</v>
      </c>
      <c r="H203" s="232">
        <v>122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0.00020000000000000001</v>
      </c>
      <c r="R203" s="238">
        <f>Q203*H203</f>
        <v>0.024400000000000002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3607</v>
      </c>
    </row>
    <row r="204" s="2" customFormat="1" ht="24.15" customHeight="1">
      <c r="A204" s="38"/>
      <c r="B204" s="39"/>
      <c r="C204" s="228" t="s">
        <v>602</v>
      </c>
      <c r="D204" s="228" t="s">
        <v>258</v>
      </c>
      <c r="E204" s="229" t="s">
        <v>1875</v>
      </c>
      <c r="F204" s="230" t="s">
        <v>1876</v>
      </c>
      <c r="G204" s="231" t="s">
        <v>337</v>
      </c>
      <c r="H204" s="232">
        <v>122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1736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1736</v>
      </c>
      <c r="BM204" s="240" t="s">
        <v>3608</v>
      </c>
    </row>
    <row r="205" s="2" customFormat="1" ht="16.5" customHeight="1">
      <c r="A205" s="38"/>
      <c r="B205" s="39"/>
      <c r="C205" s="228" t="s">
        <v>608</v>
      </c>
      <c r="D205" s="228" t="s">
        <v>258</v>
      </c>
      <c r="E205" s="229" t="s">
        <v>1878</v>
      </c>
      <c r="F205" s="230" t="s">
        <v>1879</v>
      </c>
      <c r="G205" s="231" t="s">
        <v>337</v>
      </c>
      <c r="H205" s="232">
        <v>122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1736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1736</v>
      </c>
      <c r="BM205" s="240" t="s">
        <v>3609</v>
      </c>
    </row>
    <row r="206" s="2" customFormat="1" ht="16.5" customHeight="1">
      <c r="A206" s="38"/>
      <c r="B206" s="39"/>
      <c r="C206" s="228" t="s">
        <v>614</v>
      </c>
      <c r="D206" s="228" t="s">
        <v>258</v>
      </c>
      <c r="E206" s="229" t="s">
        <v>1881</v>
      </c>
      <c r="F206" s="230" t="s">
        <v>1882</v>
      </c>
      <c r="G206" s="231" t="s">
        <v>1735</v>
      </c>
      <c r="H206" s="232">
        <v>1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1736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1736</v>
      </c>
      <c r="BM206" s="240" t="s">
        <v>3610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1884</v>
      </c>
      <c r="F207" s="226" t="s">
        <v>1885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SUM(P208:P210)</f>
        <v>0</v>
      </c>
      <c r="Q207" s="220"/>
      <c r="R207" s="221">
        <f>SUM(R208:R210)</f>
        <v>0</v>
      </c>
      <c r="S207" s="220"/>
      <c r="T207" s="222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87</v>
      </c>
      <c r="AT207" s="224" t="s">
        <v>76</v>
      </c>
      <c r="AU207" s="224" t="s">
        <v>85</v>
      </c>
      <c r="AY207" s="223" t="s">
        <v>256</v>
      </c>
      <c r="BK207" s="225">
        <f>SUM(BK208:BK210)</f>
        <v>0</v>
      </c>
    </row>
    <row r="208" s="2" customFormat="1" ht="66.75" customHeight="1">
      <c r="A208" s="38"/>
      <c r="B208" s="39"/>
      <c r="C208" s="228" t="s">
        <v>620</v>
      </c>
      <c r="D208" s="228" t="s">
        <v>258</v>
      </c>
      <c r="E208" s="229" t="s">
        <v>1886</v>
      </c>
      <c r="F208" s="230" t="s">
        <v>2801</v>
      </c>
      <c r="G208" s="231" t="s">
        <v>319</v>
      </c>
      <c r="H208" s="232">
        <v>4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355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355</v>
      </c>
      <c r="BM208" s="240" t="s">
        <v>3611</v>
      </c>
    </row>
    <row r="209" s="14" customFormat="1">
      <c r="A209" s="14"/>
      <c r="B209" s="258"/>
      <c r="C209" s="259"/>
      <c r="D209" s="249" t="s">
        <v>266</v>
      </c>
      <c r="E209" s="260" t="s">
        <v>1</v>
      </c>
      <c r="F209" s="261" t="s">
        <v>262</v>
      </c>
      <c r="G209" s="259"/>
      <c r="H209" s="262">
        <v>4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8" t="s">
        <v>266</v>
      </c>
      <c r="AU209" s="268" t="s">
        <v>87</v>
      </c>
      <c r="AV209" s="14" t="s">
        <v>87</v>
      </c>
      <c r="AW209" s="14" t="s">
        <v>34</v>
      </c>
      <c r="AX209" s="14" t="s">
        <v>77</v>
      </c>
      <c r="AY209" s="268" t="s">
        <v>256</v>
      </c>
    </row>
    <row r="210" s="15" customFormat="1">
      <c r="A210" s="15"/>
      <c r="B210" s="269"/>
      <c r="C210" s="270"/>
      <c r="D210" s="249" t="s">
        <v>266</v>
      </c>
      <c r="E210" s="271" t="s">
        <v>1</v>
      </c>
      <c r="F210" s="272" t="s">
        <v>270</v>
      </c>
      <c r="G210" s="270"/>
      <c r="H210" s="273">
        <v>4</v>
      </c>
      <c r="I210" s="274"/>
      <c r="J210" s="270"/>
      <c r="K210" s="270"/>
      <c r="L210" s="275"/>
      <c r="M210" s="276"/>
      <c r="N210" s="277"/>
      <c r="O210" s="277"/>
      <c r="P210" s="277"/>
      <c r="Q210" s="277"/>
      <c r="R210" s="277"/>
      <c r="S210" s="277"/>
      <c r="T210" s="27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9" t="s">
        <v>266</v>
      </c>
      <c r="AU210" s="279" t="s">
        <v>87</v>
      </c>
      <c r="AV210" s="15" t="s">
        <v>262</v>
      </c>
      <c r="AW210" s="15" t="s">
        <v>34</v>
      </c>
      <c r="AX210" s="15" t="s">
        <v>85</v>
      </c>
      <c r="AY210" s="279" t="s">
        <v>256</v>
      </c>
    </row>
    <row r="211" s="12" customFormat="1" ht="25.92" customHeight="1">
      <c r="A211" s="12"/>
      <c r="B211" s="212"/>
      <c r="C211" s="213"/>
      <c r="D211" s="214" t="s">
        <v>76</v>
      </c>
      <c r="E211" s="215" t="s">
        <v>2261</v>
      </c>
      <c r="F211" s="215" t="s">
        <v>2262</v>
      </c>
      <c r="G211" s="213"/>
      <c r="H211" s="213"/>
      <c r="I211" s="216"/>
      <c r="J211" s="217">
        <f>BK211</f>
        <v>0</v>
      </c>
      <c r="K211" s="213"/>
      <c r="L211" s="218"/>
      <c r="M211" s="219"/>
      <c r="N211" s="220"/>
      <c r="O211" s="220"/>
      <c r="P211" s="221">
        <f>P212</f>
        <v>0</v>
      </c>
      <c r="Q211" s="220"/>
      <c r="R211" s="221">
        <f>R212</f>
        <v>0</v>
      </c>
      <c r="S211" s="220"/>
      <c r="T211" s="222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262</v>
      </c>
      <c r="AT211" s="224" t="s">
        <v>76</v>
      </c>
      <c r="AU211" s="224" t="s">
        <v>77</v>
      </c>
      <c r="AY211" s="223" t="s">
        <v>256</v>
      </c>
      <c r="BK211" s="225">
        <f>BK212</f>
        <v>0</v>
      </c>
    </row>
    <row r="212" s="12" customFormat="1" ht="22.8" customHeight="1">
      <c r="A212" s="12"/>
      <c r="B212" s="212"/>
      <c r="C212" s="213"/>
      <c r="D212" s="214" t="s">
        <v>76</v>
      </c>
      <c r="E212" s="226" t="s">
        <v>2263</v>
      </c>
      <c r="F212" s="226" t="s">
        <v>2264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SUM(P213:P214)</f>
        <v>0</v>
      </c>
      <c r="Q212" s="220"/>
      <c r="R212" s="221">
        <f>SUM(R213:R214)</f>
        <v>0</v>
      </c>
      <c r="S212" s="220"/>
      <c r="T212" s="222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262</v>
      </c>
      <c r="AT212" s="224" t="s">
        <v>76</v>
      </c>
      <c r="AU212" s="224" t="s">
        <v>85</v>
      </c>
      <c r="AY212" s="223" t="s">
        <v>256</v>
      </c>
      <c r="BK212" s="225">
        <f>SUM(BK213:BK214)</f>
        <v>0</v>
      </c>
    </row>
    <row r="213" s="2" customFormat="1" ht="24.15" customHeight="1">
      <c r="A213" s="38"/>
      <c r="B213" s="39"/>
      <c r="C213" s="228" t="s">
        <v>625</v>
      </c>
      <c r="D213" s="228" t="s">
        <v>258</v>
      </c>
      <c r="E213" s="229" t="s">
        <v>2265</v>
      </c>
      <c r="F213" s="230" t="s">
        <v>3612</v>
      </c>
      <c r="G213" s="231" t="s">
        <v>1735</v>
      </c>
      <c r="H213" s="232">
        <v>1</v>
      </c>
      <c r="I213" s="233"/>
      <c r="J213" s="234">
        <f>ROUND(I213*H213,2)</f>
        <v>0</v>
      </c>
      <c r="K213" s="235"/>
      <c r="L213" s="44"/>
      <c r="M213" s="236" t="s">
        <v>1</v>
      </c>
      <c r="N213" s="237" t="s">
        <v>42</v>
      </c>
      <c r="O213" s="91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1736</v>
      </c>
      <c r="AT213" s="240" t="s">
        <v>258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1736</v>
      </c>
      <c r="BM213" s="240" t="s">
        <v>3613</v>
      </c>
    </row>
    <row r="214" s="2" customFormat="1" ht="16.5" customHeight="1">
      <c r="A214" s="38"/>
      <c r="B214" s="39"/>
      <c r="C214" s="228" t="s">
        <v>630</v>
      </c>
      <c r="D214" s="228" t="s">
        <v>258</v>
      </c>
      <c r="E214" s="229" t="s">
        <v>2803</v>
      </c>
      <c r="F214" s="230" t="s">
        <v>2804</v>
      </c>
      <c r="G214" s="231" t="s">
        <v>1735</v>
      </c>
      <c r="H214" s="232">
        <v>1</v>
      </c>
      <c r="I214" s="233"/>
      <c r="J214" s="234">
        <f>ROUND(I214*H214,2)</f>
        <v>0</v>
      </c>
      <c r="K214" s="235"/>
      <c r="L214" s="44"/>
      <c r="M214" s="295" t="s">
        <v>1</v>
      </c>
      <c r="N214" s="296" t="s">
        <v>42</v>
      </c>
      <c r="O214" s="297"/>
      <c r="P214" s="298">
        <f>O214*H214</f>
        <v>0</v>
      </c>
      <c r="Q214" s="298">
        <v>0</v>
      </c>
      <c r="R214" s="298">
        <f>Q214*H214</f>
        <v>0</v>
      </c>
      <c r="S214" s="298">
        <v>0</v>
      </c>
      <c r="T214" s="29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1736</v>
      </c>
      <c r="AT214" s="240" t="s">
        <v>258</v>
      </c>
      <c r="AU214" s="240" t="s">
        <v>87</v>
      </c>
      <c r="AY214" s="17" t="s">
        <v>256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85</v>
      </c>
      <c r="BK214" s="241">
        <f>ROUND(I214*H214,2)</f>
        <v>0</v>
      </c>
      <c r="BL214" s="17" t="s">
        <v>1736</v>
      </c>
      <c r="BM214" s="240" t="s">
        <v>3614</v>
      </c>
    </row>
    <row r="215" s="2" customFormat="1" ht="6.96" customHeight="1">
      <c r="A215" s="38"/>
      <c r="B215" s="66"/>
      <c r="C215" s="67"/>
      <c r="D215" s="67"/>
      <c r="E215" s="67"/>
      <c r="F215" s="67"/>
      <c r="G215" s="67"/>
      <c r="H215" s="67"/>
      <c r="I215" s="67"/>
      <c r="J215" s="67"/>
      <c r="K215" s="67"/>
      <c r="L215" s="44"/>
      <c r="M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</sheetData>
  <sheetProtection sheet="1" autoFilter="0" formatColumns="0" formatRows="0" objects="1" scenarios="1" spinCount="100000" saltValue="8I9TFRb+sk0J88StUmlObfSi967uQkEz7X3a26DBETlfqm6wLtmRVNw+NI14o86z11rfe4EDrV6O1KmZ4lHrmg==" hashValue="r+dpnDHaebUIjPrMpNL9iaNO8SLb2WaGbhTKBhGoX/UWd9MJg1FMjqRx3b+qqP29J7dqB6L8A0Sc8uqyBG909Q==" algorithmName="SHA-512" password="CC35"/>
  <autoFilter ref="C139:K21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201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3560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3615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ROUND(J139,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ROUND((SUM(BE139:BE215)),  2)</f>
        <v>0</v>
      </c>
      <c r="G37" s="38"/>
      <c r="H37" s="38"/>
      <c r="I37" s="165">
        <v>0.20999999999999999</v>
      </c>
      <c r="J37" s="164">
        <f>ROUND(((SUM(BE139:BE215))*I37),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ROUND((SUM(BF139:BF215)),  2)</f>
        <v>0</v>
      </c>
      <c r="G38" s="38"/>
      <c r="H38" s="38"/>
      <c r="I38" s="165">
        <v>0.12</v>
      </c>
      <c r="J38" s="164">
        <f>ROUND(((SUM(BF139:BF215))*I38),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ROUND((SUM(BG139:BG215)),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ROUND((SUM(BH139:BH215)),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ROUND((SUM(BI139:BI215)),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3560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2300103-092 - Stavební část - kabinet chemie m.č.2.11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J139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J140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J141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J143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J146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J151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J152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1720</v>
      </c>
      <c r="E107" s="197"/>
      <c r="F107" s="197"/>
      <c r="G107" s="197"/>
      <c r="H107" s="197"/>
      <c r="I107" s="197"/>
      <c r="J107" s="198">
        <f>J157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J161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1721</v>
      </c>
      <c r="E109" s="197"/>
      <c r="F109" s="197"/>
      <c r="G109" s="197"/>
      <c r="H109" s="197"/>
      <c r="I109" s="197"/>
      <c r="J109" s="198">
        <f>J177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1722</v>
      </c>
      <c r="E110" s="197"/>
      <c r="F110" s="197"/>
      <c r="G110" s="197"/>
      <c r="H110" s="197"/>
      <c r="I110" s="197"/>
      <c r="J110" s="198">
        <f>J181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J195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236</v>
      </c>
      <c r="E112" s="197"/>
      <c r="F112" s="197"/>
      <c r="G112" s="197"/>
      <c r="H112" s="197"/>
      <c r="I112" s="197"/>
      <c r="J112" s="198">
        <f>J202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237</v>
      </c>
      <c r="E113" s="197"/>
      <c r="F113" s="197"/>
      <c r="G113" s="197"/>
      <c r="H113" s="197"/>
      <c r="I113" s="197"/>
      <c r="J113" s="198">
        <f>J204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9"/>
      <c r="C114" s="190"/>
      <c r="D114" s="191" t="s">
        <v>2078</v>
      </c>
      <c r="E114" s="192"/>
      <c r="F114" s="192"/>
      <c r="G114" s="192"/>
      <c r="H114" s="192"/>
      <c r="I114" s="192"/>
      <c r="J114" s="193">
        <f>J213</f>
        <v>0</v>
      </c>
      <c r="K114" s="190"/>
      <c r="L114" s="19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5"/>
      <c r="C115" s="133"/>
      <c r="D115" s="196" t="s">
        <v>2079</v>
      </c>
      <c r="E115" s="197"/>
      <c r="F115" s="197"/>
      <c r="G115" s="197"/>
      <c r="H115" s="197"/>
      <c r="I115" s="197"/>
      <c r="J115" s="198">
        <f>J214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241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6.25" customHeight="1">
      <c r="A125" s="38"/>
      <c r="B125" s="39"/>
      <c r="C125" s="40"/>
      <c r="D125" s="40"/>
      <c r="E125" s="184" t="str">
        <f>E7</f>
        <v>Rekonstrukce silno a slaboproudé instalace, WC pro imobilní - ZŠ Ivanovice na Hané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209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1" customFormat="1" ht="16.5" customHeight="1">
      <c r="B127" s="21"/>
      <c r="C127" s="22"/>
      <c r="D127" s="22"/>
      <c r="E127" s="184" t="s">
        <v>1716</v>
      </c>
      <c r="F127" s="22"/>
      <c r="G127" s="22"/>
      <c r="H127" s="22"/>
      <c r="I127" s="22"/>
      <c r="J127" s="22"/>
      <c r="K127" s="22"/>
      <c r="L127" s="20"/>
    </row>
    <row r="128" s="1" customFormat="1" ht="12" customHeight="1">
      <c r="B128" s="21"/>
      <c r="C128" s="32" t="s">
        <v>1424</v>
      </c>
      <c r="D128" s="22"/>
      <c r="E128" s="22"/>
      <c r="F128" s="22"/>
      <c r="G128" s="22"/>
      <c r="H128" s="22"/>
      <c r="I128" s="22"/>
      <c r="J128" s="22"/>
      <c r="K128" s="22"/>
      <c r="L128" s="20"/>
    </row>
    <row r="129" s="2" customFormat="1" ht="16.5" customHeight="1">
      <c r="A129" s="38"/>
      <c r="B129" s="39"/>
      <c r="C129" s="40"/>
      <c r="D129" s="40"/>
      <c r="E129" s="300" t="s">
        <v>3560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1718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76" t="str">
        <f>E13</f>
        <v>2300103-092 - Stavební část - kabinet chemie m.č.2.11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20</v>
      </c>
      <c r="D133" s="40"/>
      <c r="E133" s="40"/>
      <c r="F133" s="27" t="str">
        <f>F16</f>
        <v xml:space="preserve">Ivanovice na Hané, ul. Tyršova  218/4</v>
      </c>
      <c r="G133" s="40"/>
      <c r="H133" s="40"/>
      <c r="I133" s="32" t="s">
        <v>22</v>
      </c>
      <c r="J133" s="79" t="str">
        <f>IF(J16="","",J16)</f>
        <v>6. 12. 2023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24</v>
      </c>
      <c r="D135" s="40"/>
      <c r="E135" s="40"/>
      <c r="F135" s="27" t="str">
        <f>E19</f>
        <v xml:space="preserve"> </v>
      </c>
      <c r="G135" s="40"/>
      <c r="H135" s="40"/>
      <c r="I135" s="32" t="s">
        <v>30</v>
      </c>
      <c r="J135" s="36" t="str">
        <f>E25</f>
        <v>SPZ Design, s.r.o.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28</v>
      </c>
      <c r="D136" s="40"/>
      <c r="E136" s="40"/>
      <c r="F136" s="27" t="str">
        <f>IF(E22="","",E22)</f>
        <v>Vyplň údaj</v>
      </c>
      <c r="G136" s="40"/>
      <c r="H136" s="40"/>
      <c r="I136" s="32" t="s">
        <v>35</v>
      </c>
      <c r="J136" s="36" t="str">
        <f>E28</f>
        <v xml:space="preserve"> 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0.32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11" customFormat="1" ht="29.28" customHeight="1">
      <c r="A138" s="200"/>
      <c r="B138" s="201"/>
      <c r="C138" s="202" t="s">
        <v>242</v>
      </c>
      <c r="D138" s="203" t="s">
        <v>62</v>
      </c>
      <c r="E138" s="203" t="s">
        <v>58</v>
      </c>
      <c r="F138" s="203" t="s">
        <v>59</v>
      </c>
      <c r="G138" s="203" t="s">
        <v>243</v>
      </c>
      <c r="H138" s="203" t="s">
        <v>244</v>
      </c>
      <c r="I138" s="203" t="s">
        <v>245</v>
      </c>
      <c r="J138" s="204" t="s">
        <v>213</v>
      </c>
      <c r="K138" s="205" t="s">
        <v>246</v>
      </c>
      <c r="L138" s="206"/>
      <c r="M138" s="100" t="s">
        <v>1</v>
      </c>
      <c r="N138" s="101" t="s">
        <v>41</v>
      </c>
      <c r="O138" s="101" t="s">
        <v>247</v>
      </c>
      <c r="P138" s="101" t="s">
        <v>248</v>
      </c>
      <c r="Q138" s="101" t="s">
        <v>249</v>
      </c>
      <c r="R138" s="101" t="s">
        <v>250</v>
      </c>
      <c r="S138" s="101" t="s">
        <v>251</v>
      </c>
      <c r="T138" s="102" t="s">
        <v>252</v>
      </c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</row>
    <row r="139" s="2" customFormat="1" ht="22.8" customHeight="1">
      <c r="A139" s="38"/>
      <c r="B139" s="39"/>
      <c r="C139" s="107" t="s">
        <v>253</v>
      </c>
      <c r="D139" s="40"/>
      <c r="E139" s="40"/>
      <c r="F139" s="40"/>
      <c r="G139" s="40"/>
      <c r="H139" s="40"/>
      <c r="I139" s="40"/>
      <c r="J139" s="207">
        <f>BK139</f>
        <v>0</v>
      </c>
      <c r="K139" s="40"/>
      <c r="L139" s="44"/>
      <c r="M139" s="103"/>
      <c r="N139" s="208"/>
      <c r="O139" s="104"/>
      <c r="P139" s="209">
        <f>P140+P151+P213</f>
        <v>0</v>
      </c>
      <c r="Q139" s="104"/>
      <c r="R139" s="209">
        <f>R140+R151+R213</f>
        <v>0.69327326999999994</v>
      </c>
      <c r="S139" s="104"/>
      <c r="T139" s="210">
        <f>T140+T151+T213</f>
        <v>0.50877000000000006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76</v>
      </c>
      <c r="AU139" s="17" t="s">
        <v>215</v>
      </c>
      <c r="BK139" s="211">
        <f>BK140+BK151+BK213</f>
        <v>0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254</v>
      </c>
      <c r="F140" s="215" t="s">
        <v>255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P141+P143+P146</f>
        <v>0</v>
      </c>
      <c r="Q140" s="220"/>
      <c r="R140" s="221">
        <f>R141+R143+R146</f>
        <v>0</v>
      </c>
      <c r="S140" s="220"/>
      <c r="T140" s="222">
        <f>T141+T143+T146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76</v>
      </c>
      <c r="AU140" s="224" t="s">
        <v>77</v>
      </c>
      <c r="AY140" s="223" t="s">
        <v>256</v>
      </c>
      <c r="BK140" s="225">
        <f>BK141+BK143+BK146</f>
        <v>0</v>
      </c>
    </row>
    <row r="141" s="12" customFormat="1" ht="22.8" customHeight="1">
      <c r="A141" s="12"/>
      <c r="B141" s="212"/>
      <c r="C141" s="213"/>
      <c r="D141" s="214" t="s">
        <v>76</v>
      </c>
      <c r="E141" s="226" t="s">
        <v>289</v>
      </c>
      <c r="F141" s="226" t="s">
        <v>381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P142</f>
        <v>0</v>
      </c>
      <c r="Q141" s="220"/>
      <c r="R141" s="221">
        <f>R142</f>
        <v>0</v>
      </c>
      <c r="S141" s="220"/>
      <c r="T141" s="22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85</v>
      </c>
      <c r="AT141" s="224" t="s">
        <v>76</v>
      </c>
      <c r="AU141" s="224" t="s">
        <v>85</v>
      </c>
      <c r="AY141" s="223" t="s">
        <v>256</v>
      </c>
      <c r="BK141" s="225">
        <f>BK142</f>
        <v>0</v>
      </c>
    </row>
    <row r="142" s="2" customFormat="1" ht="16.5" customHeight="1">
      <c r="A142" s="38"/>
      <c r="B142" s="39"/>
      <c r="C142" s="228" t="s">
        <v>85</v>
      </c>
      <c r="D142" s="228" t="s">
        <v>258</v>
      </c>
      <c r="E142" s="229" t="s">
        <v>1733</v>
      </c>
      <c r="F142" s="230" t="s">
        <v>1734</v>
      </c>
      <c r="G142" s="231" t="s">
        <v>1735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1736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1736</v>
      </c>
      <c r="BM142" s="240" t="s">
        <v>3616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309</v>
      </c>
      <c r="F143" s="226" t="s">
        <v>517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SUM(P144:P145)</f>
        <v>0</v>
      </c>
      <c r="Q143" s="220"/>
      <c r="R143" s="221">
        <f>SUM(R144:R145)</f>
        <v>0</v>
      </c>
      <c r="S143" s="220"/>
      <c r="T143" s="222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85</v>
      </c>
      <c r="AT143" s="224" t="s">
        <v>76</v>
      </c>
      <c r="AU143" s="224" t="s">
        <v>85</v>
      </c>
      <c r="AY143" s="223" t="s">
        <v>256</v>
      </c>
      <c r="BK143" s="225">
        <f>SUM(BK144:BK145)</f>
        <v>0</v>
      </c>
    </row>
    <row r="144" s="2" customFormat="1" ht="16.5" customHeight="1">
      <c r="A144" s="38"/>
      <c r="B144" s="39"/>
      <c r="C144" s="228" t="s">
        <v>87</v>
      </c>
      <c r="D144" s="228" t="s">
        <v>258</v>
      </c>
      <c r="E144" s="229" t="s">
        <v>1744</v>
      </c>
      <c r="F144" s="230" t="s">
        <v>1745</v>
      </c>
      <c r="G144" s="231" t="s">
        <v>940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1736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1736</v>
      </c>
      <c r="BM144" s="240" t="s">
        <v>3617</v>
      </c>
    </row>
    <row r="145" s="2" customFormat="1" ht="16.5" customHeight="1">
      <c r="A145" s="38"/>
      <c r="B145" s="39"/>
      <c r="C145" s="228" t="s">
        <v>109</v>
      </c>
      <c r="D145" s="228" t="s">
        <v>258</v>
      </c>
      <c r="E145" s="229" t="s">
        <v>1747</v>
      </c>
      <c r="F145" s="230" t="s">
        <v>1748</v>
      </c>
      <c r="G145" s="231" t="s">
        <v>1735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1736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1736</v>
      </c>
      <c r="BM145" s="240" t="s">
        <v>3618</v>
      </c>
    </row>
    <row r="146" s="12" customFormat="1" ht="22.8" customHeight="1">
      <c r="A146" s="12"/>
      <c r="B146" s="212"/>
      <c r="C146" s="213"/>
      <c r="D146" s="214" t="s">
        <v>76</v>
      </c>
      <c r="E146" s="226" t="s">
        <v>655</v>
      </c>
      <c r="F146" s="226" t="s">
        <v>656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SUM(P147:P150)</f>
        <v>0</v>
      </c>
      <c r="Q146" s="220"/>
      <c r="R146" s="221">
        <f>SUM(R147:R150)</f>
        <v>0</v>
      </c>
      <c r="S146" s="220"/>
      <c r="T146" s="222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85</v>
      </c>
      <c r="AT146" s="224" t="s">
        <v>76</v>
      </c>
      <c r="AU146" s="224" t="s">
        <v>85</v>
      </c>
      <c r="AY146" s="223" t="s">
        <v>256</v>
      </c>
      <c r="BK146" s="225">
        <f>SUM(BK147:BK150)</f>
        <v>0</v>
      </c>
    </row>
    <row r="147" s="2" customFormat="1" ht="24.15" customHeight="1">
      <c r="A147" s="38"/>
      <c r="B147" s="39"/>
      <c r="C147" s="228" t="s">
        <v>262</v>
      </c>
      <c r="D147" s="228" t="s">
        <v>258</v>
      </c>
      <c r="E147" s="229" t="s">
        <v>1750</v>
      </c>
      <c r="F147" s="230" t="s">
        <v>1751</v>
      </c>
      <c r="G147" s="231" t="s">
        <v>292</v>
      </c>
      <c r="H147" s="232">
        <v>0.40000000000000002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262</v>
      </c>
      <c r="AT147" s="240" t="s">
        <v>258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262</v>
      </c>
      <c r="BM147" s="240" t="s">
        <v>3619</v>
      </c>
    </row>
    <row r="148" s="2" customFormat="1" ht="24.15" customHeight="1">
      <c r="A148" s="38"/>
      <c r="B148" s="39"/>
      <c r="C148" s="228" t="s">
        <v>284</v>
      </c>
      <c r="D148" s="228" t="s">
        <v>258</v>
      </c>
      <c r="E148" s="229" t="s">
        <v>662</v>
      </c>
      <c r="F148" s="230" t="s">
        <v>663</v>
      </c>
      <c r="G148" s="231" t="s">
        <v>292</v>
      </c>
      <c r="H148" s="232">
        <v>0.40000000000000002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262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262</v>
      </c>
      <c r="BM148" s="240" t="s">
        <v>3620</v>
      </c>
    </row>
    <row r="149" s="2" customFormat="1" ht="16.5" customHeight="1">
      <c r="A149" s="38"/>
      <c r="B149" s="39"/>
      <c r="C149" s="228" t="s">
        <v>289</v>
      </c>
      <c r="D149" s="228" t="s">
        <v>258</v>
      </c>
      <c r="E149" s="229" t="s">
        <v>1754</v>
      </c>
      <c r="F149" s="230" t="s">
        <v>1755</v>
      </c>
      <c r="G149" s="231" t="s">
        <v>292</v>
      </c>
      <c r="H149" s="232">
        <v>0.40000000000000002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262</v>
      </c>
      <c r="AT149" s="240" t="s">
        <v>258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262</v>
      </c>
      <c r="BM149" s="240" t="s">
        <v>3621</v>
      </c>
    </row>
    <row r="150" s="2" customFormat="1" ht="24.15" customHeight="1">
      <c r="A150" s="38"/>
      <c r="B150" s="39"/>
      <c r="C150" s="280" t="s">
        <v>296</v>
      </c>
      <c r="D150" s="280" t="s">
        <v>303</v>
      </c>
      <c r="E150" s="281" t="s">
        <v>1757</v>
      </c>
      <c r="F150" s="282" t="s">
        <v>1758</v>
      </c>
      <c r="G150" s="283" t="s">
        <v>319</v>
      </c>
      <c r="H150" s="284">
        <v>1</v>
      </c>
      <c r="I150" s="285"/>
      <c r="J150" s="286">
        <f>ROUND(I150*H150,2)</f>
        <v>0</v>
      </c>
      <c r="K150" s="287"/>
      <c r="L150" s="288"/>
      <c r="M150" s="289" t="s">
        <v>1</v>
      </c>
      <c r="N150" s="290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302</v>
      </c>
      <c r="AT150" s="240" t="s">
        <v>303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3622</v>
      </c>
    </row>
    <row r="151" s="12" customFormat="1" ht="25.92" customHeight="1">
      <c r="A151" s="12"/>
      <c r="B151" s="212"/>
      <c r="C151" s="213"/>
      <c r="D151" s="214" t="s">
        <v>76</v>
      </c>
      <c r="E151" s="215" t="s">
        <v>715</v>
      </c>
      <c r="F151" s="215" t="s">
        <v>716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P152+P157+P161+P177+P181+P195+P202+P204</f>
        <v>0</v>
      </c>
      <c r="Q151" s="220"/>
      <c r="R151" s="221">
        <f>R152+R157+R161+R177+R181+R195+R202+R204</f>
        <v>0.69327326999999994</v>
      </c>
      <c r="S151" s="220"/>
      <c r="T151" s="222">
        <f>T152+T157+T161+T177+T181+T195+T202+T204</f>
        <v>0.50877000000000006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87</v>
      </c>
      <c r="AT151" s="224" t="s">
        <v>76</v>
      </c>
      <c r="AU151" s="224" t="s">
        <v>77</v>
      </c>
      <c r="AY151" s="223" t="s">
        <v>256</v>
      </c>
      <c r="BK151" s="225">
        <f>BK152+BK157+BK161+BK177+BK181+BK195+BK202+BK204</f>
        <v>0</v>
      </c>
    </row>
    <row r="152" s="12" customFormat="1" ht="22.8" customHeight="1">
      <c r="A152" s="12"/>
      <c r="B152" s="212"/>
      <c r="C152" s="213"/>
      <c r="D152" s="214" t="s">
        <v>76</v>
      </c>
      <c r="E152" s="226" t="s">
        <v>935</v>
      </c>
      <c r="F152" s="226" t="s">
        <v>936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SUM(P153:P156)</f>
        <v>0</v>
      </c>
      <c r="Q152" s="220"/>
      <c r="R152" s="221">
        <f>SUM(R153:R156)</f>
        <v>0</v>
      </c>
      <c r="S152" s="220"/>
      <c r="T152" s="222">
        <f>SUM(T153:T156)</f>
        <v>0.063060000000000005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87</v>
      </c>
      <c r="AT152" s="224" t="s">
        <v>76</v>
      </c>
      <c r="AU152" s="224" t="s">
        <v>85</v>
      </c>
      <c r="AY152" s="223" t="s">
        <v>256</v>
      </c>
      <c r="BK152" s="225">
        <f>SUM(BK153:BK156)</f>
        <v>0</v>
      </c>
    </row>
    <row r="153" s="2" customFormat="1" ht="16.5" customHeight="1">
      <c r="A153" s="38"/>
      <c r="B153" s="39"/>
      <c r="C153" s="228" t="s">
        <v>302</v>
      </c>
      <c r="D153" s="228" t="s">
        <v>258</v>
      </c>
      <c r="E153" s="229" t="s">
        <v>966</v>
      </c>
      <c r="F153" s="230" t="s">
        <v>967</v>
      </c>
      <c r="G153" s="231" t="s">
        <v>940</v>
      </c>
      <c r="H153" s="232">
        <v>3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0.019460000000000002</v>
      </c>
      <c r="T153" s="239">
        <f>S153*H153</f>
        <v>0.058380000000000001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355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3623</v>
      </c>
    </row>
    <row r="154" s="2" customFormat="1" ht="16.5" customHeight="1">
      <c r="A154" s="38"/>
      <c r="B154" s="39"/>
      <c r="C154" s="228" t="s">
        <v>309</v>
      </c>
      <c r="D154" s="228" t="s">
        <v>258</v>
      </c>
      <c r="E154" s="229" t="s">
        <v>1005</v>
      </c>
      <c r="F154" s="230" t="s">
        <v>1006</v>
      </c>
      <c r="G154" s="231" t="s">
        <v>940</v>
      </c>
      <c r="H154" s="232">
        <v>3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0.00156</v>
      </c>
      <c r="T154" s="239">
        <f>S154*H154</f>
        <v>0.0046800000000000001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355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3624</v>
      </c>
    </row>
    <row r="155" s="2" customFormat="1" ht="24.15" customHeight="1">
      <c r="A155" s="38"/>
      <c r="B155" s="39"/>
      <c r="C155" s="228" t="s">
        <v>316</v>
      </c>
      <c r="D155" s="228" t="s">
        <v>258</v>
      </c>
      <c r="E155" s="229" t="s">
        <v>1762</v>
      </c>
      <c r="F155" s="230" t="s">
        <v>1763</v>
      </c>
      <c r="G155" s="231" t="s">
        <v>940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1736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1736</v>
      </c>
      <c r="BM155" s="240" t="s">
        <v>3625</v>
      </c>
    </row>
    <row r="156" s="2" customFormat="1" ht="16.5" customHeight="1">
      <c r="A156" s="38"/>
      <c r="B156" s="39"/>
      <c r="C156" s="228" t="s">
        <v>322</v>
      </c>
      <c r="D156" s="228" t="s">
        <v>258</v>
      </c>
      <c r="E156" s="229" t="s">
        <v>1765</v>
      </c>
      <c r="F156" s="230" t="s">
        <v>1766</v>
      </c>
      <c r="G156" s="231" t="s">
        <v>1735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1736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1736</v>
      </c>
      <c r="BM156" s="240" t="s">
        <v>3626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1768</v>
      </c>
      <c r="F157" s="226" t="s">
        <v>1769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SUM(P158:P160)</f>
        <v>0</v>
      </c>
      <c r="Q157" s="220"/>
      <c r="R157" s="221">
        <f>SUM(R158:R160)</f>
        <v>0</v>
      </c>
      <c r="S157" s="220"/>
      <c r="T157" s="222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87</v>
      </c>
      <c r="AT157" s="224" t="s">
        <v>76</v>
      </c>
      <c r="AU157" s="224" t="s">
        <v>85</v>
      </c>
      <c r="AY157" s="223" t="s">
        <v>256</v>
      </c>
      <c r="BK157" s="225">
        <f>SUM(BK158:BK160)</f>
        <v>0</v>
      </c>
    </row>
    <row r="158" s="2" customFormat="1" ht="16.5" customHeight="1">
      <c r="A158" s="38"/>
      <c r="B158" s="39"/>
      <c r="C158" s="228" t="s">
        <v>8</v>
      </c>
      <c r="D158" s="228" t="s">
        <v>258</v>
      </c>
      <c r="E158" s="229" t="s">
        <v>1770</v>
      </c>
      <c r="F158" s="230" t="s">
        <v>1771</v>
      </c>
      <c r="G158" s="231" t="s">
        <v>337</v>
      </c>
      <c r="H158" s="232">
        <v>2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355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3627</v>
      </c>
    </row>
    <row r="159" s="2" customFormat="1" ht="16.5" customHeight="1">
      <c r="A159" s="38"/>
      <c r="B159" s="39"/>
      <c r="C159" s="228" t="s">
        <v>334</v>
      </c>
      <c r="D159" s="228" t="s">
        <v>258</v>
      </c>
      <c r="E159" s="229" t="s">
        <v>1773</v>
      </c>
      <c r="F159" s="230" t="s">
        <v>1774</v>
      </c>
      <c r="G159" s="231" t="s">
        <v>1151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1736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1736</v>
      </c>
      <c r="BM159" s="240" t="s">
        <v>3628</v>
      </c>
    </row>
    <row r="160" s="2" customFormat="1" ht="16.5" customHeight="1">
      <c r="A160" s="38"/>
      <c r="B160" s="39"/>
      <c r="C160" s="228" t="s">
        <v>343</v>
      </c>
      <c r="D160" s="228" t="s">
        <v>258</v>
      </c>
      <c r="E160" s="229" t="s">
        <v>1776</v>
      </c>
      <c r="F160" s="230" t="s">
        <v>1777</v>
      </c>
      <c r="G160" s="231" t="s">
        <v>1151</v>
      </c>
      <c r="H160" s="232">
        <v>1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1736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1736</v>
      </c>
      <c r="BM160" s="240" t="s">
        <v>3629</v>
      </c>
    </row>
    <row r="161" s="12" customFormat="1" ht="22.8" customHeight="1">
      <c r="A161" s="12"/>
      <c r="B161" s="212"/>
      <c r="C161" s="213"/>
      <c r="D161" s="214" t="s">
        <v>76</v>
      </c>
      <c r="E161" s="226" t="s">
        <v>1064</v>
      </c>
      <c r="F161" s="226" t="s">
        <v>1065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SUM(P162:P176)</f>
        <v>0</v>
      </c>
      <c r="Q161" s="220"/>
      <c r="R161" s="221">
        <f>SUM(R162:R176)</f>
        <v>0.23441327000000001</v>
      </c>
      <c r="S161" s="220"/>
      <c r="T161" s="222">
        <f>SUM(T162:T176)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87</v>
      </c>
      <c r="AT161" s="224" t="s">
        <v>76</v>
      </c>
      <c r="AU161" s="224" t="s">
        <v>85</v>
      </c>
      <c r="AY161" s="223" t="s">
        <v>256</v>
      </c>
      <c r="BK161" s="225">
        <f>SUM(BK162:BK176)</f>
        <v>0</v>
      </c>
    </row>
    <row r="162" s="2" customFormat="1" ht="33" customHeight="1">
      <c r="A162" s="38"/>
      <c r="B162" s="39"/>
      <c r="C162" s="228" t="s">
        <v>348</v>
      </c>
      <c r="D162" s="228" t="s">
        <v>258</v>
      </c>
      <c r="E162" s="229" t="s">
        <v>1067</v>
      </c>
      <c r="F162" s="230" t="s">
        <v>1068</v>
      </c>
      <c r="G162" s="231" t="s">
        <v>337</v>
      </c>
      <c r="H162" s="232">
        <v>21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0.00125</v>
      </c>
      <c r="R162" s="238">
        <f>Q162*H162</f>
        <v>0.026249999999999999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355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3630</v>
      </c>
    </row>
    <row r="163" s="2" customFormat="1" ht="16.5" customHeight="1">
      <c r="A163" s="38"/>
      <c r="B163" s="39"/>
      <c r="C163" s="280" t="s">
        <v>355</v>
      </c>
      <c r="D163" s="280" t="s">
        <v>303</v>
      </c>
      <c r="E163" s="281" t="s">
        <v>2207</v>
      </c>
      <c r="F163" s="282" t="s">
        <v>2208</v>
      </c>
      <c r="G163" s="283" t="s">
        <v>337</v>
      </c>
      <c r="H163" s="284">
        <v>28.158000000000001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0.0060000000000000001</v>
      </c>
      <c r="R163" s="238">
        <f>Q163*H163</f>
        <v>0.16894800000000002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513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3631</v>
      </c>
    </row>
    <row r="164" s="14" customFormat="1">
      <c r="A164" s="14"/>
      <c r="B164" s="258"/>
      <c r="C164" s="259"/>
      <c r="D164" s="249" t="s">
        <v>266</v>
      </c>
      <c r="E164" s="260" t="s">
        <v>1</v>
      </c>
      <c r="F164" s="261" t="s">
        <v>3632</v>
      </c>
      <c r="G164" s="259"/>
      <c r="H164" s="262">
        <v>28.158000000000001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266</v>
      </c>
      <c r="AU164" s="268" t="s">
        <v>87</v>
      </c>
      <c r="AV164" s="14" t="s">
        <v>87</v>
      </c>
      <c r="AW164" s="14" t="s">
        <v>34</v>
      </c>
      <c r="AX164" s="14" t="s">
        <v>85</v>
      </c>
      <c r="AY164" s="268" t="s">
        <v>256</v>
      </c>
    </row>
    <row r="165" s="2" customFormat="1" ht="16.5" customHeight="1">
      <c r="A165" s="38"/>
      <c r="B165" s="39"/>
      <c r="C165" s="280" t="s">
        <v>368</v>
      </c>
      <c r="D165" s="280" t="s">
        <v>303</v>
      </c>
      <c r="E165" s="281" t="s">
        <v>2211</v>
      </c>
      <c r="F165" s="282" t="s">
        <v>2212</v>
      </c>
      <c r="G165" s="283" t="s">
        <v>358</v>
      </c>
      <c r="H165" s="284">
        <v>21.274999999999999</v>
      </c>
      <c r="I165" s="285"/>
      <c r="J165" s="286">
        <f>ROUND(I165*H165,2)</f>
        <v>0</v>
      </c>
      <c r="K165" s="287"/>
      <c r="L165" s="288"/>
      <c r="M165" s="289" t="s">
        <v>1</v>
      </c>
      <c r="N165" s="290" t="s">
        <v>42</v>
      </c>
      <c r="O165" s="91"/>
      <c r="P165" s="238">
        <f>O165*H165</f>
        <v>0</v>
      </c>
      <c r="Q165" s="238">
        <v>0.00038000000000000002</v>
      </c>
      <c r="R165" s="238">
        <f>Q165*H165</f>
        <v>0.0080844999999999997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513</v>
      </c>
      <c r="AT165" s="240" t="s">
        <v>303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3633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3634</v>
      </c>
      <c r="G166" s="259"/>
      <c r="H166" s="262">
        <v>21.274999999999999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85</v>
      </c>
      <c r="AY166" s="268" t="s">
        <v>256</v>
      </c>
    </row>
    <row r="167" s="2" customFormat="1" ht="16.5" customHeight="1">
      <c r="A167" s="38"/>
      <c r="B167" s="39"/>
      <c r="C167" s="280" t="s">
        <v>382</v>
      </c>
      <c r="D167" s="280" t="s">
        <v>303</v>
      </c>
      <c r="E167" s="281" t="s">
        <v>2215</v>
      </c>
      <c r="F167" s="282" t="s">
        <v>2216</v>
      </c>
      <c r="G167" s="283" t="s">
        <v>358</v>
      </c>
      <c r="H167" s="284">
        <v>43.802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0.00035</v>
      </c>
      <c r="R167" s="238">
        <f>Q167*H167</f>
        <v>0.015330699999999999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3635</v>
      </c>
    </row>
    <row r="168" s="14" customFormat="1">
      <c r="A168" s="14"/>
      <c r="B168" s="258"/>
      <c r="C168" s="259"/>
      <c r="D168" s="249" t="s">
        <v>266</v>
      </c>
      <c r="E168" s="260" t="s">
        <v>1</v>
      </c>
      <c r="F168" s="261" t="s">
        <v>3636</v>
      </c>
      <c r="G168" s="259"/>
      <c r="H168" s="262">
        <v>43.802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266</v>
      </c>
      <c r="AU168" s="268" t="s">
        <v>87</v>
      </c>
      <c r="AV168" s="14" t="s">
        <v>87</v>
      </c>
      <c r="AW168" s="14" t="s">
        <v>34</v>
      </c>
      <c r="AX168" s="14" t="s">
        <v>85</v>
      </c>
      <c r="AY168" s="268" t="s">
        <v>256</v>
      </c>
    </row>
    <row r="169" s="2" customFormat="1" ht="16.5" customHeight="1">
      <c r="A169" s="38"/>
      <c r="B169" s="39"/>
      <c r="C169" s="280" t="s">
        <v>406</v>
      </c>
      <c r="D169" s="280" t="s">
        <v>303</v>
      </c>
      <c r="E169" s="281" t="s">
        <v>2219</v>
      </c>
      <c r="F169" s="282" t="s">
        <v>2220</v>
      </c>
      <c r="G169" s="283" t="s">
        <v>358</v>
      </c>
      <c r="H169" s="284">
        <v>21.901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42</v>
      </c>
      <c r="O169" s="91"/>
      <c r="P169" s="238">
        <f>O169*H169</f>
        <v>0</v>
      </c>
      <c r="Q169" s="238">
        <v>0.00035</v>
      </c>
      <c r="R169" s="238">
        <f>Q169*H169</f>
        <v>0.0076653499999999996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513</v>
      </c>
      <c r="AT169" s="240" t="s">
        <v>303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3637</v>
      </c>
    </row>
    <row r="170" s="14" customFormat="1">
      <c r="A170" s="14"/>
      <c r="B170" s="258"/>
      <c r="C170" s="259"/>
      <c r="D170" s="249" t="s">
        <v>266</v>
      </c>
      <c r="E170" s="260" t="s">
        <v>1</v>
      </c>
      <c r="F170" s="261" t="s">
        <v>3638</v>
      </c>
      <c r="G170" s="259"/>
      <c r="H170" s="262">
        <v>21.901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266</v>
      </c>
      <c r="AU170" s="268" t="s">
        <v>87</v>
      </c>
      <c r="AV170" s="14" t="s">
        <v>87</v>
      </c>
      <c r="AW170" s="14" t="s">
        <v>34</v>
      </c>
      <c r="AX170" s="14" t="s">
        <v>85</v>
      </c>
      <c r="AY170" s="268" t="s">
        <v>256</v>
      </c>
    </row>
    <row r="171" s="2" customFormat="1" ht="16.5" customHeight="1">
      <c r="A171" s="38"/>
      <c r="B171" s="39"/>
      <c r="C171" s="280" t="s">
        <v>411</v>
      </c>
      <c r="D171" s="280" t="s">
        <v>303</v>
      </c>
      <c r="E171" s="281" t="s">
        <v>2223</v>
      </c>
      <c r="F171" s="282" t="s">
        <v>2224</v>
      </c>
      <c r="G171" s="283" t="s">
        <v>358</v>
      </c>
      <c r="H171" s="284">
        <v>12.515000000000001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42</v>
      </c>
      <c r="O171" s="91"/>
      <c r="P171" s="238">
        <f>O171*H171</f>
        <v>0</v>
      </c>
      <c r="Q171" s="238">
        <v>0.00050000000000000001</v>
      </c>
      <c r="R171" s="238">
        <f>Q171*H171</f>
        <v>0.0062575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513</v>
      </c>
      <c r="AT171" s="240" t="s">
        <v>303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3639</v>
      </c>
    </row>
    <row r="172" s="14" customFormat="1">
      <c r="A172" s="14"/>
      <c r="B172" s="258"/>
      <c r="C172" s="259"/>
      <c r="D172" s="249" t="s">
        <v>266</v>
      </c>
      <c r="E172" s="260" t="s">
        <v>1</v>
      </c>
      <c r="F172" s="261" t="s">
        <v>3640</v>
      </c>
      <c r="G172" s="259"/>
      <c r="H172" s="262">
        <v>12.515000000000001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266</v>
      </c>
      <c r="AU172" s="268" t="s">
        <v>87</v>
      </c>
      <c r="AV172" s="14" t="s">
        <v>87</v>
      </c>
      <c r="AW172" s="14" t="s">
        <v>34</v>
      </c>
      <c r="AX172" s="14" t="s">
        <v>85</v>
      </c>
      <c r="AY172" s="268" t="s">
        <v>256</v>
      </c>
    </row>
    <row r="173" s="2" customFormat="1" ht="16.5" customHeight="1">
      <c r="A173" s="38"/>
      <c r="B173" s="39"/>
      <c r="C173" s="280" t="s">
        <v>7</v>
      </c>
      <c r="D173" s="280" t="s">
        <v>303</v>
      </c>
      <c r="E173" s="281" t="s">
        <v>2227</v>
      </c>
      <c r="F173" s="282" t="s">
        <v>2228</v>
      </c>
      <c r="G173" s="283" t="s">
        <v>319</v>
      </c>
      <c r="H173" s="284">
        <v>31.286999999999999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4.0000000000000003E-05</v>
      </c>
      <c r="R173" s="238">
        <f>Q173*H173</f>
        <v>0.0012514800000000001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3641</v>
      </c>
    </row>
    <row r="174" s="14" customFormat="1">
      <c r="A174" s="14"/>
      <c r="B174" s="258"/>
      <c r="C174" s="259"/>
      <c r="D174" s="249" t="s">
        <v>266</v>
      </c>
      <c r="E174" s="260" t="s">
        <v>1</v>
      </c>
      <c r="F174" s="261" t="s">
        <v>3642</v>
      </c>
      <c r="G174" s="259"/>
      <c r="H174" s="262">
        <v>31.286999999999999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266</v>
      </c>
      <c r="AU174" s="268" t="s">
        <v>87</v>
      </c>
      <c r="AV174" s="14" t="s">
        <v>87</v>
      </c>
      <c r="AW174" s="14" t="s">
        <v>34</v>
      </c>
      <c r="AX174" s="14" t="s">
        <v>85</v>
      </c>
      <c r="AY174" s="268" t="s">
        <v>256</v>
      </c>
    </row>
    <row r="175" s="2" customFormat="1" ht="16.5" customHeight="1">
      <c r="A175" s="38"/>
      <c r="B175" s="39"/>
      <c r="C175" s="280" t="s">
        <v>435</v>
      </c>
      <c r="D175" s="280" t="s">
        <v>303</v>
      </c>
      <c r="E175" s="281" t="s">
        <v>2231</v>
      </c>
      <c r="F175" s="282" t="s">
        <v>2232</v>
      </c>
      <c r="G175" s="283" t="s">
        <v>319</v>
      </c>
      <c r="H175" s="284">
        <v>31.286999999999999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42</v>
      </c>
      <c r="O175" s="91"/>
      <c r="P175" s="238">
        <f>O175*H175</f>
        <v>0</v>
      </c>
      <c r="Q175" s="238">
        <v>2.0000000000000002E-05</v>
      </c>
      <c r="R175" s="238">
        <f>Q175*H175</f>
        <v>0.00062574000000000006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513</v>
      </c>
      <c r="AT175" s="240" t="s">
        <v>303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3643</v>
      </c>
    </row>
    <row r="176" s="14" customFormat="1">
      <c r="A176" s="14"/>
      <c r="B176" s="258"/>
      <c r="C176" s="259"/>
      <c r="D176" s="249" t="s">
        <v>266</v>
      </c>
      <c r="E176" s="260" t="s">
        <v>1</v>
      </c>
      <c r="F176" s="261" t="s">
        <v>3642</v>
      </c>
      <c r="G176" s="259"/>
      <c r="H176" s="262">
        <v>31.286999999999999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266</v>
      </c>
      <c r="AU176" s="268" t="s">
        <v>87</v>
      </c>
      <c r="AV176" s="14" t="s">
        <v>87</v>
      </c>
      <c r="AW176" s="14" t="s">
        <v>34</v>
      </c>
      <c r="AX176" s="14" t="s">
        <v>85</v>
      </c>
      <c r="AY176" s="268" t="s">
        <v>256</v>
      </c>
    </row>
    <row r="177" s="12" customFormat="1" ht="22.8" customHeight="1">
      <c r="A177" s="12"/>
      <c r="B177" s="212"/>
      <c r="C177" s="213"/>
      <c r="D177" s="214" t="s">
        <v>76</v>
      </c>
      <c r="E177" s="226" t="s">
        <v>1080</v>
      </c>
      <c r="F177" s="226" t="s">
        <v>1783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SUM(P178:P180)</f>
        <v>0</v>
      </c>
      <c r="Q177" s="220"/>
      <c r="R177" s="221">
        <f>SUM(R178:R180)</f>
        <v>0</v>
      </c>
      <c r="S177" s="220"/>
      <c r="T177" s="222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87</v>
      </c>
      <c r="AT177" s="224" t="s">
        <v>76</v>
      </c>
      <c r="AU177" s="224" t="s">
        <v>85</v>
      </c>
      <c r="AY177" s="223" t="s">
        <v>256</v>
      </c>
      <c r="BK177" s="225">
        <f>SUM(BK178:BK180)</f>
        <v>0</v>
      </c>
    </row>
    <row r="178" s="2" customFormat="1" ht="55.5" customHeight="1">
      <c r="A178" s="38"/>
      <c r="B178" s="39"/>
      <c r="C178" s="228" t="s">
        <v>630</v>
      </c>
      <c r="D178" s="228" t="s">
        <v>258</v>
      </c>
      <c r="E178" s="229" t="s">
        <v>1784</v>
      </c>
      <c r="F178" s="230" t="s">
        <v>1785</v>
      </c>
      <c r="G178" s="231" t="s">
        <v>319</v>
      </c>
      <c r="H178" s="232">
        <v>1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3644</v>
      </c>
    </row>
    <row r="179" s="14" customFormat="1">
      <c r="A179" s="14"/>
      <c r="B179" s="258"/>
      <c r="C179" s="259"/>
      <c r="D179" s="249" t="s">
        <v>266</v>
      </c>
      <c r="E179" s="260" t="s">
        <v>1</v>
      </c>
      <c r="F179" s="261" t="s">
        <v>85</v>
      </c>
      <c r="G179" s="259"/>
      <c r="H179" s="262">
        <v>1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266</v>
      </c>
      <c r="AU179" s="268" t="s">
        <v>87</v>
      </c>
      <c r="AV179" s="14" t="s">
        <v>87</v>
      </c>
      <c r="AW179" s="14" t="s">
        <v>34</v>
      </c>
      <c r="AX179" s="14" t="s">
        <v>77</v>
      </c>
      <c r="AY179" s="268" t="s">
        <v>256</v>
      </c>
    </row>
    <row r="180" s="15" customFormat="1">
      <c r="A180" s="15"/>
      <c r="B180" s="269"/>
      <c r="C180" s="270"/>
      <c r="D180" s="249" t="s">
        <v>266</v>
      </c>
      <c r="E180" s="271" t="s">
        <v>1</v>
      </c>
      <c r="F180" s="272" t="s">
        <v>270</v>
      </c>
      <c r="G180" s="270"/>
      <c r="H180" s="273">
        <v>1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266</v>
      </c>
      <c r="AU180" s="279" t="s">
        <v>87</v>
      </c>
      <c r="AV180" s="15" t="s">
        <v>262</v>
      </c>
      <c r="AW180" s="15" t="s">
        <v>34</v>
      </c>
      <c r="AX180" s="15" t="s">
        <v>85</v>
      </c>
      <c r="AY180" s="279" t="s">
        <v>256</v>
      </c>
    </row>
    <row r="181" s="12" customFormat="1" ht="22.8" customHeight="1">
      <c r="A181" s="12"/>
      <c r="B181" s="212"/>
      <c r="C181" s="213"/>
      <c r="D181" s="214" t="s">
        <v>76</v>
      </c>
      <c r="E181" s="226" t="s">
        <v>1787</v>
      </c>
      <c r="F181" s="226" t="s">
        <v>1788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SUM(P182:P194)</f>
        <v>0</v>
      </c>
      <c r="Q181" s="220"/>
      <c r="R181" s="221">
        <f>SUM(R182:R194)</f>
        <v>0.33009999999999995</v>
      </c>
      <c r="S181" s="220"/>
      <c r="T181" s="222">
        <f>SUM(T182:T194)</f>
        <v>0.058499999999999996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87</v>
      </c>
      <c r="AT181" s="224" t="s">
        <v>76</v>
      </c>
      <c r="AU181" s="224" t="s">
        <v>85</v>
      </c>
      <c r="AY181" s="223" t="s">
        <v>256</v>
      </c>
      <c r="BK181" s="225">
        <f>SUM(BK182:BK194)</f>
        <v>0</v>
      </c>
    </row>
    <row r="182" s="2" customFormat="1" ht="24.15" customHeight="1">
      <c r="A182" s="38"/>
      <c r="B182" s="39"/>
      <c r="C182" s="228" t="s">
        <v>441</v>
      </c>
      <c r="D182" s="228" t="s">
        <v>258</v>
      </c>
      <c r="E182" s="229" t="s">
        <v>1789</v>
      </c>
      <c r="F182" s="230" t="s">
        <v>1790</v>
      </c>
      <c r="G182" s="231" t="s">
        <v>337</v>
      </c>
      <c r="H182" s="232">
        <v>21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3645</v>
      </c>
    </row>
    <row r="183" s="2" customFormat="1" ht="16.5" customHeight="1">
      <c r="A183" s="38"/>
      <c r="B183" s="39"/>
      <c r="C183" s="228" t="s">
        <v>465</v>
      </c>
      <c r="D183" s="228" t="s">
        <v>258</v>
      </c>
      <c r="E183" s="229" t="s">
        <v>1792</v>
      </c>
      <c r="F183" s="230" t="s">
        <v>1793</v>
      </c>
      <c r="G183" s="231" t="s">
        <v>337</v>
      </c>
      <c r="H183" s="232">
        <v>21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3646</v>
      </c>
    </row>
    <row r="184" s="2" customFormat="1" ht="24.15" customHeight="1">
      <c r="A184" s="38"/>
      <c r="B184" s="39"/>
      <c r="C184" s="228" t="s">
        <v>471</v>
      </c>
      <c r="D184" s="228" t="s">
        <v>258</v>
      </c>
      <c r="E184" s="229" t="s">
        <v>1795</v>
      </c>
      <c r="F184" s="230" t="s">
        <v>1796</v>
      </c>
      <c r="G184" s="231" t="s">
        <v>337</v>
      </c>
      <c r="H184" s="232">
        <v>21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0.00020000000000000001</v>
      </c>
      <c r="R184" s="238">
        <f>Q184*H184</f>
        <v>0.0042000000000000006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3647</v>
      </c>
    </row>
    <row r="185" s="2" customFormat="1" ht="16.5" customHeight="1">
      <c r="A185" s="38"/>
      <c r="B185" s="39"/>
      <c r="C185" s="228" t="s">
        <v>477</v>
      </c>
      <c r="D185" s="228" t="s">
        <v>258</v>
      </c>
      <c r="E185" s="229" t="s">
        <v>1798</v>
      </c>
      <c r="F185" s="230" t="s">
        <v>1799</v>
      </c>
      <c r="G185" s="231" t="s">
        <v>337</v>
      </c>
      <c r="H185" s="232">
        <v>21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0.014999999999999999</v>
      </c>
      <c r="R185" s="238">
        <f>Q185*H185</f>
        <v>0.315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3648</v>
      </c>
    </row>
    <row r="186" s="2" customFormat="1" ht="24.15" customHeight="1">
      <c r="A186" s="38"/>
      <c r="B186" s="39"/>
      <c r="C186" s="228" t="s">
        <v>498</v>
      </c>
      <c r="D186" s="228" t="s">
        <v>258</v>
      </c>
      <c r="E186" s="229" t="s">
        <v>1801</v>
      </c>
      <c r="F186" s="230" t="s">
        <v>1802</v>
      </c>
      <c r="G186" s="231" t="s">
        <v>337</v>
      </c>
      <c r="H186" s="232">
        <v>21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0.0025000000000000001</v>
      </c>
      <c r="T186" s="239">
        <f>S186*H186</f>
        <v>0.052499999999999998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3649</v>
      </c>
    </row>
    <row r="187" s="2" customFormat="1" ht="16.5" customHeight="1">
      <c r="A187" s="38"/>
      <c r="B187" s="39"/>
      <c r="C187" s="228" t="s">
        <v>505</v>
      </c>
      <c r="D187" s="228" t="s">
        <v>258</v>
      </c>
      <c r="E187" s="229" t="s">
        <v>1804</v>
      </c>
      <c r="F187" s="230" t="s">
        <v>1805</v>
      </c>
      <c r="G187" s="231" t="s">
        <v>337</v>
      </c>
      <c r="H187" s="232">
        <v>21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0.00029999999999999997</v>
      </c>
      <c r="R187" s="238">
        <f>Q187*H187</f>
        <v>0.0062999999999999992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355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3650</v>
      </c>
    </row>
    <row r="188" s="2" customFormat="1" ht="16.5" customHeight="1">
      <c r="A188" s="38"/>
      <c r="B188" s="39"/>
      <c r="C188" s="280" t="s">
        <v>509</v>
      </c>
      <c r="D188" s="280" t="s">
        <v>303</v>
      </c>
      <c r="E188" s="281" t="s">
        <v>1807</v>
      </c>
      <c r="F188" s="282" t="s">
        <v>1808</v>
      </c>
      <c r="G188" s="283" t="s">
        <v>358</v>
      </c>
      <c r="H188" s="284">
        <v>20</v>
      </c>
      <c r="I188" s="285"/>
      <c r="J188" s="286">
        <f>ROUND(I188*H188,2)</f>
        <v>0</v>
      </c>
      <c r="K188" s="287"/>
      <c r="L188" s="288"/>
      <c r="M188" s="289" t="s">
        <v>1</v>
      </c>
      <c r="N188" s="290" t="s">
        <v>42</v>
      </c>
      <c r="O188" s="91"/>
      <c r="P188" s="238">
        <f>O188*H188</f>
        <v>0</v>
      </c>
      <c r="Q188" s="238">
        <v>0.00022000000000000001</v>
      </c>
      <c r="R188" s="238">
        <f>Q188*H188</f>
        <v>0.0044000000000000003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513</v>
      </c>
      <c r="AT188" s="240" t="s">
        <v>303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3651</v>
      </c>
    </row>
    <row r="189" s="14" customFormat="1">
      <c r="A189" s="14"/>
      <c r="B189" s="258"/>
      <c r="C189" s="259"/>
      <c r="D189" s="249" t="s">
        <v>266</v>
      </c>
      <c r="E189" s="260" t="s">
        <v>1</v>
      </c>
      <c r="F189" s="261" t="s">
        <v>2841</v>
      </c>
      <c r="G189" s="259"/>
      <c r="H189" s="262">
        <v>20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266</v>
      </c>
      <c r="AU189" s="268" t="s">
        <v>87</v>
      </c>
      <c r="AV189" s="14" t="s">
        <v>87</v>
      </c>
      <c r="AW189" s="14" t="s">
        <v>34</v>
      </c>
      <c r="AX189" s="14" t="s">
        <v>85</v>
      </c>
      <c r="AY189" s="268" t="s">
        <v>256</v>
      </c>
    </row>
    <row r="190" s="2" customFormat="1" ht="24.15" customHeight="1">
      <c r="A190" s="38"/>
      <c r="B190" s="39"/>
      <c r="C190" s="228" t="s">
        <v>513</v>
      </c>
      <c r="D190" s="228" t="s">
        <v>258</v>
      </c>
      <c r="E190" s="229" t="s">
        <v>1811</v>
      </c>
      <c r="F190" s="230" t="s">
        <v>1812</v>
      </c>
      <c r="G190" s="231" t="s">
        <v>358</v>
      </c>
      <c r="H190" s="232">
        <v>14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3652</v>
      </c>
    </row>
    <row r="191" s="2" customFormat="1" ht="21.75" customHeight="1">
      <c r="A191" s="38"/>
      <c r="B191" s="39"/>
      <c r="C191" s="228" t="s">
        <v>485</v>
      </c>
      <c r="D191" s="228" t="s">
        <v>258</v>
      </c>
      <c r="E191" s="229" t="s">
        <v>1814</v>
      </c>
      <c r="F191" s="230" t="s">
        <v>1815</v>
      </c>
      <c r="G191" s="231" t="s">
        <v>358</v>
      </c>
      <c r="H191" s="232">
        <v>20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0.00029999999999999997</v>
      </c>
      <c r="T191" s="239">
        <f>S191*H191</f>
        <v>0.0059999999999999993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3653</v>
      </c>
    </row>
    <row r="192" s="2" customFormat="1" ht="66.75" customHeight="1">
      <c r="A192" s="38"/>
      <c r="B192" s="39"/>
      <c r="C192" s="280" t="s">
        <v>489</v>
      </c>
      <c r="D192" s="280" t="s">
        <v>303</v>
      </c>
      <c r="E192" s="281" t="s">
        <v>1817</v>
      </c>
      <c r="F192" s="282" t="s">
        <v>1818</v>
      </c>
      <c r="G192" s="283" t="s">
        <v>337</v>
      </c>
      <c r="H192" s="284">
        <v>23</v>
      </c>
      <c r="I192" s="285"/>
      <c r="J192" s="286">
        <f>ROUND(I192*H192,2)</f>
        <v>0</v>
      </c>
      <c r="K192" s="287"/>
      <c r="L192" s="288"/>
      <c r="M192" s="289" t="s">
        <v>1</v>
      </c>
      <c r="N192" s="290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1736</v>
      </c>
      <c r="AT192" s="240" t="s">
        <v>303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1736</v>
      </c>
      <c r="BM192" s="240" t="s">
        <v>3654</v>
      </c>
    </row>
    <row r="193" s="2" customFormat="1" ht="16.5" customHeight="1">
      <c r="A193" s="38"/>
      <c r="B193" s="39"/>
      <c r="C193" s="228" t="s">
        <v>518</v>
      </c>
      <c r="D193" s="228" t="s">
        <v>258</v>
      </c>
      <c r="E193" s="229" t="s">
        <v>1820</v>
      </c>
      <c r="F193" s="230" t="s">
        <v>1821</v>
      </c>
      <c r="G193" s="231" t="s">
        <v>358</v>
      </c>
      <c r="H193" s="232">
        <v>20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1.0000000000000001E-05</v>
      </c>
      <c r="R193" s="238">
        <f>Q193*H193</f>
        <v>0.00020000000000000001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3655</v>
      </c>
    </row>
    <row r="194" s="2" customFormat="1" ht="24.15" customHeight="1">
      <c r="A194" s="38"/>
      <c r="B194" s="39"/>
      <c r="C194" s="228" t="s">
        <v>523</v>
      </c>
      <c r="D194" s="228" t="s">
        <v>258</v>
      </c>
      <c r="E194" s="229" t="s">
        <v>1823</v>
      </c>
      <c r="F194" s="230" t="s">
        <v>1824</v>
      </c>
      <c r="G194" s="231" t="s">
        <v>337</v>
      </c>
      <c r="H194" s="232">
        <v>21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3656</v>
      </c>
    </row>
    <row r="195" s="12" customFormat="1" ht="22.8" customHeight="1">
      <c r="A195" s="12"/>
      <c r="B195" s="212"/>
      <c r="C195" s="213"/>
      <c r="D195" s="214" t="s">
        <v>76</v>
      </c>
      <c r="E195" s="226" t="s">
        <v>1260</v>
      </c>
      <c r="F195" s="226" t="s">
        <v>1261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SUM(P196:P201)</f>
        <v>0</v>
      </c>
      <c r="Q195" s="220"/>
      <c r="R195" s="221">
        <f>SUM(R196:R201)</f>
        <v>0.036360000000000003</v>
      </c>
      <c r="S195" s="220"/>
      <c r="T195" s="222">
        <f>SUM(T196:T201)</f>
        <v>0.36675000000000002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87</v>
      </c>
      <c r="AT195" s="224" t="s">
        <v>76</v>
      </c>
      <c r="AU195" s="224" t="s">
        <v>85</v>
      </c>
      <c r="AY195" s="223" t="s">
        <v>256</v>
      </c>
      <c r="BK195" s="225">
        <f>SUM(BK196:BK201)</f>
        <v>0</v>
      </c>
    </row>
    <row r="196" s="2" customFormat="1" ht="16.5" customHeight="1">
      <c r="A196" s="38"/>
      <c r="B196" s="39"/>
      <c r="C196" s="228" t="s">
        <v>532</v>
      </c>
      <c r="D196" s="228" t="s">
        <v>258</v>
      </c>
      <c r="E196" s="229" t="s">
        <v>1267</v>
      </c>
      <c r="F196" s="230" t="s">
        <v>1268</v>
      </c>
      <c r="G196" s="231" t="s">
        <v>337</v>
      </c>
      <c r="H196" s="232">
        <v>2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0.00029999999999999997</v>
      </c>
      <c r="R196" s="238">
        <f>Q196*H196</f>
        <v>0.00059999999999999995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3657</v>
      </c>
    </row>
    <row r="197" s="2" customFormat="1" ht="24.15" customHeight="1">
      <c r="A197" s="38"/>
      <c r="B197" s="39"/>
      <c r="C197" s="228" t="s">
        <v>544</v>
      </c>
      <c r="D197" s="228" t="s">
        <v>258</v>
      </c>
      <c r="E197" s="229" t="s">
        <v>1827</v>
      </c>
      <c r="F197" s="230" t="s">
        <v>1828</v>
      </c>
      <c r="G197" s="231" t="s">
        <v>337</v>
      </c>
      <c r="H197" s="232">
        <v>4.5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0.081500000000000003</v>
      </c>
      <c r="T197" s="239">
        <f>S197*H197</f>
        <v>0.36675000000000002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355</v>
      </c>
      <c r="AT197" s="240" t="s">
        <v>258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3658</v>
      </c>
    </row>
    <row r="198" s="2" customFormat="1" ht="24.15" customHeight="1">
      <c r="A198" s="38"/>
      <c r="B198" s="39"/>
      <c r="C198" s="228" t="s">
        <v>553</v>
      </c>
      <c r="D198" s="228" t="s">
        <v>258</v>
      </c>
      <c r="E198" s="229" t="s">
        <v>1830</v>
      </c>
      <c r="F198" s="230" t="s">
        <v>1831</v>
      </c>
      <c r="G198" s="231" t="s">
        <v>337</v>
      </c>
      <c r="H198" s="232">
        <v>2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0.0048999999999999998</v>
      </c>
      <c r="R198" s="238">
        <f>Q198*H198</f>
        <v>0.0097999999999999997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3659</v>
      </c>
    </row>
    <row r="199" s="2" customFormat="1" ht="16.5" customHeight="1">
      <c r="A199" s="38"/>
      <c r="B199" s="39"/>
      <c r="C199" s="280" t="s">
        <v>558</v>
      </c>
      <c r="D199" s="280" t="s">
        <v>303</v>
      </c>
      <c r="E199" s="281" t="s">
        <v>1299</v>
      </c>
      <c r="F199" s="282" t="s">
        <v>1300</v>
      </c>
      <c r="G199" s="283" t="s">
        <v>337</v>
      </c>
      <c r="H199" s="284">
        <v>2.2000000000000002</v>
      </c>
      <c r="I199" s="285"/>
      <c r="J199" s="286">
        <f>ROUND(I199*H199,2)</f>
        <v>0</v>
      </c>
      <c r="K199" s="287"/>
      <c r="L199" s="288"/>
      <c r="M199" s="289" t="s">
        <v>1</v>
      </c>
      <c r="N199" s="290" t="s">
        <v>42</v>
      </c>
      <c r="O199" s="91"/>
      <c r="P199" s="238">
        <f>O199*H199</f>
        <v>0</v>
      </c>
      <c r="Q199" s="238">
        <v>0.0118</v>
      </c>
      <c r="R199" s="238">
        <f>Q199*H199</f>
        <v>0.02596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513</v>
      </c>
      <c r="AT199" s="240" t="s">
        <v>303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3660</v>
      </c>
    </row>
    <row r="200" s="2" customFormat="1" ht="24.15" customHeight="1">
      <c r="A200" s="38"/>
      <c r="B200" s="39"/>
      <c r="C200" s="228" t="s">
        <v>564</v>
      </c>
      <c r="D200" s="228" t="s">
        <v>258</v>
      </c>
      <c r="E200" s="229" t="s">
        <v>1834</v>
      </c>
      <c r="F200" s="230" t="s">
        <v>1835</v>
      </c>
      <c r="G200" s="231" t="s">
        <v>337</v>
      </c>
      <c r="H200" s="232">
        <v>2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3661</v>
      </c>
    </row>
    <row r="201" s="2" customFormat="1" ht="16.5" customHeight="1">
      <c r="A201" s="38"/>
      <c r="B201" s="39"/>
      <c r="C201" s="228" t="s">
        <v>570</v>
      </c>
      <c r="D201" s="228" t="s">
        <v>258</v>
      </c>
      <c r="E201" s="229" t="s">
        <v>1837</v>
      </c>
      <c r="F201" s="230" t="s">
        <v>1838</v>
      </c>
      <c r="G201" s="231" t="s">
        <v>337</v>
      </c>
      <c r="H201" s="232">
        <v>4.5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1736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1736</v>
      </c>
      <c r="BM201" s="240" t="s">
        <v>3662</v>
      </c>
    </row>
    <row r="202" s="12" customFormat="1" ht="22.8" customHeight="1">
      <c r="A202" s="12"/>
      <c r="B202" s="212"/>
      <c r="C202" s="213"/>
      <c r="D202" s="214" t="s">
        <v>76</v>
      </c>
      <c r="E202" s="226" t="s">
        <v>1329</v>
      </c>
      <c r="F202" s="226" t="s">
        <v>1330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P203</f>
        <v>0</v>
      </c>
      <c r="Q202" s="220"/>
      <c r="R202" s="221">
        <f>R203</f>
        <v>0</v>
      </c>
      <c r="S202" s="220"/>
      <c r="T202" s="222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87</v>
      </c>
      <c r="AT202" s="224" t="s">
        <v>76</v>
      </c>
      <c r="AU202" s="224" t="s">
        <v>85</v>
      </c>
      <c r="AY202" s="223" t="s">
        <v>256</v>
      </c>
      <c r="BK202" s="225">
        <f>BK203</f>
        <v>0</v>
      </c>
    </row>
    <row r="203" s="2" customFormat="1" ht="16.5" customHeight="1">
      <c r="A203" s="38"/>
      <c r="B203" s="39"/>
      <c r="C203" s="228" t="s">
        <v>574</v>
      </c>
      <c r="D203" s="228" t="s">
        <v>258</v>
      </c>
      <c r="E203" s="229" t="s">
        <v>1861</v>
      </c>
      <c r="F203" s="230" t="s">
        <v>1862</v>
      </c>
      <c r="G203" s="231" t="s">
        <v>319</v>
      </c>
      <c r="H203" s="232">
        <v>1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1736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1736</v>
      </c>
      <c r="BM203" s="240" t="s">
        <v>3663</v>
      </c>
    </row>
    <row r="204" s="12" customFormat="1" ht="22.8" customHeight="1">
      <c r="A204" s="12"/>
      <c r="B204" s="212"/>
      <c r="C204" s="213"/>
      <c r="D204" s="214" t="s">
        <v>76</v>
      </c>
      <c r="E204" s="226" t="s">
        <v>1350</v>
      </c>
      <c r="F204" s="226" t="s">
        <v>1351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SUM(P205:P212)</f>
        <v>0</v>
      </c>
      <c r="Q204" s="220"/>
      <c r="R204" s="221">
        <f>SUM(R205:R212)</f>
        <v>0.09240000000000001</v>
      </c>
      <c r="S204" s="220"/>
      <c r="T204" s="222">
        <f>SUM(T205:T212)</f>
        <v>0.020459999999999999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87</v>
      </c>
      <c r="AT204" s="224" t="s">
        <v>76</v>
      </c>
      <c r="AU204" s="224" t="s">
        <v>85</v>
      </c>
      <c r="AY204" s="223" t="s">
        <v>256</v>
      </c>
      <c r="BK204" s="225">
        <f>SUM(BK205:BK212)</f>
        <v>0</v>
      </c>
    </row>
    <row r="205" s="2" customFormat="1" ht="24.15" customHeight="1">
      <c r="A205" s="38"/>
      <c r="B205" s="39"/>
      <c r="C205" s="228" t="s">
        <v>583</v>
      </c>
      <c r="D205" s="228" t="s">
        <v>258</v>
      </c>
      <c r="E205" s="229" t="s">
        <v>1353</v>
      </c>
      <c r="F205" s="230" t="s">
        <v>1354</v>
      </c>
      <c r="G205" s="231" t="s">
        <v>337</v>
      </c>
      <c r="H205" s="232">
        <v>66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355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355</v>
      </c>
      <c r="BM205" s="240" t="s">
        <v>3664</v>
      </c>
    </row>
    <row r="206" s="2" customFormat="1" ht="16.5" customHeight="1">
      <c r="A206" s="38"/>
      <c r="B206" s="39"/>
      <c r="C206" s="228" t="s">
        <v>588</v>
      </c>
      <c r="D206" s="228" t="s">
        <v>258</v>
      </c>
      <c r="E206" s="229" t="s">
        <v>1865</v>
      </c>
      <c r="F206" s="230" t="s">
        <v>1866</v>
      </c>
      <c r="G206" s="231" t="s">
        <v>337</v>
      </c>
      <c r="H206" s="232">
        <v>66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355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355</v>
      </c>
      <c r="BM206" s="240" t="s">
        <v>3665</v>
      </c>
    </row>
    <row r="207" s="2" customFormat="1" ht="16.5" customHeight="1">
      <c r="A207" s="38"/>
      <c r="B207" s="39"/>
      <c r="C207" s="228" t="s">
        <v>592</v>
      </c>
      <c r="D207" s="228" t="s">
        <v>258</v>
      </c>
      <c r="E207" s="229" t="s">
        <v>1868</v>
      </c>
      <c r="F207" s="230" t="s">
        <v>1869</v>
      </c>
      <c r="G207" s="231" t="s">
        <v>337</v>
      </c>
      <c r="H207" s="232">
        <v>66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0.001</v>
      </c>
      <c r="R207" s="238">
        <f>Q207*H207</f>
        <v>0.066000000000000003</v>
      </c>
      <c r="S207" s="238">
        <v>0.00031</v>
      </c>
      <c r="T207" s="239">
        <f>S207*H207</f>
        <v>0.020459999999999999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3666</v>
      </c>
    </row>
    <row r="208" s="2" customFormat="1" ht="24.15" customHeight="1">
      <c r="A208" s="38"/>
      <c r="B208" s="39"/>
      <c r="C208" s="228" t="s">
        <v>598</v>
      </c>
      <c r="D208" s="228" t="s">
        <v>258</v>
      </c>
      <c r="E208" s="229" t="s">
        <v>1871</v>
      </c>
      <c r="F208" s="230" t="s">
        <v>1872</v>
      </c>
      <c r="G208" s="231" t="s">
        <v>337</v>
      </c>
      <c r="H208" s="232">
        <v>66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0.00020000000000000001</v>
      </c>
      <c r="R208" s="238">
        <f>Q208*H208</f>
        <v>0.0132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355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355</v>
      </c>
      <c r="BM208" s="240" t="s">
        <v>3667</v>
      </c>
    </row>
    <row r="209" s="2" customFormat="1" ht="24.15" customHeight="1">
      <c r="A209" s="38"/>
      <c r="B209" s="39"/>
      <c r="C209" s="228" t="s">
        <v>608</v>
      </c>
      <c r="D209" s="228" t="s">
        <v>258</v>
      </c>
      <c r="E209" s="229" t="s">
        <v>1871</v>
      </c>
      <c r="F209" s="230" t="s">
        <v>1872</v>
      </c>
      <c r="G209" s="231" t="s">
        <v>337</v>
      </c>
      <c r="H209" s="232">
        <v>66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0.00020000000000000001</v>
      </c>
      <c r="R209" s="238">
        <f>Q209*H209</f>
        <v>0.0132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355</v>
      </c>
      <c r="AT209" s="240" t="s">
        <v>258</v>
      </c>
      <c r="AU209" s="240" t="s">
        <v>87</v>
      </c>
      <c r="AY209" s="17" t="s">
        <v>256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85</v>
      </c>
      <c r="BK209" s="241">
        <f>ROUND(I209*H209,2)</f>
        <v>0</v>
      </c>
      <c r="BL209" s="17" t="s">
        <v>355</v>
      </c>
      <c r="BM209" s="240" t="s">
        <v>3668</v>
      </c>
    </row>
    <row r="210" s="2" customFormat="1" ht="24.15" customHeight="1">
      <c r="A210" s="38"/>
      <c r="B210" s="39"/>
      <c r="C210" s="228" t="s">
        <v>614</v>
      </c>
      <c r="D210" s="228" t="s">
        <v>258</v>
      </c>
      <c r="E210" s="229" t="s">
        <v>1875</v>
      </c>
      <c r="F210" s="230" t="s">
        <v>1876</v>
      </c>
      <c r="G210" s="231" t="s">
        <v>337</v>
      </c>
      <c r="H210" s="232">
        <v>66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1736</v>
      </c>
      <c r="AT210" s="240" t="s">
        <v>258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1736</v>
      </c>
      <c r="BM210" s="240" t="s">
        <v>3669</v>
      </c>
    </row>
    <row r="211" s="2" customFormat="1" ht="16.5" customHeight="1">
      <c r="A211" s="38"/>
      <c r="B211" s="39"/>
      <c r="C211" s="228" t="s">
        <v>602</v>
      </c>
      <c r="D211" s="228" t="s">
        <v>258</v>
      </c>
      <c r="E211" s="229" t="s">
        <v>1878</v>
      </c>
      <c r="F211" s="230" t="s">
        <v>1879</v>
      </c>
      <c r="G211" s="231" t="s">
        <v>337</v>
      </c>
      <c r="H211" s="232">
        <v>66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42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1736</v>
      </c>
      <c r="AT211" s="240" t="s">
        <v>258</v>
      </c>
      <c r="AU211" s="240" t="s">
        <v>87</v>
      </c>
      <c r="AY211" s="17" t="s">
        <v>256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85</v>
      </c>
      <c r="BK211" s="241">
        <f>ROUND(I211*H211,2)</f>
        <v>0</v>
      </c>
      <c r="BL211" s="17" t="s">
        <v>1736</v>
      </c>
      <c r="BM211" s="240" t="s">
        <v>3670</v>
      </c>
    </row>
    <row r="212" s="2" customFormat="1" ht="16.5" customHeight="1">
      <c r="A212" s="38"/>
      <c r="B212" s="39"/>
      <c r="C212" s="228" t="s">
        <v>620</v>
      </c>
      <c r="D212" s="228" t="s">
        <v>258</v>
      </c>
      <c r="E212" s="229" t="s">
        <v>1881</v>
      </c>
      <c r="F212" s="230" t="s">
        <v>1882</v>
      </c>
      <c r="G212" s="231" t="s">
        <v>1735</v>
      </c>
      <c r="H212" s="232">
        <v>1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42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1736</v>
      </c>
      <c r="AT212" s="240" t="s">
        <v>258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1736</v>
      </c>
      <c r="BM212" s="240" t="s">
        <v>3671</v>
      </c>
    </row>
    <row r="213" s="12" customFormat="1" ht="25.92" customHeight="1">
      <c r="A213" s="12"/>
      <c r="B213" s="212"/>
      <c r="C213" s="213"/>
      <c r="D213" s="214" t="s">
        <v>76</v>
      </c>
      <c r="E213" s="215" t="s">
        <v>2261</v>
      </c>
      <c r="F213" s="215" t="s">
        <v>2262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P214</f>
        <v>0</v>
      </c>
      <c r="Q213" s="220"/>
      <c r="R213" s="221">
        <f>R214</f>
        <v>0</v>
      </c>
      <c r="S213" s="220"/>
      <c r="T213" s="222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262</v>
      </c>
      <c r="AT213" s="224" t="s">
        <v>76</v>
      </c>
      <c r="AU213" s="224" t="s">
        <v>77</v>
      </c>
      <c r="AY213" s="223" t="s">
        <v>256</v>
      </c>
      <c r="BK213" s="225">
        <f>BK214</f>
        <v>0</v>
      </c>
    </row>
    <row r="214" s="12" customFormat="1" ht="22.8" customHeight="1">
      <c r="A214" s="12"/>
      <c r="B214" s="212"/>
      <c r="C214" s="213"/>
      <c r="D214" s="214" t="s">
        <v>76</v>
      </c>
      <c r="E214" s="226" t="s">
        <v>2263</v>
      </c>
      <c r="F214" s="226" t="s">
        <v>2264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P215</f>
        <v>0</v>
      </c>
      <c r="Q214" s="220"/>
      <c r="R214" s="221">
        <f>R215</f>
        <v>0</v>
      </c>
      <c r="S214" s="220"/>
      <c r="T214" s="222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262</v>
      </c>
      <c r="AT214" s="224" t="s">
        <v>76</v>
      </c>
      <c r="AU214" s="224" t="s">
        <v>85</v>
      </c>
      <c r="AY214" s="223" t="s">
        <v>256</v>
      </c>
      <c r="BK214" s="225">
        <f>BK215</f>
        <v>0</v>
      </c>
    </row>
    <row r="215" s="2" customFormat="1" ht="16.5" customHeight="1">
      <c r="A215" s="38"/>
      <c r="B215" s="39"/>
      <c r="C215" s="228" t="s">
        <v>625</v>
      </c>
      <c r="D215" s="228" t="s">
        <v>258</v>
      </c>
      <c r="E215" s="229" t="s">
        <v>2803</v>
      </c>
      <c r="F215" s="230" t="s">
        <v>2804</v>
      </c>
      <c r="G215" s="231" t="s">
        <v>1735</v>
      </c>
      <c r="H215" s="232">
        <v>1</v>
      </c>
      <c r="I215" s="233"/>
      <c r="J215" s="234">
        <f>ROUND(I215*H215,2)</f>
        <v>0</v>
      </c>
      <c r="K215" s="235"/>
      <c r="L215" s="44"/>
      <c r="M215" s="295" t="s">
        <v>1</v>
      </c>
      <c r="N215" s="296" t="s">
        <v>42</v>
      </c>
      <c r="O215" s="297"/>
      <c r="P215" s="298">
        <f>O215*H215</f>
        <v>0</v>
      </c>
      <c r="Q215" s="298">
        <v>0</v>
      </c>
      <c r="R215" s="298">
        <f>Q215*H215</f>
        <v>0</v>
      </c>
      <c r="S215" s="298">
        <v>0</v>
      </c>
      <c r="T215" s="29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1736</v>
      </c>
      <c r="AT215" s="240" t="s">
        <v>258</v>
      </c>
      <c r="AU215" s="240" t="s">
        <v>87</v>
      </c>
      <c r="AY215" s="17" t="s">
        <v>256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85</v>
      </c>
      <c r="BK215" s="241">
        <f>ROUND(I215*H215,2)</f>
        <v>0</v>
      </c>
      <c r="BL215" s="17" t="s">
        <v>1736</v>
      </c>
      <c r="BM215" s="240" t="s">
        <v>3672</v>
      </c>
    </row>
    <row r="216" s="2" customFormat="1" ht="6.96" customHeight="1">
      <c r="A216" s="38"/>
      <c r="B216" s="66"/>
      <c r="C216" s="67"/>
      <c r="D216" s="67"/>
      <c r="E216" s="67"/>
      <c r="F216" s="67"/>
      <c r="G216" s="67"/>
      <c r="H216" s="67"/>
      <c r="I216" s="67"/>
      <c r="J216" s="67"/>
      <c r="K216" s="67"/>
      <c r="L216" s="44"/>
      <c r="M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</sheetData>
  <sheetProtection sheet="1" autoFilter="0" formatColumns="0" formatRows="0" objects="1" scenarios="1" spinCount="100000" saltValue="31aPM+pftzWvBtaOW4amuwPYEd8JlNDZbzQMJfrdgB4G9lWS7Wz2C2sZO33K1Xo8PyEpKS9REIujcqXXlAmzzQ==" hashValue="R81c7wFg+rEvMjVl9Miq1gToOgjTqmKznIzjzvlWuDZrM+1viNMDR68dGirREzv2sKE+337h9o+j4hcSbu4PNA==" algorithmName="SHA-512" password="CC35"/>
  <autoFilter ref="C138:K21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204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1716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3560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1718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44"/>
      <c r="C13" s="38"/>
      <c r="D13" s="38"/>
      <c r="E13" s="153" t="s">
        <v>3673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ROUND((SUM(BE130:BE226)),  2)</f>
        <v>0</v>
      </c>
      <c r="G37" s="38"/>
      <c r="H37" s="38"/>
      <c r="I37" s="165">
        <v>0.20999999999999999</v>
      </c>
      <c r="J37" s="164">
        <f>ROUND(((SUM(BE130:BE226))*I37),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ROUND((SUM(BF130:BF226)),  2)</f>
        <v>0</v>
      </c>
      <c r="G38" s="38"/>
      <c r="H38" s="38"/>
      <c r="I38" s="165">
        <v>0.12</v>
      </c>
      <c r="J38" s="164">
        <f>ROUND(((SUM(BF130:BF226))*I38),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ROUND((SUM(BG130:BG226)),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ROUND((SUM(BH130:BH226)),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ROUND((SUM(BI130:BI226)),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1716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3560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1718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40"/>
      <c r="D91" s="40"/>
      <c r="E91" s="76" t="str">
        <f>E13</f>
        <v>2300103-093 - Elektro - učebna chemie m.č.2.10 a kabinet chemie m.č.2.11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1890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J187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J200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J201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J216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1716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3560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1718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30" customHeight="1">
      <c r="A122" s="38"/>
      <c r="B122" s="39"/>
      <c r="C122" s="40"/>
      <c r="D122" s="40"/>
      <c r="E122" s="76" t="str">
        <f>E13</f>
        <v>2300103-093 - Elektro - učebna chemie m.č.2.10 a kabinet chemie m.č.2.11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P131+P200</f>
        <v>0</v>
      </c>
      <c r="Q130" s="104"/>
      <c r="R130" s="209">
        <f>R131+R200</f>
        <v>0.41510750000000002</v>
      </c>
      <c r="S130" s="104"/>
      <c r="T130" s="210">
        <f>T131+T200</f>
        <v>0.64718000000000009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BK131+BK200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1891</v>
      </c>
      <c r="F131" s="215" t="s">
        <v>1892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P132+P187</f>
        <v>0</v>
      </c>
      <c r="Q131" s="220"/>
      <c r="R131" s="221">
        <f>R132+R187</f>
        <v>0.14233750000000001</v>
      </c>
      <c r="S131" s="220"/>
      <c r="T131" s="222">
        <f>T132+T187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BK132+BK187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SUM(P133:P186)</f>
        <v>0</v>
      </c>
      <c r="Q132" s="220"/>
      <c r="R132" s="221">
        <f>SUM(R133:R186)</f>
        <v>0.0597175</v>
      </c>
      <c r="S132" s="220"/>
      <c r="T132" s="222">
        <f>SUM(T133:T186)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SUM(BK133:BK186)</f>
        <v>0</v>
      </c>
    </row>
    <row r="133" s="2" customFormat="1" ht="44.25" customHeight="1">
      <c r="A133" s="38"/>
      <c r="B133" s="39"/>
      <c r="C133" s="228" t="s">
        <v>85</v>
      </c>
      <c r="D133" s="228" t="s">
        <v>258</v>
      </c>
      <c r="E133" s="229" t="s">
        <v>1893</v>
      </c>
      <c r="F133" s="230" t="s">
        <v>1894</v>
      </c>
      <c r="G133" s="231" t="s">
        <v>358</v>
      </c>
      <c r="H133" s="232">
        <v>41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3674</v>
      </c>
    </row>
    <row r="134" s="2" customFormat="1" ht="21.75" customHeight="1">
      <c r="A134" s="38"/>
      <c r="B134" s="39"/>
      <c r="C134" s="280" t="s">
        <v>87</v>
      </c>
      <c r="D134" s="280" t="s">
        <v>303</v>
      </c>
      <c r="E134" s="281" t="s">
        <v>1896</v>
      </c>
      <c r="F134" s="282" t="s">
        <v>1897</v>
      </c>
      <c r="G134" s="283" t="s">
        <v>358</v>
      </c>
      <c r="H134" s="284">
        <v>43.049999999999997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0.00020000000000000001</v>
      </c>
      <c r="R134" s="238">
        <f>Q134*H134</f>
        <v>0.0086099999999999996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3675</v>
      </c>
    </row>
    <row r="135" s="14" customFormat="1">
      <c r="A135" s="14"/>
      <c r="B135" s="258"/>
      <c r="C135" s="259"/>
      <c r="D135" s="249" t="s">
        <v>266</v>
      </c>
      <c r="E135" s="260" t="s">
        <v>1</v>
      </c>
      <c r="F135" s="261" t="s">
        <v>3129</v>
      </c>
      <c r="G135" s="259"/>
      <c r="H135" s="262">
        <v>43.049999999999997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266</v>
      </c>
      <c r="AU135" s="268" t="s">
        <v>87</v>
      </c>
      <c r="AV135" s="14" t="s">
        <v>87</v>
      </c>
      <c r="AW135" s="14" t="s">
        <v>34</v>
      </c>
      <c r="AX135" s="14" t="s">
        <v>85</v>
      </c>
      <c r="AY135" s="268" t="s">
        <v>256</v>
      </c>
    </row>
    <row r="136" s="2" customFormat="1" ht="44.25" customHeight="1">
      <c r="A136" s="38"/>
      <c r="B136" s="39"/>
      <c r="C136" s="228" t="s">
        <v>109</v>
      </c>
      <c r="D136" s="228" t="s">
        <v>258</v>
      </c>
      <c r="E136" s="229" t="s">
        <v>1900</v>
      </c>
      <c r="F136" s="230" t="s">
        <v>1901</v>
      </c>
      <c r="G136" s="231" t="s">
        <v>358</v>
      </c>
      <c r="H136" s="232">
        <v>25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355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3676</v>
      </c>
    </row>
    <row r="137" s="2" customFormat="1" ht="21.75" customHeight="1">
      <c r="A137" s="38"/>
      <c r="B137" s="39"/>
      <c r="C137" s="280" t="s">
        <v>262</v>
      </c>
      <c r="D137" s="280" t="s">
        <v>303</v>
      </c>
      <c r="E137" s="281" t="s">
        <v>1903</v>
      </c>
      <c r="F137" s="282" t="s">
        <v>1904</v>
      </c>
      <c r="G137" s="283" t="s">
        <v>358</v>
      </c>
      <c r="H137" s="284">
        <v>26.25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0.00022000000000000001</v>
      </c>
      <c r="R137" s="238">
        <f>Q137*H137</f>
        <v>0.0057750000000000006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3677</v>
      </c>
    </row>
    <row r="138" s="14" customFormat="1">
      <c r="A138" s="14"/>
      <c r="B138" s="258"/>
      <c r="C138" s="259"/>
      <c r="D138" s="249" t="s">
        <v>266</v>
      </c>
      <c r="E138" s="260" t="s">
        <v>1</v>
      </c>
      <c r="F138" s="261" t="s">
        <v>3678</v>
      </c>
      <c r="G138" s="259"/>
      <c r="H138" s="262">
        <v>26.25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266</v>
      </c>
      <c r="AU138" s="268" t="s">
        <v>87</v>
      </c>
      <c r="AV138" s="14" t="s">
        <v>87</v>
      </c>
      <c r="AW138" s="14" t="s">
        <v>34</v>
      </c>
      <c r="AX138" s="14" t="s">
        <v>85</v>
      </c>
      <c r="AY138" s="268" t="s">
        <v>256</v>
      </c>
    </row>
    <row r="139" s="2" customFormat="1" ht="44.25" customHeight="1">
      <c r="A139" s="38"/>
      <c r="B139" s="39"/>
      <c r="C139" s="228" t="s">
        <v>284</v>
      </c>
      <c r="D139" s="228" t="s">
        <v>258</v>
      </c>
      <c r="E139" s="229" t="s">
        <v>3471</v>
      </c>
      <c r="F139" s="230" t="s">
        <v>3472</v>
      </c>
      <c r="G139" s="231" t="s">
        <v>358</v>
      </c>
      <c r="H139" s="232">
        <v>15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355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3679</v>
      </c>
    </row>
    <row r="140" s="2" customFormat="1" ht="16.5" customHeight="1">
      <c r="A140" s="38"/>
      <c r="B140" s="39"/>
      <c r="C140" s="280" t="s">
        <v>289</v>
      </c>
      <c r="D140" s="280" t="s">
        <v>303</v>
      </c>
      <c r="E140" s="281" t="s">
        <v>3474</v>
      </c>
      <c r="F140" s="282" t="s">
        <v>3475</v>
      </c>
      <c r="G140" s="283" t="s">
        <v>358</v>
      </c>
      <c r="H140" s="284">
        <v>15.75</v>
      </c>
      <c r="I140" s="285"/>
      <c r="J140" s="286">
        <f>ROUND(I140*H140,2)</f>
        <v>0</v>
      </c>
      <c r="K140" s="287"/>
      <c r="L140" s="288"/>
      <c r="M140" s="289" t="s">
        <v>1</v>
      </c>
      <c r="N140" s="290" t="s">
        <v>42</v>
      </c>
      <c r="O140" s="91"/>
      <c r="P140" s="238">
        <f>O140*H140</f>
        <v>0</v>
      </c>
      <c r="Q140" s="238">
        <v>0.00081999999999999998</v>
      </c>
      <c r="R140" s="238">
        <f>Q140*H140</f>
        <v>0.012914999999999999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513</v>
      </c>
      <c r="AT140" s="240" t="s">
        <v>303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3680</v>
      </c>
    </row>
    <row r="141" s="14" customFormat="1">
      <c r="A141" s="14"/>
      <c r="B141" s="258"/>
      <c r="C141" s="259"/>
      <c r="D141" s="249" t="s">
        <v>266</v>
      </c>
      <c r="E141" s="260" t="s">
        <v>1</v>
      </c>
      <c r="F141" s="261" t="s">
        <v>3477</v>
      </c>
      <c r="G141" s="259"/>
      <c r="H141" s="262">
        <v>15.75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266</v>
      </c>
      <c r="AU141" s="268" t="s">
        <v>87</v>
      </c>
      <c r="AV141" s="14" t="s">
        <v>87</v>
      </c>
      <c r="AW141" s="14" t="s">
        <v>34</v>
      </c>
      <c r="AX141" s="14" t="s">
        <v>85</v>
      </c>
      <c r="AY141" s="268" t="s">
        <v>256</v>
      </c>
    </row>
    <row r="142" s="2" customFormat="1" ht="55.5" customHeight="1">
      <c r="A142" s="38"/>
      <c r="B142" s="39"/>
      <c r="C142" s="228" t="s">
        <v>296</v>
      </c>
      <c r="D142" s="228" t="s">
        <v>258</v>
      </c>
      <c r="E142" s="229" t="s">
        <v>1920</v>
      </c>
      <c r="F142" s="230" t="s">
        <v>1921</v>
      </c>
      <c r="G142" s="231" t="s">
        <v>319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3681</v>
      </c>
    </row>
    <row r="143" s="2" customFormat="1" ht="24.15" customHeight="1">
      <c r="A143" s="38"/>
      <c r="B143" s="39"/>
      <c r="C143" s="280" t="s">
        <v>302</v>
      </c>
      <c r="D143" s="280" t="s">
        <v>303</v>
      </c>
      <c r="E143" s="281" t="s">
        <v>1923</v>
      </c>
      <c r="F143" s="282" t="s">
        <v>1924</v>
      </c>
      <c r="G143" s="283" t="s">
        <v>319</v>
      </c>
      <c r="H143" s="284">
        <v>1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9.0000000000000006E-05</v>
      </c>
      <c r="R143" s="238">
        <f>Q143*H143</f>
        <v>9.0000000000000006E-05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3682</v>
      </c>
    </row>
    <row r="144" s="2" customFormat="1" ht="49.05" customHeight="1">
      <c r="A144" s="38"/>
      <c r="B144" s="39"/>
      <c r="C144" s="228" t="s">
        <v>334</v>
      </c>
      <c r="D144" s="228" t="s">
        <v>258</v>
      </c>
      <c r="E144" s="229" t="s">
        <v>1431</v>
      </c>
      <c r="F144" s="230" t="s">
        <v>1432</v>
      </c>
      <c r="G144" s="231" t="s">
        <v>319</v>
      </c>
      <c r="H144" s="232">
        <v>18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3683</v>
      </c>
    </row>
    <row r="145" s="2" customFormat="1" ht="24.15" customHeight="1">
      <c r="A145" s="38"/>
      <c r="B145" s="39"/>
      <c r="C145" s="280" t="s">
        <v>343</v>
      </c>
      <c r="D145" s="280" t="s">
        <v>303</v>
      </c>
      <c r="E145" s="281" t="s">
        <v>1434</v>
      </c>
      <c r="F145" s="282" t="s">
        <v>1435</v>
      </c>
      <c r="G145" s="283" t="s">
        <v>319</v>
      </c>
      <c r="H145" s="284">
        <v>18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5.0000000000000002E-05</v>
      </c>
      <c r="R145" s="238">
        <f>Q145*H145</f>
        <v>0.00090000000000000008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3684</v>
      </c>
    </row>
    <row r="146" s="2" customFormat="1" ht="44.25" customHeight="1">
      <c r="A146" s="38"/>
      <c r="B146" s="39"/>
      <c r="C146" s="228" t="s">
        <v>348</v>
      </c>
      <c r="D146" s="228" t="s">
        <v>258</v>
      </c>
      <c r="E146" s="229" t="s">
        <v>1928</v>
      </c>
      <c r="F146" s="230" t="s">
        <v>1929</v>
      </c>
      <c r="G146" s="231" t="s">
        <v>319</v>
      </c>
      <c r="H146" s="232">
        <v>37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3685</v>
      </c>
    </row>
    <row r="147" s="2" customFormat="1" ht="24.15" customHeight="1">
      <c r="A147" s="38"/>
      <c r="B147" s="39"/>
      <c r="C147" s="280" t="s">
        <v>355</v>
      </c>
      <c r="D147" s="280" t="s">
        <v>303</v>
      </c>
      <c r="E147" s="281" t="s">
        <v>1931</v>
      </c>
      <c r="F147" s="282" t="s">
        <v>1932</v>
      </c>
      <c r="G147" s="283" t="s">
        <v>319</v>
      </c>
      <c r="H147" s="284">
        <v>37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5.0000000000000002E-05</v>
      </c>
      <c r="R147" s="238">
        <f>Q147*H147</f>
        <v>0.0018500000000000001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3686</v>
      </c>
    </row>
    <row r="148" s="2" customFormat="1" ht="55.5" customHeight="1">
      <c r="A148" s="38"/>
      <c r="B148" s="39"/>
      <c r="C148" s="228" t="s">
        <v>368</v>
      </c>
      <c r="D148" s="228" t="s">
        <v>258</v>
      </c>
      <c r="E148" s="229" t="s">
        <v>1934</v>
      </c>
      <c r="F148" s="230" t="s">
        <v>1935</v>
      </c>
      <c r="G148" s="231" t="s">
        <v>358</v>
      </c>
      <c r="H148" s="232">
        <v>55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719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719</v>
      </c>
      <c r="BM148" s="240" t="s">
        <v>3687</v>
      </c>
    </row>
    <row r="149" s="2" customFormat="1" ht="24.15" customHeight="1">
      <c r="A149" s="38"/>
      <c r="B149" s="39"/>
      <c r="C149" s="280" t="s">
        <v>382</v>
      </c>
      <c r="D149" s="280" t="s">
        <v>303</v>
      </c>
      <c r="E149" s="281" t="s">
        <v>1937</v>
      </c>
      <c r="F149" s="282" t="s">
        <v>1938</v>
      </c>
      <c r="G149" s="283" t="s">
        <v>358</v>
      </c>
      <c r="H149" s="284">
        <v>40.25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6.9999999999999994E-05</v>
      </c>
      <c r="R149" s="238">
        <f>Q149*H149</f>
        <v>0.0028174999999999997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1071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1071</v>
      </c>
      <c r="BM149" s="240" t="s">
        <v>3688</v>
      </c>
    </row>
    <row r="150" s="14" customFormat="1">
      <c r="A150" s="14"/>
      <c r="B150" s="258"/>
      <c r="C150" s="259"/>
      <c r="D150" s="249" t="s">
        <v>266</v>
      </c>
      <c r="E150" s="260" t="s">
        <v>1</v>
      </c>
      <c r="F150" s="261" t="s">
        <v>2287</v>
      </c>
      <c r="G150" s="259"/>
      <c r="H150" s="262">
        <v>40.25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266</v>
      </c>
      <c r="AU150" s="268" t="s">
        <v>87</v>
      </c>
      <c r="AV150" s="14" t="s">
        <v>87</v>
      </c>
      <c r="AW150" s="14" t="s">
        <v>34</v>
      </c>
      <c r="AX150" s="14" t="s">
        <v>85</v>
      </c>
      <c r="AY150" s="268" t="s">
        <v>256</v>
      </c>
    </row>
    <row r="151" s="2" customFormat="1" ht="24.15" customHeight="1">
      <c r="A151" s="38"/>
      <c r="B151" s="39"/>
      <c r="C151" s="280" t="s">
        <v>406</v>
      </c>
      <c r="D151" s="280" t="s">
        <v>303</v>
      </c>
      <c r="E151" s="281" t="s">
        <v>1940</v>
      </c>
      <c r="F151" s="282" t="s">
        <v>1941</v>
      </c>
      <c r="G151" s="283" t="s">
        <v>358</v>
      </c>
      <c r="H151" s="284">
        <v>23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0.00011</v>
      </c>
      <c r="R151" s="238">
        <f>Q151*H151</f>
        <v>0.0025300000000000001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1071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1071</v>
      </c>
      <c r="BM151" s="240" t="s">
        <v>3689</v>
      </c>
    </row>
    <row r="152" s="14" customFormat="1">
      <c r="A152" s="14"/>
      <c r="B152" s="258"/>
      <c r="C152" s="259"/>
      <c r="D152" s="249" t="s">
        <v>266</v>
      </c>
      <c r="E152" s="260" t="s">
        <v>1</v>
      </c>
      <c r="F152" s="261" t="s">
        <v>2042</v>
      </c>
      <c r="G152" s="259"/>
      <c r="H152" s="262">
        <v>23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266</v>
      </c>
      <c r="AU152" s="268" t="s">
        <v>87</v>
      </c>
      <c r="AV152" s="14" t="s">
        <v>87</v>
      </c>
      <c r="AW152" s="14" t="s">
        <v>34</v>
      </c>
      <c r="AX152" s="14" t="s">
        <v>85</v>
      </c>
      <c r="AY152" s="268" t="s">
        <v>256</v>
      </c>
    </row>
    <row r="153" s="2" customFormat="1" ht="33" customHeight="1">
      <c r="A153" s="38"/>
      <c r="B153" s="39"/>
      <c r="C153" s="228" t="s">
        <v>309</v>
      </c>
      <c r="D153" s="228" t="s">
        <v>258</v>
      </c>
      <c r="E153" s="229" t="s">
        <v>1943</v>
      </c>
      <c r="F153" s="230" t="s">
        <v>1944</v>
      </c>
      <c r="G153" s="231" t="s">
        <v>319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355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3690</v>
      </c>
    </row>
    <row r="154" s="2" customFormat="1" ht="33" customHeight="1">
      <c r="A154" s="38"/>
      <c r="B154" s="39"/>
      <c r="C154" s="280" t="s">
        <v>316</v>
      </c>
      <c r="D154" s="280" t="s">
        <v>303</v>
      </c>
      <c r="E154" s="281" t="s">
        <v>1647</v>
      </c>
      <c r="F154" s="282" t="s">
        <v>1946</v>
      </c>
      <c r="G154" s="283" t="s">
        <v>319</v>
      </c>
      <c r="H154" s="284">
        <v>1</v>
      </c>
      <c r="I154" s="285"/>
      <c r="J154" s="286">
        <f>ROUND(I154*H154,2)</f>
        <v>0</v>
      </c>
      <c r="K154" s="287"/>
      <c r="L154" s="288"/>
      <c r="M154" s="289" t="s">
        <v>1</v>
      </c>
      <c r="N154" s="290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513</v>
      </c>
      <c r="AT154" s="240" t="s">
        <v>303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3691</v>
      </c>
    </row>
    <row r="155" s="2" customFormat="1" ht="37.8" customHeight="1">
      <c r="A155" s="38"/>
      <c r="B155" s="39"/>
      <c r="C155" s="228" t="s">
        <v>322</v>
      </c>
      <c r="D155" s="228" t="s">
        <v>258</v>
      </c>
      <c r="E155" s="229" t="s">
        <v>2290</v>
      </c>
      <c r="F155" s="230" t="s">
        <v>2291</v>
      </c>
      <c r="G155" s="231" t="s">
        <v>319</v>
      </c>
      <c r="H155" s="232">
        <v>3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3692</v>
      </c>
    </row>
    <row r="156" s="2" customFormat="1" ht="16.5" customHeight="1">
      <c r="A156" s="38"/>
      <c r="B156" s="39"/>
      <c r="C156" s="280" t="s">
        <v>8</v>
      </c>
      <c r="D156" s="280" t="s">
        <v>303</v>
      </c>
      <c r="E156" s="281" t="s">
        <v>2293</v>
      </c>
      <c r="F156" s="282" t="s">
        <v>2294</v>
      </c>
      <c r="G156" s="283" t="s">
        <v>319</v>
      </c>
      <c r="H156" s="284">
        <v>3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3693</v>
      </c>
    </row>
    <row r="157" s="2" customFormat="1" ht="49.05" customHeight="1">
      <c r="A157" s="38"/>
      <c r="B157" s="39"/>
      <c r="C157" s="228" t="s">
        <v>411</v>
      </c>
      <c r="D157" s="228" t="s">
        <v>258</v>
      </c>
      <c r="E157" s="229" t="s">
        <v>1948</v>
      </c>
      <c r="F157" s="230" t="s">
        <v>1949</v>
      </c>
      <c r="G157" s="231" t="s">
        <v>319</v>
      </c>
      <c r="H157" s="232">
        <v>4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3694</v>
      </c>
    </row>
    <row r="158" s="2" customFormat="1" ht="24.15" customHeight="1">
      <c r="A158" s="38"/>
      <c r="B158" s="39"/>
      <c r="C158" s="280" t="s">
        <v>7</v>
      </c>
      <c r="D158" s="280" t="s">
        <v>303</v>
      </c>
      <c r="E158" s="281" t="s">
        <v>1951</v>
      </c>
      <c r="F158" s="282" t="s">
        <v>1952</v>
      </c>
      <c r="G158" s="283" t="s">
        <v>319</v>
      </c>
      <c r="H158" s="284">
        <v>4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4.0000000000000003E-05</v>
      </c>
      <c r="R158" s="238">
        <f>Q158*H158</f>
        <v>0.00016000000000000001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3695</v>
      </c>
    </row>
    <row r="159" s="2" customFormat="1" ht="49.05" customHeight="1">
      <c r="A159" s="38"/>
      <c r="B159" s="39"/>
      <c r="C159" s="228" t="s">
        <v>435</v>
      </c>
      <c r="D159" s="228" t="s">
        <v>258</v>
      </c>
      <c r="E159" s="229" t="s">
        <v>2298</v>
      </c>
      <c r="F159" s="230" t="s">
        <v>2299</v>
      </c>
      <c r="G159" s="231" t="s">
        <v>319</v>
      </c>
      <c r="H159" s="232">
        <v>2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3696</v>
      </c>
    </row>
    <row r="160" s="2" customFormat="1" ht="24.15" customHeight="1">
      <c r="A160" s="38"/>
      <c r="B160" s="39"/>
      <c r="C160" s="280" t="s">
        <v>441</v>
      </c>
      <c r="D160" s="280" t="s">
        <v>303</v>
      </c>
      <c r="E160" s="281" t="s">
        <v>2301</v>
      </c>
      <c r="F160" s="282" t="s">
        <v>2302</v>
      </c>
      <c r="G160" s="283" t="s">
        <v>319</v>
      </c>
      <c r="H160" s="284">
        <v>2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4.0000000000000003E-05</v>
      </c>
      <c r="R160" s="238">
        <f>Q160*H160</f>
        <v>8.0000000000000007E-05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3697</v>
      </c>
    </row>
    <row r="161" s="2" customFormat="1" ht="49.05" customHeight="1">
      <c r="A161" s="38"/>
      <c r="B161" s="39"/>
      <c r="C161" s="228" t="s">
        <v>465</v>
      </c>
      <c r="D161" s="228" t="s">
        <v>258</v>
      </c>
      <c r="E161" s="229" t="s">
        <v>2304</v>
      </c>
      <c r="F161" s="230" t="s">
        <v>2305</v>
      </c>
      <c r="G161" s="231" t="s">
        <v>319</v>
      </c>
      <c r="H161" s="232">
        <v>4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3698</v>
      </c>
    </row>
    <row r="162" s="2" customFormat="1" ht="24.15" customHeight="1">
      <c r="A162" s="38"/>
      <c r="B162" s="39"/>
      <c r="C162" s="280" t="s">
        <v>471</v>
      </c>
      <c r="D162" s="280" t="s">
        <v>303</v>
      </c>
      <c r="E162" s="281" t="s">
        <v>2307</v>
      </c>
      <c r="F162" s="282" t="s">
        <v>2308</v>
      </c>
      <c r="G162" s="283" t="s">
        <v>319</v>
      </c>
      <c r="H162" s="284">
        <v>4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5.0000000000000002E-05</v>
      </c>
      <c r="R162" s="238">
        <f>Q162*H162</f>
        <v>0.00020000000000000001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3699</v>
      </c>
    </row>
    <row r="163" s="2" customFormat="1" ht="24.15" customHeight="1">
      <c r="A163" s="38"/>
      <c r="B163" s="39"/>
      <c r="C163" s="228" t="s">
        <v>477</v>
      </c>
      <c r="D163" s="228" t="s">
        <v>258</v>
      </c>
      <c r="E163" s="229" t="s">
        <v>1449</v>
      </c>
      <c r="F163" s="230" t="s">
        <v>1450</v>
      </c>
      <c r="G163" s="231" t="s">
        <v>319</v>
      </c>
      <c r="H163" s="232">
        <v>1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355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3700</v>
      </c>
    </row>
    <row r="164" s="2" customFormat="1" ht="24.15" customHeight="1">
      <c r="A164" s="38"/>
      <c r="B164" s="39"/>
      <c r="C164" s="280" t="s">
        <v>485</v>
      </c>
      <c r="D164" s="280" t="s">
        <v>303</v>
      </c>
      <c r="E164" s="281" t="s">
        <v>1452</v>
      </c>
      <c r="F164" s="282" t="s">
        <v>1453</v>
      </c>
      <c r="G164" s="283" t="s">
        <v>319</v>
      </c>
      <c r="H164" s="284">
        <v>1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0.00017000000000000001</v>
      </c>
      <c r="R164" s="238">
        <f>Q164*H164</f>
        <v>0.00017000000000000001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3701</v>
      </c>
    </row>
    <row r="165" s="2" customFormat="1" ht="49.05" customHeight="1">
      <c r="A165" s="38"/>
      <c r="B165" s="39"/>
      <c r="C165" s="228" t="s">
        <v>489</v>
      </c>
      <c r="D165" s="228" t="s">
        <v>258</v>
      </c>
      <c r="E165" s="229" t="s">
        <v>1962</v>
      </c>
      <c r="F165" s="230" t="s">
        <v>1963</v>
      </c>
      <c r="G165" s="231" t="s">
        <v>319</v>
      </c>
      <c r="H165" s="232">
        <v>35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3702</v>
      </c>
    </row>
    <row r="166" s="2" customFormat="1" ht="24.15" customHeight="1">
      <c r="A166" s="38"/>
      <c r="B166" s="39"/>
      <c r="C166" s="280" t="s">
        <v>498</v>
      </c>
      <c r="D166" s="280" t="s">
        <v>303</v>
      </c>
      <c r="E166" s="281" t="s">
        <v>1965</v>
      </c>
      <c r="F166" s="282" t="s">
        <v>1966</v>
      </c>
      <c r="G166" s="283" t="s">
        <v>319</v>
      </c>
      <c r="H166" s="284">
        <v>35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42</v>
      </c>
      <c r="O166" s="91"/>
      <c r="P166" s="238">
        <f>O166*H166</f>
        <v>0</v>
      </c>
      <c r="Q166" s="238">
        <v>6.0000000000000002E-05</v>
      </c>
      <c r="R166" s="238">
        <f>Q166*H166</f>
        <v>0.0020999999999999999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513</v>
      </c>
      <c r="AT166" s="240" t="s">
        <v>303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3703</v>
      </c>
    </row>
    <row r="167" s="2" customFormat="1" ht="49.05" customHeight="1">
      <c r="A167" s="38"/>
      <c r="B167" s="39"/>
      <c r="C167" s="228" t="s">
        <v>505</v>
      </c>
      <c r="D167" s="228" t="s">
        <v>258</v>
      </c>
      <c r="E167" s="229" t="s">
        <v>1968</v>
      </c>
      <c r="F167" s="230" t="s">
        <v>1969</v>
      </c>
      <c r="G167" s="231" t="s">
        <v>319</v>
      </c>
      <c r="H167" s="232">
        <v>11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355</v>
      </c>
      <c r="AT167" s="240" t="s">
        <v>258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3704</v>
      </c>
    </row>
    <row r="168" s="2" customFormat="1" ht="24.15" customHeight="1">
      <c r="A168" s="38"/>
      <c r="B168" s="39"/>
      <c r="C168" s="280" t="s">
        <v>509</v>
      </c>
      <c r="D168" s="280" t="s">
        <v>303</v>
      </c>
      <c r="E168" s="281" t="s">
        <v>1971</v>
      </c>
      <c r="F168" s="282" t="s">
        <v>1972</v>
      </c>
      <c r="G168" s="283" t="s">
        <v>319</v>
      </c>
      <c r="H168" s="284">
        <v>2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0.00010000000000000001</v>
      </c>
      <c r="R168" s="238">
        <f>Q168*H168</f>
        <v>0.00020000000000000001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513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3705</v>
      </c>
    </row>
    <row r="169" s="2" customFormat="1" ht="33" customHeight="1">
      <c r="A169" s="38"/>
      <c r="B169" s="39"/>
      <c r="C169" s="280" t="s">
        <v>513</v>
      </c>
      <c r="D169" s="280" t="s">
        <v>303</v>
      </c>
      <c r="E169" s="281" t="s">
        <v>1974</v>
      </c>
      <c r="F169" s="282" t="s">
        <v>1975</v>
      </c>
      <c r="G169" s="283" t="s">
        <v>319</v>
      </c>
      <c r="H169" s="284">
        <v>9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42</v>
      </c>
      <c r="O169" s="91"/>
      <c r="P169" s="238">
        <f>O169*H169</f>
        <v>0</v>
      </c>
      <c r="Q169" s="238">
        <v>0.00016000000000000001</v>
      </c>
      <c r="R169" s="238">
        <f>Q169*H169</f>
        <v>0.0014400000000000001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513</v>
      </c>
      <c r="AT169" s="240" t="s">
        <v>303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3706</v>
      </c>
    </row>
    <row r="170" s="2" customFormat="1" ht="24.15" customHeight="1">
      <c r="A170" s="38"/>
      <c r="B170" s="39"/>
      <c r="C170" s="228" t="s">
        <v>518</v>
      </c>
      <c r="D170" s="228" t="s">
        <v>258</v>
      </c>
      <c r="E170" s="229" t="s">
        <v>1476</v>
      </c>
      <c r="F170" s="230" t="s">
        <v>1477</v>
      </c>
      <c r="G170" s="231" t="s">
        <v>319</v>
      </c>
      <c r="H170" s="232">
        <v>1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355</v>
      </c>
      <c r="AT170" s="240" t="s">
        <v>258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3707</v>
      </c>
    </row>
    <row r="171" s="2" customFormat="1" ht="24.15" customHeight="1">
      <c r="A171" s="38"/>
      <c r="B171" s="39"/>
      <c r="C171" s="280" t="s">
        <v>523</v>
      </c>
      <c r="D171" s="280" t="s">
        <v>303</v>
      </c>
      <c r="E171" s="281" t="s">
        <v>1479</v>
      </c>
      <c r="F171" s="282" t="s">
        <v>1480</v>
      </c>
      <c r="G171" s="283" t="s">
        <v>319</v>
      </c>
      <c r="H171" s="284">
        <v>1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42</v>
      </c>
      <c r="O171" s="91"/>
      <c r="P171" s="238">
        <f>O171*H171</f>
        <v>0</v>
      </c>
      <c r="Q171" s="238">
        <v>0.0010499999999999999</v>
      </c>
      <c r="R171" s="238">
        <f>Q171*H171</f>
        <v>0.0010499999999999999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513</v>
      </c>
      <c r="AT171" s="240" t="s">
        <v>303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3708</v>
      </c>
    </row>
    <row r="172" s="2" customFormat="1" ht="24.15" customHeight="1">
      <c r="A172" s="38"/>
      <c r="B172" s="39"/>
      <c r="C172" s="228" t="s">
        <v>532</v>
      </c>
      <c r="D172" s="228" t="s">
        <v>258</v>
      </c>
      <c r="E172" s="229" t="s">
        <v>1979</v>
      </c>
      <c r="F172" s="230" t="s">
        <v>1980</v>
      </c>
      <c r="G172" s="231" t="s">
        <v>319</v>
      </c>
      <c r="H172" s="232">
        <v>1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355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3709</v>
      </c>
    </row>
    <row r="173" s="2" customFormat="1" ht="16.5" customHeight="1">
      <c r="A173" s="38"/>
      <c r="B173" s="39"/>
      <c r="C173" s="280" t="s">
        <v>544</v>
      </c>
      <c r="D173" s="280" t="s">
        <v>303</v>
      </c>
      <c r="E173" s="281" t="s">
        <v>1620</v>
      </c>
      <c r="F173" s="282" t="s">
        <v>1982</v>
      </c>
      <c r="G173" s="283" t="s">
        <v>319</v>
      </c>
      <c r="H173" s="284">
        <v>1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0.00050000000000000001</v>
      </c>
      <c r="R173" s="238">
        <f>Q173*H173</f>
        <v>0.00050000000000000001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3710</v>
      </c>
    </row>
    <row r="174" s="2" customFormat="1" ht="16.5" customHeight="1">
      <c r="A174" s="38"/>
      <c r="B174" s="39"/>
      <c r="C174" s="280" t="s">
        <v>553</v>
      </c>
      <c r="D174" s="280" t="s">
        <v>303</v>
      </c>
      <c r="E174" s="281" t="s">
        <v>1515</v>
      </c>
      <c r="F174" s="282" t="s">
        <v>1516</v>
      </c>
      <c r="G174" s="283" t="s">
        <v>319</v>
      </c>
      <c r="H174" s="284">
        <v>1</v>
      </c>
      <c r="I174" s="285"/>
      <c r="J174" s="286">
        <f>ROUND(I174*H174,2)</f>
        <v>0</v>
      </c>
      <c r="K174" s="287"/>
      <c r="L174" s="288"/>
      <c r="M174" s="289" t="s">
        <v>1</v>
      </c>
      <c r="N174" s="290" t="s">
        <v>42</v>
      </c>
      <c r="O174" s="91"/>
      <c r="P174" s="238">
        <f>O174*H174</f>
        <v>0</v>
      </c>
      <c r="Q174" s="238">
        <v>5.0000000000000002E-05</v>
      </c>
      <c r="R174" s="238">
        <f>Q174*H174</f>
        <v>5.0000000000000002E-05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513</v>
      </c>
      <c r="AT174" s="240" t="s">
        <v>303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3711</v>
      </c>
    </row>
    <row r="175" s="2" customFormat="1" ht="24.15" customHeight="1">
      <c r="A175" s="38"/>
      <c r="B175" s="39"/>
      <c r="C175" s="228" t="s">
        <v>558</v>
      </c>
      <c r="D175" s="228" t="s">
        <v>258</v>
      </c>
      <c r="E175" s="229" t="s">
        <v>1494</v>
      </c>
      <c r="F175" s="230" t="s">
        <v>1495</v>
      </c>
      <c r="G175" s="231" t="s">
        <v>319</v>
      </c>
      <c r="H175" s="232">
        <v>16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3712</v>
      </c>
    </row>
    <row r="176" s="2" customFormat="1" ht="16.5" customHeight="1">
      <c r="A176" s="38"/>
      <c r="B176" s="39"/>
      <c r="C176" s="280" t="s">
        <v>564</v>
      </c>
      <c r="D176" s="280" t="s">
        <v>303</v>
      </c>
      <c r="E176" s="281" t="s">
        <v>1986</v>
      </c>
      <c r="F176" s="282" t="s">
        <v>1987</v>
      </c>
      <c r="G176" s="283" t="s">
        <v>319</v>
      </c>
      <c r="H176" s="284">
        <v>13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42</v>
      </c>
      <c r="O176" s="91"/>
      <c r="P176" s="238">
        <f>O176*H176</f>
        <v>0</v>
      </c>
      <c r="Q176" s="238">
        <v>0.00018000000000000001</v>
      </c>
      <c r="R176" s="238">
        <f>Q176*H176</f>
        <v>0.0023400000000000001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513</v>
      </c>
      <c r="AT176" s="240" t="s">
        <v>303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3713</v>
      </c>
    </row>
    <row r="177" s="2" customFormat="1" ht="16.5" customHeight="1">
      <c r="A177" s="38"/>
      <c r="B177" s="39"/>
      <c r="C177" s="280" t="s">
        <v>570</v>
      </c>
      <c r="D177" s="280" t="s">
        <v>303</v>
      </c>
      <c r="E177" s="281" t="s">
        <v>1497</v>
      </c>
      <c r="F177" s="282" t="s">
        <v>1498</v>
      </c>
      <c r="G177" s="283" t="s">
        <v>319</v>
      </c>
      <c r="H177" s="284">
        <v>3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42</v>
      </c>
      <c r="O177" s="91"/>
      <c r="P177" s="238">
        <f>O177*H177</f>
        <v>0</v>
      </c>
      <c r="Q177" s="238">
        <v>0.00018000000000000001</v>
      </c>
      <c r="R177" s="238">
        <f>Q177*H177</f>
        <v>0.00054000000000000001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513</v>
      </c>
      <c r="AT177" s="240" t="s">
        <v>303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3714</v>
      </c>
    </row>
    <row r="178" s="2" customFormat="1" ht="33" customHeight="1">
      <c r="A178" s="38"/>
      <c r="B178" s="39"/>
      <c r="C178" s="228" t="s">
        <v>574</v>
      </c>
      <c r="D178" s="228" t="s">
        <v>258</v>
      </c>
      <c r="E178" s="229" t="s">
        <v>2331</v>
      </c>
      <c r="F178" s="230" t="s">
        <v>2332</v>
      </c>
      <c r="G178" s="231" t="s">
        <v>319</v>
      </c>
      <c r="H178" s="232">
        <v>1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3715</v>
      </c>
    </row>
    <row r="179" s="2" customFormat="1" ht="16.5" customHeight="1">
      <c r="A179" s="38"/>
      <c r="B179" s="39"/>
      <c r="C179" s="280" t="s">
        <v>583</v>
      </c>
      <c r="D179" s="280" t="s">
        <v>303</v>
      </c>
      <c r="E179" s="281" t="s">
        <v>2334</v>
      </c>
      <c r="F179" s="282" t="s">
        <v>2335</v>
      </c>
      <c r="G179" s="283" t="s">
        <v>319</v>
      </c>
      <c r="H179" s="284">
        <v>1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0.00040000000000000002</v>
      </c>
      <c r="R179" s="238">
        <f>Q179*H179</f>
        <v>0.00040000000000000002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513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3716</v>
      </c>
    </row>
    <row r="180" s="2" customFormat="1" ht="49.05" customHeight="1">
      <c r="A180" s="38"/>
      <c r="B180" s="39"/>
      <c r="C180" s="228" t="s">
        <v>588</v>
      </c>
      <c r="D180" s="228" t="s">
        <v>258</v>
      </c>
      <c r="E180" s="229" t="s">
        <v>1524</v>
      </c>
      <c r="F180" s="230" t="s">
        <v>1525</v>
      </c>
      <c r="G180" s="231" t="s">
        <v>319</v>
      </c>
      <c r="H180" s="232">
        <v>15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3717</v>
      </c>
    </row>
    <row r="181" s="2" customFormat="1" ht="44.25" customHeight="1">
      <c r="A181" s="38"/>
      <c r="B181" s="39"/>
      <c r="C181" s="280" t="s">
        <v>592</v>
      </c>
      <c r="D181" s="280" t="s">
        <v>303</v>
      </c>
      <c r="E181" s="281" t="s">
        <v>1529</v>
      </c>
      <c r="F181" s="282" t="s">
        <v>1991</v>
      </c>
      <c r="G181" s="283" t="s">
        <v>319</v>
      </c>
      <c r="H181" s="284">
        <v>12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42</v>
      </c>
      <c r="O181" s="91"/>
      <c r="P181" s="238">
        <f>O181*H181</f>
        <v>0</v>
      </c>
      <c r="Q181" s="238">
        <v>0.001</v>
      </c>
      <c r="R181" s="238">
        <f>Q181*H181</f>
        <v>0.012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513</v>
      </c>
      <c r="AT181" s="240" t="s">
        <v>303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3718</v>
      </c>
    </row>
    <row r="182" s="2" customFormat="1" ht="37.8" customHeight="1">
      <c r="A182" s="38"/>
      <c r="B182" s="39"/>
      <c r="C182" s="280" t="s">
        <v>598</v>
      </c>
      <c r="D182" s="280" t="s">
        <v>303</v>
      </c>
      <c r="E182" s="281" t="s">
        <v>1532</v>
      </c>
      <c r="F182" s="282" t="s">
        <v>3719</v>
      </c>
      <c r="G182" s="283" t="s">
        <v>319</v>
      </c>
      <c r="H182" s="284">
        <v>3</v>
      </c>
      <c r="I182" s="285"/>
      <c r="J182" s="286">
        <f>ROUND(I182*H182,2)</f>
        <v>0</v>
      </c>
      <c r="K182" s="287"/>
      <c r="L182" s="288"/>
      <c r="M182" s="289" t="s">
        <v>1</v>
      </c>
      <c r="N182" s="290" t="s">
        <v>42</v>
      </c>
      <c r="O182" s="91"/>
      <c r="P182" s="238">
        <f>O182*H182</f>
        <v>0</v>
      </c>
      <c r="Q182" s="238">
        <v>0.001</v>
      </c>
      <c r="R182" s="238">
        <f>Q182*H182</f>
        <v>0.0030000000000000001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513</v>
      </c>
      <c r="AT182" s="240" t="s">
        <v>303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3720</v>
      </c>
    </row>
    <row r="183" s="2" customFormat="1" ht="44.25" customHeight="1">
      <c r="A183" s="38"/>
      <c r="B183" s="39"/>
      <c r="C183" s="228" t="s">
        <v>602</v>
      </c>
      <c r="D183" s="228" t="s">
        <v>258</v>
      </c>
      <c r="E183" s="229" t="s">
        <v>1538</v>
      </c>
      <c r="F183" s="230" t="s">
        <v>1539</v>
      </c>
      <c r="G183" s="231" t="s">
        <v>319</v>
      </c>
      <c r="H183" s="232">
        <v>1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3721</v>
      </c>
    </row>
    <row r="184" s="2" customFormat="1" ht="49.05" customHeight="1">
      <c r="A184" s="38"/>
      <c r="B184" s="39"/>
      <c r="C184" s="228" t="s">
        <v>608</v>
      </c>
      <c r="D184" s="228" t="s">
        <v>258</v>
      </c>
      <c r="E184" s="229" t="s">
        <v>1994</v>
      </c>
      <c r="F184" s="230" t="s">
        <v>1995</v>
      </c>
      <c r="G184" s="231" t="s">
        <v>292</v>
      </c>
      <c r="H184" s="232">
        <v>0.157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3722</v>
      </c>
    </row>
    <row r="185" s="2" customFormat="1" ht="16.5" customHeight="1">
      <c r="A185" s="38"/>
      <c r="B185" s="39"/>
      <c r="C185" s="228" t="s">
        <v>614</v>
      </c>
      <c r="D185" s="228" t="s">
        <v>258</v>
      </c>
      <c r="E185" s="229" t="s">
        <v>1527</v>
      </c>
      <c r="F185" s="230" t="s">
        <v>1545</v>
      </c>
      <c r="G185" s="231" t="s">
        <v>722</v>
      </c>
      <c r="H185" s="232">
        <v>20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3723</v>
      </c>
    </row>
    <row r="186" s="2" customFormat="1" ht="24.15" customHeight="1">
      <c r="A186" s="38"/>
      <c r="B186" s="39"/>
      <c r="C186" s="228" t="s">
        <v>620</v>
      </c>
      <c r="D186" s="228" t="s">
        <v>258</v>
      </c>
      <c r="E186" s="229" t="s">
        <v>1521</v>
      </c>
      <c r="F186" s="230" t="s">
        <v>3520</v>
      </c>
      <c r="G186" s="231" t="s">
        <v>1151</v>
      </c>
      <c r="H186" s="232">
        <v>1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3724</v>
      </c>
    </row>
    <row r="187" s="12" customFormat="1" ht="22.8" customHeight="1">
      <c r="A187" s="12"/>
      <c r="B187" s="212"/>
      <c r="C187" s="213"/>
      <c r="D187" s="214" t="s">
        <v>76</v>
      </c>
      <c r="E187" s="226" t="s">
        <v>1547</v>
      </c>
      <c r="F187" s="226" t="s">
        <v>1548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SUM(P188:P199)</f>
        <v>0</v>
      </c>
      <c r="Q187" s="220"/>
      <c r="R187" s="221">
        <f>SUM(R188:R199)</f>
        <v>0.082620000000000013</v>
      </c>
      <c r="S187" s="220"/>
      <c r="T187" s="222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87</v>
      </c>
      <c r="AT187" s="224" t="s">
        <v>76</v>
      </c>
      <c r="AU187" s="224" t="s">
        <v>85</v>
      </c>
      <c r="AY187" s="223" t="s">
        <v>256</v>
      </c>
      <c r="BK187" s="225">
        <f>SUM(BK188:BK199)</f>
        <v>0</v>
      </c>
    </row>
    <row r="188" s="2" customFormat="1" ht="21.75" customHeight="1">
      <c r="A188" s="38"/>
      <c r="B188" s="39"/>
      <c r="C188" s="228" t="s">
        <v>625</v>
      </c>
      <c r="D188" s="228" t="s">
        <v>258</v>
      </c>
      <c r="E188" s="229" t="s">
        <v>1998</v>
      </c>
      <c r="F188" s="230" t="s">
        <v>1999</v>
      </c>
      <c r="G188" s="231" t="s">
        <v>319</v>
      </c>
      <c r="H188" s="232">
        <v>1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3725</v>
      </c>
    </row>
    <row r="189" s="2" customFormat="1" ht="16.5" customHeight="1">
      <c r="A189" s="38"/>
      <c r="B189" s="39"/>
      <c r="C189" s="280" t="s">
        <v>630</v>
      </c>
      <c r="D189" s="280" t="s">
        <v>303</v>
      </c>
      <c r="E189" s="281" t="s">
        <v>2001</v>
      </c>
      <c r="F189" s="282" t="s">
        <v>2002</v>
      </c>
      <c r="G189" s="283" t="s">
        <v>319</v>
      </c>
      <c r="H189" s="284">
        <v>1</v>
      </c>
      <c r="I189" s="285"/>
      <c r="J189" s="286">
        <f>ROUND(I189*H189,2)</f>
        <v>0</v>
      </c>
      <c r="K189" s="287"/>
      <c r="L189" s="288"/>
      <c r="M189" s="289" t="s">
        <v>1</v>
      </c>
      <c r="N189" s="290" t="s">
        <v>42</v>
      </c>
      <c r="O189" s="91"/>
      <c r="P189" s="238">
        <f>O189*H189</f>
        <v>0</v>
      </c>
      <c r="Q189" s="238">
        <v>0.00132</v>
      </c>
      <c r="R189" s="238">
        <f>Q189*H189</f>
        <v>0.00132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513</v>
      </c>
      <c r="AT189" s="240" t="s">
        <v>303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3726</v>
      </c>
    </row>
    <row r="190" s="2" customFormat="1" ht="24.15" customHeight="1">
      <c r="A190" s="38"/>
      <c r="B190" s="39"/>
      <c r="C190" s="228" t="s">
        <v>643</v>
      </c>
      <c r="D190" s="228" t="s">
        <v>258</v>
      </c>
      <c r="E190" s="229" t="s">
        <v>2004</v>
      </c>
      <c r="F190" s="230" t="s">
        <v>2005</v>
      </c>
      <c r="G190" s="231" t="s">
        <v>358</v>
      </c>
      <c r="H190" s="232">
        <v>1330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3727</v>
      </c>
    </row>
    <row r="191" s="2" customFormat="1" ht="37.8" customHeight="1">
      <c r="A191" s="38"/>
      <c r="B191" s="39"/>
      <c r="C191" s="280" t="s">
        <v>657</v>
      </c>
      <c r="D191" s="280" t="s">
        <v>303</v>
      </c>
      <c r="E191" s="281" t="s">
        <v>2007</v>
      </c>
      <c r="F191" s="282" t="s">
        <v>2008</v>
      </c>
      <c r="G191" s="283" t="s">
        <v>358</v>
      </c>
      <c r="H191" s="284">
        <v>1596</v>
      </c>
      <c r="I191" s="285"/>
      <c r="J191" s="286">
        <f>ROUND(I191*H191,2)</f>
        <v>0</v>
      </c>
      <c r="K191" s="287"/>
      <c r="L191" s="288"/>
      <c r="M191" s="289" t="s">
        <v>1</v>
      </c>
      <c r="N191" s="290" t="s">
        <v>42</v>
      </c>
      <c r="O191" s="91"/>
      <c r="P191" s="238">
        <f>O191*H191</f>
        <v>0</v>
      </c>
      <c r="Q191" s="238">
        <v>5.0000000000000002E-05</v>
      </c>
      <c r="R191" s="238">
        <f>Q191*H191</f>
        <v>0.07980000000000001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513</v>
      </c>
      <c r="AT191" s="240" t="s">
        <v>303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3728</v>
      </c>
    </row>
    <row r="192" s="14" customFormat="1">
      <c r="A192" s="14"/>
      <c r="B192" s="258"/>
      <c r="C192" s="259"/>
      <c r="D192" s="249" t="s">
        <v>266</v>
      </c>
      <c r="E192" s="260" t="s">
        <v>1</v>
      </c>
      <c r="F192" s="261" t="s">
        <v>3729</v>
      </c>
      <c r="G192" s="259"/>
      <c r="H192" s="262">
        <v>1596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266</v>
      </c>
      <c r="AU192" s="268" t="s">
        <v>87</v>
      </c>
      <c r="AV192" s="14" t="s">
        <v>87</v>
      </c>
      <c r="AW192" s="14" t="s">
        <v>34</v>
      </c>
      <c r="AX192" s="14" t="s">
        <v>85</v>
      </c>
      <c r="AY192" s="268" t="s">
        <v>256</v>
      </c>
    </row>
    <row r="193" s="2" customFormat="1" ht="37.8" customHeight="1">
      <c r="A193" s="38"/>
      <c r="B193" s="39"/>
      <c r="C193" s="228" t="s">
        <v>661</v>
      </c>
      <c r="D193" s="228" t="s">
        <v>258</v>
      </c>
      <c r="E193" s="229" t="s">
        <v>2017</v>
      </c>
      <c r="F193" s="230" t="s">
        <v>2018</v>
      </c>
      <c r="G193" s="231" t="s">
        <v>319</v>
      </c>
      <c r="H193" s="232">
        <v>15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3730</v>
      </c>
    </row>
    <row r="194" s="2" customFormat="1" ht="24.15" customHeight="1">
      <c r="A194" s="38"/>
      <c r="B194" s="39"/>
      <c r="C194" s="280" t="s">
        <v>665</v>
      </c>
      <c r="D194" s="280" t="s">
        <v>303</v>
      </c>
      <c r="E194" s="281" t="s">
        <v>2020</v>
      </c>
      <c r="F194" s="282" t="s">
        <v>2021</v>
      </c>
      <c r="G194" s="283" t="s">
        <v>319</v>
      </c>
      <c r="H194" s="284">
        <v>4</v>
      </c>
      <c r="I194" s="285"/>
      <c r="J194" s="286">
        <f>ROUND(I194*H194,2)</f>
        <v>0</v>
      </c>
      <c r="K194" s="287"/>
      <c r="L194" s="288"/>
      <c r="M194" s="289" t="s">
        <v>1</v>
      </c>
      <c r="N194" s="290" t="s">
        <v>42</v>
      </c>
      <c r="O194" s="91"/>
      <c r="P194" s="238">
        <f>O194*H194</f>
        <v>0</v>
      </c>
      <c r="Q194" s="238">
        <v>0.00010000000000000001</v>
      </c>
      <c r="R194" s="238">
        <f>Q194*H194</f>
        <v>0.00040000000000000002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513</v>
      </c>
      <c r="AT194" s="240" t="s">
        <v>303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3731</v>
      </c>
    </row>
    <row r="195" s="2" customFormat="1" ht="24.15" customHeight="1">
      <c r="A195" s="38"/>
      <c r="B195" s="39"/>
      <c r="C195" s="280" t="s">
        <v>670</v>
      </c>
      <c r="D195" s="280" t="s">
        <v>303</v>
      </c>
      <c r="E195" s="281" t="s">
        <v>2023</v>
      </c>
      <c r="F195" s="282" t="s">
        <v>2024</v>
      </c>
      <c r="G195" s="283" t="s">
        <v>319</v>
      </c>
      <c r="H195" s="284">
        <v>11</v>
      </c>
      <c r="I195" s="285"/>
      <c r="J195" s="286">
        <f>ROUND(I195*H195,2)</f>
        <v>0</v>
      </c>
      <c r="K195" s="287"/>
      <c r="L195" s="288"/>
      <c r="M195" s="289" t="s">
        <v>1</v>
      </c>
      <c r="N195" s="290" t="s">
        <v>42</v>
      </c>
      <c r="O195" s="91"/>
      <c r="P195" s="238">
        <f>O195*H195</f>
        <v>0</v>
      </c>
      <c r="Q195" s="238">
        <v>0.00010000000000000001</v>
      </c>
      <c r="R195" s="238">
        <f>Q195*H195</f>
        <v>0.0011000000000000001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513</v>
      </c>
      <c r="AT195" s="240" t="s">
        <v>303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3732</v>
      </c>
    </row>
    <row r="196" s="2" customFormat="1" ht="24.15" customHeight="1">
      <c r="A196" s="38"/>
      <c r="B196" s="39"/>
      <c r="C196" s="228" t="s">
        <v>676</v>
      </c>
      <c r="D196" s="228" t="s">
        <v>258</v>
      </c>
      <c r="E196" s="229" t="s">
        <v>2026</v>
      </c>
      <c r="F196" s="230" t="s">
        <v>2027</v>
      </c>
      <c r="G196" s="231" t="s">
        <v>319</v>
      </c>
      <c r="H196" s="232">
        <v>19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3733</v>
      </c>
    </row>
    <row r="197" s="2" customFormat="1" ht="24.15" customHeight="1">
      <c r="A197" s="38"/>
      <c r="B197" s="39"/>
      <c r="C197" s="228" t="s">
        <v>682</v>
      </c>
      <c r="D197" s="228" t="s">
        <v>258</v>
      </c>
      <c r="E197" s="229" t="s">
        <v>2029</v>
      </c>
      <c r="F197" s="230" t="s">
        <v>2030</v>
      </c>
      <c r="G197" s="231" t="s">
        <v>319</v>
      </c>
      <c r="H197" s="232">
        <v>19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355</v>
      </c>
      <c r="AT197" s="240" t="s">
        <v>258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3734</v>
      </c>
    </row>
    <row r="198" s="2" customFormat="1" ht="24.15" customHeight="1">
      <c r="A198" s="38"/>
      <c r="B198" s="39"/>
      <c r="C198" s="228" t="s">
        <v>688</v>
      </c>
      <c r="D198" s="228" t="s">
        <v>258</v>
      </c>
      <c r="E198" s="229" t="s">
        <v>2032</v>
      </c>
      <c r="F198" s="230" t="s">
        <v>2033</v>
      </c>
      <c r="G198" s="231" t="s">
        <v>319</v>
      </c>
      <c r="H198" s="232">
        <v>19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3735</v>
      </c>
    </row>
    <row r="199" s="2" customFormat="1" ht="49.05" customHeight="1">
      <c r="A199" s="38"/>
      <c r="B199" s="39"/>
      <c r="C199" s="228" t="s">
        <v>693</v>
      </c>
      <c r="D199" s="228" t="s">
        <v>258</v>
      </c>
      <c r="E199" s="229" t="s">
        <v>2035</v>
      </c>
      <c r="F199" s="230" t="s">
        <v>2036</v>
      </c>
      <c r="G199" s="231" t="s">
        <v>292</v>
      </c>
      <c r="H199" s="232">
        <v>0.083000000000000004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3736</v>
      </c>
    </row>
    <row r="200" s="12" customFormat="1" ht="25.92" customHeight="1">
      <c r="A200" s="12"/>
      <c r="B200" s="212"/>
      <c r="C200" s="213"/>
      <c r="D200" s="214" t="s">
        <v>76</v>
      </c>
      <c r="E200" s="215" t="s">
        <v>303</v>
      </c>
      <c r="F200" s="215" t="s">
        <v>1373</v>
      </c>
      <c r="G200" s="213"/>
      <c r="H200" s="213"/>
      <c r="I200" s="216"/>
      <c r="J200" s="217">
        <f>BK200</f>
        <v>0</v>
      </c>
      <c r="K200" s="213"/>
      <c r="L200" s="218"/>
      <c r="M200" s="219"/>
      <c r="N200" s="220"/>
      <c r="O200" s="220"/>
      <c r="P200" s="221">
        <f>P201+P216</f>
        <v>0</v>
      </c>
      <c r="Q200" s="220"/>
      <c r="R200" s="221">
        <f>R201+R216</f>
        <v>0.27277000000000001</v>
      </c>
      <c r="S200" s="220"/>
      <c r="T200" s="222">
        <f>T201+T216</f>
        <v>0.64718000000000009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109</v>
      </c>
      <c r="AT200" s="224" t="s">
        <v>76</v>
      </c>
      <c r="AU200" s="224" t="s">
        <v>77</v>
      </c>
      <c r="AY200" s="223" t="s">
        <v>256</v>
      </c>
      <c r="BK200" s="225">
        <f>BK201+BK216</f>
        <v>0</v>
      </c>
    </row>
    <row r="201" s="12" customFormat="1" ht="22.8" customHeight="1">
      <c r="A201" s="12"/>
      <c r="B201" s="212"/>
      <c r="C201" s="213"/>
      <c r="D201" s="214" t="s">
        <v>76</v>
      </c>
      <c r="E201" s="226" t="s">
        <v>1374</v>
      </c>
      <c r="F201" s="226" t="s">
        <v>1375</v>
      </c>
      <c r="G201" s="213"/>
      <c r="H201" s="213"/>
      <c r="I201" s="216"/>
      <c r="J201" s="227">
        <f>BK201</f>
        <v>0</v>
      </c>
      <c r="K201" s="213"/>
      <c r="L201" s="218"/>
      <c r="M201" s="219"/>
      <c r="N201" s="220"/>
      <c r="O201" s="220"/>
      <c r="P201" s="221">
        <f>SUM(P202:P215)</f>
        <v>0</v>
      </c>
      <c r="Q201" s="220"/>
      <c r="R201" s="221">
        <f>SUM(R202:R215)</f>
        <v>0.082570000000000018</v>
      </c>
      <c r="S201" s="220"/>
      <c r="T201" s="222">
        <f>SUM(T202:T215)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109</v>
      </c>
      <c r="AT201" s="224" t="s">
        <v>76</v>
      </c>
      <c r="AU201" s="224" t="s">
        <v>85</v>
      </c>
      <c r="AY201" s="223" t="s">
        <v>256</v>
      </c>
      <c r="BK201" s="225">
        <f>SUM(BK202:BK215)</f>
        <v>0</v>
      </c>
    </row>
    <row r="202" s="2" customFormat="1" ht="49.05" customHeight="1">
      <c r="A202" s="38"/>
      <c r="B202" s="39"/>
      <c r="C202" s="228" t="s">
        <v>698</v>
      </c>
      <c r="D202" s="228" t="s">
        <v>258</v>
      </c>
      <c r="E202" s="229" t="s">
        <v>1568</v>
      </c>
      <c r="F202" s="230" t="s">
        <v>1569</v>
      </c>
      <c r="G202" s="231" t="s">
        <v>358</v>
      </c>
      <c r="H202" s="232">
        <v>20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3737</v>
      </c>
    </row>
    <row r="203" s="2" customFormat="1" ht="44.25" customHeight="1">
      <c r="A203" s="38"/>
      <c r="B203" s="39"/>
      <c r="C203" s="280" t="s">
        <v>703</v>
      </c>
      <c r="D203" s="280" t="s">
        <v>303</v>
      </c>
      <c r="E203" s="281" t="s">
        <v>2039</v>
      </c>
      <c r="F203" s="282" t="s">
        <v>2040</v>
      </c>
      <c r="G203" s="283" t="s">
        <v>358</v>
      </c>
      <c r="H203" s="284">
        <v>23</v>
      </c>
      <c r="I203" s="285"/>
      <c r="J203" s="286">
        <f>ROUND(I203*H203,2)</f>
        <v>0</v>
      </c>
      <c r="K203" s="287"/>
      <c r="L203" s="288"/>
      <c r="M203" s="289" t="s">
        <v>1</v>
      </c>
      <c r="N203" s="290" t="s">
        <v>42</v>
      </c>
      <c r="O203" s="91"/>
      <c r="P203" s="238">
        <f>O203*H203</f>
        <v>0</v>
      </c>
      <c r="Q203" s="238">
        <v>0.00016000000000000001</v>
      </c>
      <c r="R203" s="238">
        <f>Q203*H203</f>
        <v>0.0036800000000000001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513</v>
      </c>
      <c r="AT203" s="240" t="s">
        <v>303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3738</v>
      </c>
    </row>
    <row r="204" s="14" customFormat="1">
      <c r="A204" s="14"/>
      <c r="B204" s="258"/>
      <c r="C204" s="259"/>
      <c r="D204" s="249" t="s">
        <v>266</v>
      </c>
      <c r="E204" s="260" t="s">
        <v>1</v>
      </c>
      <c r="F204" s="261" t="s">
        <v>2042</v>
      </c>
      <c r="G204" s="259"/>
      <c r="H204" s="262">
        <v>23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266</v>
      </c>
      <c r="AU204" s="268" t="s">
        <v>87</v>
      </c>
      <c r="AV204" s="14" t="s">
        <v>87</v>
      </c>
      <c r="AW204" s="14" t="s">
        <v>34</v>
      </c>
      <c r="AX204" s="14" t="s">
        <v>85</v>
      </c>
      <c r="AY204" s="268" t="s">
        <v>256</v>
      </c>
    </row>
    <row r="205" s="2" customFormat="1" ht="49.05" customHeight="1">
      <c r="A205" s="38"/>
      <c r="B205" s="39"/>
      <c r="C205" s="228" t="s">
        <v>711</v>
      </c>
      <c r="D205" s="228" t="s">
        <v>258</v>
      </c>
      <c r="E205" s="229" t="s">
        <v>1575</v>
      </c>
      <c r="F205" s="230" t="s">
        <v>1576</v>
      </c>
      <c r="G205" s="231" t="s">
        <v>358</v>
      </c>
      <c r="H205" s="232">
        <v>340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719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719</v>
      </c>
      <c r="BM205" s="240" t="s">
        <v>3739</v>
      </c>
    </row>
    <row r="206" s="2" customFormat="1" ht="37.8" customHeight="1">
      <c r="A206" s="38"/>
      <c r="B206" s="39"/>
      <c r="C206" s="280" t="s">
        <v>719</v>
      </c>
      <c r="D206" s="280" t="s">
        <v>303</v>
      </c>
      <c r="E206" s="281" t="s">
        <v>2044</v>
      </c>
      <c r="F206" s="282" t="s">
        <v>2045</v>
      </c>
      <c r="G206" s="283" t="s">
        <v>358</v>
      </c>
      <c r="H206" s="284">
        <v>253</v>
      </c>
      <c r="I206" s="285"/>
      <c r="J206" s="286">
        <f>ROUND(I206*H206,2)</f>
        <v>0</v>
      </c>
      <c r="K206" s="287"/>
      <c r="L206" s="288"/>
      <c r="M206" s="289" t="s">
        <v>1</v>
      </c>
      <c r="N206" s="290" t="s">
        <v>42</v>
      </c>
      <c r="O206" s="91"/>
      <c r="P206" s="238">
        <f>O206*H206</f>
        <v>0</v>
      </c>
      <c r="Q206" s="238">
        <v>0.00016000000000000001</v>
      </c>
      <c r="R206" s="238">
        <f>Q206*H206</f>
        <v>0.040480000000000002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1071</v>
      </c>
      <c r="AT206" s="240" t="s">
        <v>303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1071</v>
      </c>
      <c r="BM206" s="240" t="s">
        <v>3740</v>
      </c>
    </row>
    <row r="207" s="14" customFormat="1">
      <c r="A207" s="14"/>
      <c r="B207" s="258"/>
      <c r="C207" s="259"/>
      <c r="D207" s="249" t="s">
        <v>266</v>
      </c>
      <c r="E207" s="260" t="s">
        <v>1</v>
      </c>
      <c r="F207" s="261" t="s">
        <v>2359</v>
      </c>
      <c r="G207" s="259"/>
      <c r="H207" s="262">
        <v>253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266</v>
      </c>
      <c r="AU207" s="268" t="s">
        <v>87</v>
      </c>
      <c r="AV207" s="14" t="s">
        <v>87</v>
      </c>
      <c r="AW207" s="14" t="s">
        <v>34</v>
      </c>
      <c r="AX207" s="14" t="s">
        <v>85</v>
      </c>
      <c r="AY207" s="268" t="s">
        <v>256</v>
      </c>
    </row>
    <row r="208" s="2" customFormat="1" ht="37.8" customHeight="1">
      <c r="A208" s="38"/>
      <c r="B208" s="39"/>
      <c r="C208" s="280" t="s">
        <v>726</v>
      </c>
      <c r="D208" s="280" t="s">
        <v>303</v>
      </c>
      <c r="E208" s="281" t="s">
        <v>1578</v>
      </c>
      <c r="F208" s="282" t="s">
        <v>1579</v>
      </c>
      <c r="G208" s="283" t="s">
        <v>358</v>
      </c>
      <c r="H208" s="284">
        <v>138</v>
      </c>
      <c r="I208" s="285"/>
      <c r="J208" s="286">
        <f>ROUND(I208*H208,2)</f>
        <v>0</v>
      </c>
      <c r="K208" s="287"/>
      <c r="L208" s="288"/>
      <c r="M208" s="289" t="s">
        <v>1</v>
      </c>
      <c r="N208" s="290" t="s">
        <v>42</v>
      </c>
      <c r="O208" s="91"/>
      <c r="P208" s="238">
        <f>O208*H208</f>
        <v>0</v>
      </c>
      <c r="Q208" s="238">
        <v>0.00012</v>
      </c>
      <c r="R208" s="238">
        <f>Q208*H208</f>
        <v>0.016560000000000002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1071</v>
      </c>
      <c r="AT208" s="240" t="s">
        <v>303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1071</v>
      </c>
      <c r="BM208" s="240" t="s">
        <v>3741</v>
      </c>
    </row>
    <row r="209" s="14" customFormat="1">
      <c r="A209" s="14"/>
      <c r="B209" s="258"/>
      <c r="C209" s="259"/>
      <c r="D209" s="249" t="s">
        <v>266</v>
      </c>
      <c r="E209" s="260" t="s">
        <v>1</v>
      </c>
      <c r="F209" s="261" t="s">
        <v>2361</v>
      </c>
      <c r="G209" s="259"/>
      <c r="H209" s="262">
        <v>138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8" t="s">
        <v>266</v>
      </c>
      <c r="AU209" s="268" t="s">
        <v>87</v>
      </c>
      <c r="AV209" s="14" t="s">
        <v>87</v>
      </c>
      <c r="AW209" s="14" t="s">
        <v>34</v>
      </c>
      <c r="AX209" s="14" t="s">
        <v>85</v>
      </c>
      <c r="AY209" s="268" t="s">
        <v>256</v>
      </c>
    </row>
    <row r="210" s="2" customFormat="1" ht="49.05" customHeight="1">
      <c r="A210" s="38"/>
      <c r="B210" s="39"/>
      <c r="C210" s="228" t="s">
        <v>741</v>
      </c>
      <c r="D210" s="228" t="s">
        <v>258</v>
      </c>
      <c r="E210" s="229" t="s">
        <v>2050</v>
      </c>
      <c r="F210" s="230" t="s">
        <v>2051</v>
      </c>
      <c r="G210" s="231" t="s">
        <v>358</v>
      </c>
      <c r="H210" s="232">
        <v>60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719</v>
      </c>
      <c r="AT210" s="240" t="s">
        <v>258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719</v>
      </c>
      <c r="BM210" s="240" t="s">
        <v>3742</v>
      </c>
    </row>
    <row r="211" s="2" customFormat="1" ht="37.8" customHeight="1">
      <c r="A211" s="38"/>
      <c r="B211" s="39"/>
      <c r="C211" s="280" t="s">
        <v>746</v>
      </c>
      <c r="D211" s="280" t="s">
        <v>303</v>
      </c>
      <c r="E211" s="281" t="s">
        <v>2053</v>
      </c>
      <c r="F211" s="282" t="s">
        <v>2054</v>
      </c>
      <c r="G211" s="283" t="s">
        <v>358</v>
      </c>
      <c r="H211" s="284">
        <v>69</v>
      </c>
      <c r="I211" s="285"/>
      <c r="J211" s="286">
        <f>ROUND(I211*H211,2)</f>
        <v>0</v>
      </c>
      <c r="K211" s="287"/>
      <c r="L211" s="288"/>
      <c r="M211" s="289" t="s">
        <v>1</v>
      </c>
      <c r="N211" s="290" t="s">
        <v>42</v>
      </c>
      <c r="O211" s="91"/>
      <c r="P211" s="238">
        <f>O211*H211</f>
        <v>0</v>
      </c>
      <c r="Q211" s="238">
        <v>0.00017000000000000001</v>
      </c>
      <c r="R211" s="238">
        <f>Q211*H211</f>
        <v>0.011730000000000001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1071</v>
      </c>
      <c r="AT211" s="240" t="s">
        <v>303</v>
      </c>
      <c r="AU211" s="240" t="s">
        <v>87</v>
      </c>
      <c r="AY211" s="17" t="s">
        <v>256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85</v>
      </c>
      <c r="BK211" s="241">
        <f>ROUND(I211*H211,2)</f>
        <v>0</v>
      </c>
      <c r="BL211" s="17" t="s">
        <v>1071</v>
      </c>
      <c r="BM211" s="240" t="s">
        <v>3743</v>
      </c>
    </row>
    <row r="212" s="14" customFormat="1">
      <c r="A212" s="14"/>
      <c r="B212" s="258"/>
      <c r="C212" s="259"/>
      <c r="D212" s="249" t="s">
        <v>266</v>
      </c>
      <c r="E212" s="260" t="s">
        <v>1</v>
      </c>
      <c r="F212" s="261" t="s">
        <v>2936</v>
      </c>
      <c r="G212" s="259"/>
      <c r="H212" s="262">
        <v>69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266</v>
      </c>
      <c r="AU212" s="268" t="s">
        <v>87</v>
      </c>
      <c r="AV212" s="14" t="s">
        <v>87</v>
      </c>
      <c r="AW212" s="14" t="s">
        <v>34</v>
      </c>
      <c r="AX212" s="14" t="s">
        <v>85</v>
      </c>
      <c r="AY212" s="268" t="s">
        <v>256</v>
      </c>
    </row>
    <row r="213" s="2" customFormat="1" ht="49.05" customHeight="1">
      <c r="A213" s="38"/>
      <c r="B213" s="39"/>
      <c r="C213" s="228" t="s">
        <v>752</v>
      </c>
      <c r="D213" s="228" t="s">
        <v>258</v>
      </c>
      <c r="E213" s="229" t="s">
        <v>2057</v>
      </c>
      <c r="F213" s="230" t="s">
        <v>2058</v>
      </c>
      <c r="G213" s="231" t="s">
        <v>358</v>
      </c>
      <c r="H213" s="232">
        <v>20</v>
      </c>
      <c r="I213" s="233"/>
      <c r="J213" s="234">
        <f>ROUND(I213*H213,2)</f>
        <v>0</v>
      </c>
      <c r="K213" s="235"/>
      <c r="L213" s="44"/>
      <c r="M213" s="236" t="s">
        <v>1</v>
      </c>
      <c r="N213" s="237" t="s">
        <v>42</v>
      </c>
      <c r="O213" s="91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719</v>
      </c>
      <c r="AT213" s="240" t="s">
        <v>258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719</v>
      </c>
      <c r="BM213" s="240" t="s">
        <v>3744</v>
      </c>
    </row>
    <row r="214" s="2" customFormat="1" ht="37.8" customHeight="1">
      <c r="A214" s="38"/>
      <c r="B214" s="39"/>
      <c r="C214" s="280" t="s">
        <v>756</v>
      </c>
      <c r="D214" s="280" t="s">
        <v>303</v>
      </c>
      <c r="E214" s="281" t="s">
        <v>2060</v>
      </c>
      <c r="F214" s="282" t="s">
        <v>2061</v>
      </c>
      <c r="G214" s="283" t="s">
        <v>358</v>
      </c>
      <c r="H214" s="284">
        <v>23</v>
      </c>
      <c r="I214" s="285"/>
      <c r="J214" s="286">
        <f>ROUND(I214*H214,2)</f>
        <v>0</v>
      </c>
      <c r="K214" s="287"/>
      <c r="L214" s="288"/>
      <c r="M214" s="289" t="s">
        <v>1</v>
      </c>
      <c r="N214" s="290" t="s">
        <v>42</v>
      </c>
      <c r="O214" s="91"/>
      <c r="P214" s="238">
        <f>O214*H214</f>
        <v>0</v>
      </c>
      <c r="Q214" s="238">
        <v>0.00044000000000000002</v>
      </c>
      <c r="R214" s="238">
        <f>Q214*H214</f>
        <v>0.010120000000000001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1071</v>
      </c>
      <c r="AT214" s="240" t="s">
        <v>303</v>
      </c>
      <c r="AU214" s="240" t="s">
        <v>87</v>
      </c>
      <c r="AY214" s="17" t="s">
        <v>256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85</v>
      </c>
      <c r="BK214" s="241">
        <f>ROUND(I214*H214,2)</f>
        <v>0</v>
      </c>
      <c r="BL214" s="17" t="s">
        <v>1071</v>
      </c>
      <c r="BM214" s="240" t="s">
        <v>3745</v>
      </c>
    </row>
    <row r="215" s="14" customFormat="1">
      <c r="A215" s="14"/>
      <c r="B215" s="258"/>
      <c r="C215" s="259"/>
      <c r="D215" s="249" t="s">
        <v>266</v>
      </c>
      <c r="E215" s="260" t="s">
        <v>1</v>
      </c>
      <c r="F215" s="261" t="s">
        <v>2042</v>
      </c>
      <c r="G215" s="259"/>
      <c r="H215" s="262">
        <v>23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266</v>
      </c>
      <c r="AU215" s="268" t="s">
        <v>87</v>
      </c>
      <c r="AV215" s="14" t="s">
        <v>87</v>
      </c>
      <c r="AW215" s="14" t="s">
        <v>34</v>
      </c>
      <c r="AX215" s="14" t="s">
        <v>85</v>
      </c>
      <c r="AY215" s="268" t="s">
        <v>256</v>
      </c>
    </row>
    <row r="216" s="12" customFormat="1" ht="22.8" customHeight="1">
      <c r="A216" s="12"/>
      <c r="B216" s="212"/>
      <c r="C216" s="213"/>
      <c r="D216" s="214" t="s">
        <v>76</v>
      </c>
      <c r="E216" s="226" t="s">
        <v>1590</v>
      </c>
      <c r="F216" s="226" t="s">
        <v>1591</v>
      </c>
      <c r="G216" s="213"/>
      <c r="H216" s="213"/>
      <c r="I216" s="216"/>
      <c r="J216" s="227">
        <f>BK216</f>
        <v>0</v>
      </c>
      <c r="K216" s="213"/>
      <c r="L216" s="218"/>
      <c r="M216" s="219"/>
      <c r="N216" s="220"/>
      <c r="O216" s="220"/>
      <c r="P216" s="221">
        <f>SUM(P217:P226)</f>
        <v>0</v>
      </c>
      <c r="Q216" s="220"/>
      <c r="R216" s="221">
        <f>SUM(R217:R226)</f>
        <v>0.19020000000000001</v>
      </c>
      <c r="S216" s="220"/>
      <c r="T216" s="222">
        <f>SUM(T217:T226)</f>
        <v>0.64718000000000009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109</v>
      </c>
      <c r="AT216" s="224" t="s">
        <v>76</v>
      </c>
      <c r="AU216" s="224" t="s">
        <v>85</v>
      </c>
      <c r="AY216" s="223" t="s">
        <v>256</v>
      </c>
      <c r="BK216" s="225">
        <f>SUM(BK217:BK226)</f>
        <v>0</v>
      </c>
    </row>
    <row r="217" s="2" customFormat="1" ht="33" customHeight="1">
      <c r="A217" s="38"/>
      <c r="B217" s="39"/>
      <c r="C217" s="228" t="s">
        <v>761</v>
      </c>
      <c r="D217" s="228" t="s">
        <v>258</v>
      </c>
      <c r="E217" s="229" t="s">
        <v>2063</v>
      </c>
      <c r="F217" s="230" t="s">
        <v>2064</v>
      </c>
      <c r="G217" s="231" t="s">
        <v>358</v>
      </c>
      <c r="H217" s="232">
        <v>35</v>
      </c>
      <c r="I217" s="233"/>
      <c r="J217" s="234">
        <f>ROUND(I217*H217,2)</f>
        <v>0</v>
      </c>
      <c r="K217" s="235"/>
      <c r="L217" s="44"/>
      <c r="M217" s="236" t="s">
        <v>1</v>
      </c>
      <c r="N217" s="237" t="s">
        <v>42</v>
      </c>
      <c r="O217" s="91"/>
      <c r="P217" s="238">
        <f>O217*H217</f>
        <v>0</v>
      </c>
      <c r="Q217" s="238">
        <v>0.00059999999999999995</v>
      </c>
      <c r="R217" s="238">
        <f>Q217*H217</f>
        <v>0.020999999999999998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719</v>
      </c>
      <c r="AT217" s="240" t="s">
        <v>258</v>
      </c>
      <c r="AU217" s="240" t="s">
        <v>87</v>
      </c>
      <c r="AY217" s="17" t="s">
        <v>256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85</v>
      </c>
      <c r="BK217" s="241">
        <f>ROUND(I217*H217,2)</f>
        <v>0</v>
      </c>
      <c r="BL217" s="17" t="s">
        <v>719</v>
      </c>
      <c r="BM217" s="240" t="s">
        <v>3746</v>
      </c>
    </row>
    <row r="218" s="2" customFormat="1" ht="37.8" customHeight="1">
      <c r="A218" s="38"/>
      <c r="B218" s="39"/>
      <c r="C218" s="228" t="s">
        <v>767</v>
      </c>
      <c r="D218" s="228" t="s">
        <v>258</v>
      </c>
      <c r="E218" s="229" t="s">
        <v>2370</v>
      </c>
      <c r="F218" s="230" t="s">
        <v>2371</v>
      </c>
      <c r="G218" s="231" t="s">
        <v>358</v>
      </c>
      <c r="H218" s="232">
        <v>30</v>
      </c>
      <c r="I218" s="233"/>
      <c r="J218" s="234">
        <f>ROUND(I218*H218,2)</f>
        <v>0</v>
      </c>
      <c r="K218" s="235"/>
      <c r="L218" s="44"/>
      <c r="M218" s="236" t="s">
        <v>1</v>
      </c>
      <c r="N218" s="237" t="s">
        <v>42</v>
      </c>
      <c r="O218" s="91"/>
      <c r="P218" s="238">
        <f>O218*H218</f>
        <v>0</v>
      </c>
      <c r="Q218" s="238">
        <v>0.0055900000000000004</v>
      </c>
      <c r="R218" s="238">
        <f>Q218*H218</f>
        <v>0.16770000000000002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719</v>
      </c>
      <c r="AT218" s="240" t="s">
        <v>258</v>
      </c>
      <c r="AU218" s="240" t="s">
        <v>87</v>
      </c>
      <c r="AY218" s="17" t="s">
        <v>256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85</v>
      </c>
      <c r="BK218" s="241">
        <f>ROUND(I218*H218,2)</f>
        <v>0</v>
      </c>
      <c r="BL218" s="17" t="s">
        <v>719</v>
      </c>
      <c r="BM218" s="240" t="s">
        <v>3747</v>
      </c>
    </row>
    <row r="219" s="2" customFormat="1" ht="33" customHeight="1">
      <c r="A219" s="38"/>
      <c r="B219" s="39"/>
      <c r="C219" s="228" t="s">
        <v>771</v>
      </c>
      <c r="D219" s="228" t="s">
        <v>258</v>
      </c>
      <c r="E219" s="229" t="s">
        <v>1661</v>
      </c>
      <c r="F219" s="230" t="s">
        <v>1662</v>
      </c>
      <c r="G219" s="231" t="s">
        <v>319</v>
      </c>
      <c r="H219" s="232">
        <v>2</v>
      </c>
      <c r="I219" s="233"/>
      <c r="J219" s="234">
        <f>ROUND(I219*H219,2)</f>
        <v>0</v>
      </c>
      <c r="K219" s="235"/>
      <c r="L219" s="44"/>
      <c r="M219" s="236" t="s">
        <v>1</v>
      </c>
      <c r="N219" s="237" t="s">
        <v>42</v>
      </c>
      <c r="O219" s="91"/>
      <c r="P219" s="238">
        <f>O219*H219</f>
        <v>0</v>
      </c>
      <c r="Q219" s="238">
        <v>0</v>
      </c>
      <c r="R219" s="238">
        <f>Q219*H219</f>
        <v>0</v>
      </c>
      <c r="S219" s="238">
        <v>0.13800000000000001</v>
      </c>
      <c r="T219" s="239">
        <f>S219*H219</f>
        <v>0.27600000000000002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719</v>
      </c>
      <c r="AT219" s="240" t="s">
        <v>258</v>
      </c>
      <c r="AU219" s="240" t="s">
        <v>87</v>
      </c>
      <c r="AY219" s="17" t="s">
        <v>256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85</v>
      </c>
      <c r="BK219" s="241">
        <f>ROUND(I219*H219,2)</f>
        <v>0</v>
      </c>
      <c r="BL219" s="17" t="s">
        <v>719</v>
      </c>
      <c r="BM219" s="240" t="s">
        <v>3748</v>
      </c>
    </row>
    <row r="220" s="2" customFormat="1" ht="24.15" customHeight="1">
      <c r="A220" s="38"/>
      <c r="B220" s="39"/>
      <c r="C220" s="228" t="s">
        <v>775</v>
      </c>
      <c r="D220" s="228" t="s">
        <v>258</v>
      </c>
      <c r="E220" s="229" t="s">
        <v>1595</v>
      </c>
      <c r="F220" s="230" t="s">
        <v>1596</v>
      </c>
      <c r="G220" s="231" t="s">
        <v>319</v>
      </c>
      <c r="H220" s="232">
        <v>13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42</v>
      </c>
      <c r="O220" s="91"/>
      <c r="P220" s="238">
        <f>O220*H220</f>
        <v>0</v>
      </c>
      <c r="Q220" s="238">
        <v>0</v>
      </c>
      <c r="R220" s="238">
        <f>Q220*H220</f>
        <v>0</v>
      </c>
      <c r="S220" s="238">
        <v>0.00085999999999999998</v>
      </c>
      <c r="T220" s="239">
        <f>S220*H220</f>
        <v>0.011179999999999999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719</v>
      </c>
      <c r="AT220" s="240" t="s">
        <v>258</v>
      </c>
      <c r="AU220" s="240" t="s">
        <v>87</v>
      </c>
      <c r="AY220" s="17" t="s">
        <v>256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85</v>
      </c>
      <c r="BK220" s="241">
        <f>ROUND(I220*H220,2)</f>
        <v>0</v>
      </c>
      <c r="BL220" s="17" t="s">
        <v>719</v>
      </c>
      <c r="BM220" s="240" t="s">
        <v>3749</v>
      </c>
    </row>
    <row r="221" s="2" customFormat="1" ht="33" customHeight="1">
      <c r="A221" s="38"/>
      <c r="B221" s="39"/>
      <c r="C221" s="228" t="s">
        <v>780</v>
      </c>
      <c r="D221" s="228" t="s">
        <v>258</v>
      </c>
      <c r="E221" s="229" t="s">
        <v>2068</v>
      </c>
      <c r="F221" s="230" t="s">
        <v>2069</v>
      </c>
      <c r="G221" s="231" t="s">
        <v>358</v>
      </c>
      <c r="H221" s="232">
        <v>35</v>
      </c>
      <c r="I221" s="233"/>
      <c r="J221" s="234">
        <f>ROUND(I221*H221,2)</f>
        <v>0</v>
      </c>
      <c r="K221" s="235"/>
      <c r="L221" s="44"/>
      <c r="M221" s="236" t="s">
        <v>1</v>
      </c>
      <c r="N221" s="237" t="s">
        <v>42</v>
      </c>
      <c r="O221" s="91"/>
      <c r="P221" s="238">
        <f>O221*H221</f>
        <v>0</v>
      </c>
      <c r="Q221" s="238">
        <v>0</v>
      </c>
      <c r="R221" s="238">
        <f>Q221*H221</f>
        <v>0</v>
      </c>
      <c r="S221" s="238">
        <v>0.0060000000000000001</v>
      </c>
      <c r="T221" s="239">
        <f>S221*H221</f>
        <v>0.20999999999999999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719</v>
      </c>
      <c r="AT221" s="240" t="s">
        <v>258</v>
      </c>
      <c r="AU221" s="240" t="s">
        <v>87</v>
      </c>
      <c r="AY221" s="17" t="s">
        <v>256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85</v>
      </c>
      <c r="BK221" s="241">
        <f>ROUND(I221*H221,2)</f>
        <v>0</v>
      </c>
      <c r="BL221" s="17" t="s">
        <v>719</v>
      </c>
      <c r="BM221" s="240" t="s">
        <v>3750</v>
      </c>
    </row>
    <row r="222" s="2" customFormat="1" ht="24.15" customHeight="1">
      <c r="A222" s="38"/>
      <c r="B222" s="39"/>
      <c r="C222" s="228" t="s">
        <v>787</v>
      </c>
      <c r="D222" s="228" t="s">
        <v>258</v>
      </c>
      <c r="E222" s="229" t="s">
        <v>2376</v>
      </c>
      <c r="F222" s="230" t="s">
        <v>2377</v>
      </c>
      <c r="G222" s="231" t="s">
        <v>358</v>
      </c>
      <c r="H222" s="232">
        <v>30</v>
      </c>
      <c r="I222" s="233"/>
      <c r="J222" s="234">
        <f>ROUND(I222*H222,2)</f>
        <v>0</v>
      </c>
      <c r="K222" s="235"/>
      <c r="L222" s="44"/>
      <c r="M222" s="236" t="s">
        <v>1</v>
      </c>
      <c r="N222" s="237" t="s">
        <v>42</v>
      </c>
      <c r="O222" s="91"/>
      <c r="P222" s="238">
        <f>O222*H222</f>
        <v>0</v>
      </c>
      <c r="Q222" s="238">
        <v>5.0000000000000002E-05</v>
      </c>
      <c r="R222" s="238">
        <f>Q222*H222</f>
        <v>0.0015</v>
      </c>
      <c r="S222" s="238">
        <v>0.0050000000000000001</v>
      </c>
      <c r="T222" s="239">
        <f>S222*H222</f>
        <v>0.14999999999999999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719</v>
      </c>
      <c r="AT222" s="240" t="s">
        <v>258</v>
      </c>
      <c r="AU222" s="240" t="s">
        <v>87</v>
      </c>
      <c r="AY222" s="17" t="s">
        <v>256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85</v>
      </c>
      <c r="BK222" s="241">
        <f>ROUND(I222*H222,2)</f>
        <v>0</v>
      </c>
      <c r="BL222" s="17" t="s">
        <v>719</v>
      </c>
      <c r="BM222" s="240" t="s">
        <v>3751</v>
      </c>
    </row>
    <row r="223" s="2" customFormat="1" ht="24.15" customHeight="1">
      <c r="A223" s="38"/>
      <c r="B223" s="39"/>
      <c r="C223" s="228" t="s">
        <v>795</v>
      </c>
      <c r="D223" s="228" t="s">
        <v>258</v>
      </c>
      <c r="E223" s="229" t="s">
        <v>1601</v>
      </c>
      <c r="F223" s="230" t="s">
        <v>1602</v>
      </c>
      <c r="G223" s="231" t="s">
        <v>292</v>
      </c>
      <c r="H223" s="232">
        <v>0.64700000000000002</v>
      </c>
      <c r="I223" s="233"/>
      <c r="J223" s="234">
        <f>ROUND(I223*H223,2)</f>
        <v>0</v>
      </c>
      <c r="K223" s="235"/>
      <c r="L223" s="44"/>
      <c r="M223" s="236" t="s">
        <v>1</v>
      </c>
      <c r="N223" s="237" t="s">
        <v>42</v>
      </c>
      <c r="O223" s="91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0" t="s">
        <v>719</v>
      </c>
      <c r="AT223" s="240" t="s">
        <v>258</v>
      </c>
      <c r="AU223" s="240" t="s">
        <v>87</v>
      </c>
      <c r="AY223" s="17" t="s">
        <v>256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7" t="s">
        <v>85</v>
      </c>
      <c r="BK223" s="241">
        <f>ROUND(I223*H223,2)</f>
        <v>0</v>
      </c>
      <c r="BL223" s="17" t="s">
        <v>719</v>
      </c>
      <c r="BM223" s="240" t="s">
        <v>3752</v>
      </c>
    </row>
    <row r="224" s="2" customFormat="1" ht="37.8" customHeight="1">
      <c r="A224" s="38"/>
      <c r="B224" s="39"/>
      <c r="C224" s="228" t="s">
        <v>799</v>
      </c>
      <c r="D224" s="228" t="s">
        <v>258</v>
      </c>
      <c r="E224" s="229" t="s">
        <v>1604</v>
      </c>
      <c r="F224" s="230" t="s">
        <v>1605</v>
      </c>
      <c r="G224" s="231" t="s">
        <v>292</v>
      </c>
      <c r="H224" s="232">
        <v>12.292999999999999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42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719</v>
      </c>
      <c r="AT224" s="240" t="s">
        <v>258</v>
      </c>
      <c r="AU224" s="240" t="s">
        <v>87</v>
      </c>
      <c r="AY224" s="17" t="s">
        <v>256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85</v>
      </c>
      <c r="BK224" s="241">
        <f>ROUND(I224*H224,2)</f>
        <v>0</v>
      </c>
      <c r="BL224" s="17" t="s">
        <v>719</v>
      </c>
      <c r="BM224" s="240" t="s">
        <v>3753</v>
      </c>
    </row>
    <row r="225" s="14" customFormat="1">
      <c r="A225" s="14"/>
      <c r="B225" s="258"/>
      <c r="C225" s="259"/>
      <c r="D225" s="249" t="s">
        <v>266</v>
      </c>
      <c r="E225" s="260" t="s">
        <v>1</v>
      </c>
      <c r="F225" s="261" t="s">
        <v>3754</v>
      </c>
      <c r="G225" s="259"/>
      <c r="H225" s="262">
        <v>12.292999999999999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266</v>
      </c>
      <c r="AU225" s="268" t="s">
        <v>87</v>
      </c>
      <c r="AV225" s="14" t="s">
        <v>87</v>
      </c>
      <c r="AW225" s="14" t="s">
        <v>34</v>
      </c>
      <c r="AX225" s="14" t="s">
        <v>85</v>
      </c>
      <c r="AY225" s="268" t="s">
        <v>256</v>
      </c>
    </row>
    <row r="226" s="2" customFormat="1" ht="37.8" customHeight="1">
      <c r="A226" s="38"/>
      <c r="B226" s="39"/>
      <c r="C226" s="228" t="s">
        <v>805</v>
      </c>
      <c r="D226" s="228" t="s">
        <v>258</v>
      </c>
      <c r="E226" s="229" t="s">
        <v>1608</v>
      </c>
      <c r="F226" s="230" t="s">
        <v>1609</v>
      </c>
      <c r="G226" s="231" t="s">
        <v>292</v>
      </c>
      <c r="H226" s="232">
        <v>0.497</v>
      </c>
      <c r="I226" s="233"/>
      <c r="J226" s="234">
        <f>ROUND(I226*H226,2)</f>
        <v>0</v>
      </c>
      <c r="K226" s="235"/>
      <c r="L226" s="44"/>
      <c r="M226" s="295" t="s">
        <v>1</v>
      </c>
      <c r="N226" s="296" t="s">
        <v>42</v>
      </c>
      <c r="O226" s="297"/>
      <c r="P226" s="298">
        <f>O226*H226</f>
        <v>0</v>
      </c>
      <c r="Q226" s="298">
        <v>0</v>
      </c>
      <c r="R226" s="298">
        <f>Q226*H226</f>
        <v>0</v>
      </c>
      <c r="S226" s="298">
        <v>0</v>
      </c>
      <c r="T226" s="29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719</v>
      </c>
      <c r="AT226" s="240" t="s">
        <v>258</v>
      </c>
      <c r="AU226" s="240" t="s">
        <v>87</v>
      </c>
      <c r="AY226" s="17" t="s">
        <v>256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85</v>
      </c>
      <c r="BK226" s="241">
        <f>ROUND(I226*H226,2)</f>
        <v>0</v>
      </c>
      <c r="BL226" s="17" t="s">
        <v>719</v>
      </c>
      <c r="BM226" s="240" t="s">
        <v>3755</v>
      </c>
    </row>
    <row r="227" s="2" customFormat="1" ht="6.96" customHeight="1">
      <c r="A227" s="38"/>
      <c r="B227" s="66"/>
      <c r="C227" s="67"/>
      <c r="D227" s="67"/>
      <c r="E227" s="67"/>
      <c r="F227" s="67"/>
      <c r="G227" s="67"/>
      <c r="H227" s="67"/>
      <c r="I227" s="67"/>
      <c r="J227" s="67"/>
      <c r="K227" s="67"/>
      <c r="L227" s="44"/>
      <c r="M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</row>
  </sheetData>
  <sheetProtection sheet="1" autoFilter="0" formatColumns="0" formatRows="0" objects="1" scenarios="1" spinCount="100000" saltValue="qb9ffBJLYipGFNinr3cGCs9+Bz16DG918HlvyIJR9NZfQkfGjqNRtNb2i1iihG6OBNuS4UQcVyPfV59WO9iwUw==" hashValue="wt4CQl0QXSYGq1lI4fvx5d7BQfmASTdxyjbDkZkQMnB/ttKZf7BkhfqBGVc74tsxii4Ag95hoPBhm0MA05DytA==" algorithmName="SHA-512" password="CC35"/>
  <autoFilter ref="C129:K22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207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3756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6. 12. 2023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32</v>
      </c>
      <c r="F21" s="38"/>
      <c r="G21" s="38"/>
      <c r="H21" s="38"/>
      <c r="I21" s="151" t="s">
        <v>27</v>
      </c>
      <c r="J21" s="141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35</v>
      </c>
      <c r="E23" s="38"/>
      <c r="F23" s="38"/>
      <c r="G23" s="38"/>
      <c r="H23" s="38"/>
      <c r="I23" s="151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1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ROUND((SUM(BE121:BE137)),  2)</f>
        <v>0</v>
      </c>
      <c r="G33" s="38"/>
      <c r="H33" s="38"/>
      <c r="I33" s="165">
        <v>0.20999999999999999</v>
      </c>
      <c r="J33" s="164">
        <f>ROUND(((SUM(BE121:BE137))*I33),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ROUND((SUM(BF121:BF137)),  2)</f>
        <v>0</v>
      </c>
      <c r="G34" s="38"/>
      <c r="H34" s="38"/>
      <c r="I34" s="165">
        <v>0.12</v>
      </c>
      <c r="J34" s="164">
        <f>ROUND(((SUM(BF121:BF137))*I34),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ROUND((SUM(BG121:BG137)),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ROUND((SUM(BH121:BH137)),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ROUND((SUM(BI121:BI137)),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2300104 -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Ivanovice na Hané, ul. Tyršova  218/4</v>
      </c>
      <c r="G89" s="40"/>
      <c r="H89" s="40"/>
      <c r="I89" s="32" t="s">
        <v>22</v>
      </c>
      <c r="J89" s="79" t="str">
        <f>IF(J12="","",J12)</f>
        <v>6. 12. 2023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SPZ Design,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212</v>
      </c>
      <c r="D94" s="186"/>
      <c r="E94" s="186"/>
      <c r="F94" s="186"/>
      <c r="G94" s="186"/>
      <c r="H94" s="186"/>
      <c r="I94" s="186"/>
      <c r="J94" s="187" t="s">
        <v>213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214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215</v>
      </c>
    </row>
    <row r="97" s="9" customFormat="1" ht="24.96" customHeight="1">
      <c r="A97" s="9"/>
      <c r="B97" s="189"/>
      <c r="C97" s="190"/>
      <c r="D97" s="191" t="s">
        <v>3757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3758</v>
      </c>
      <c r="E98" s="197"/>
      <c r="F98" s="197"/>
      <c r="G98" s="197"/>
      <c r="H98" s="197"/>
      <c r="I98" s="197"/>
      <c r="J98" s="198">
        <f>J123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3759</v>
      </c>
      <c r="E99" s="197"/>
      <c r="F99" s="197"/>
      <c r="G99" s="197"/>
      <c r="H99" s="197"/>
      <c r="I99" s="197"/>
      <c r="J99" s="198">
        <f>J125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3760</v>
      </c>
      <c r="E100" s="197"/>
      <c r="F100" s="197"/>
      <c r="G100" s="197"/>
      <c r="H100" s="197"/>
      <c r="I100" s="197"/>
      <c r="J100" s="198">
        <f>J133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3761</v>
      </c>
      <c r="E101" s="197"/>
      <c r="F101" s="197"/>
      <c r="G101" s="197"/>
      <c r="H101" s="197"/>
      <c r="I101" s="197"/>
      <c r="J101" s="198">
        <f>J135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241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84" t="str">
        <f>E7</f>
        <v>Rekonstrukce silno a slaboproudé instalace, WC pro imobilní - ZŠ Ivanovice na Hané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209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2300104 - VRN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Ivanovice na Hané, ul. Tyršova  218/4</v>
      </c>
      <c r="G115" s="40"/>
      <c r="H115" s="40"/>
      <c r="I115" s="32" t="s">
        <v>22</v>
      </c>
      <c r="J115" s="79" t="str">
        <f>IF(J12="","",J12)</f>
        <v>6. 12. 2023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>SPZ Design,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0"/>
      <c r="B120" s="201"/>
      <c r="C120" s="202" t="s">
        <v>242</v>
      </c>
      <c r="D120" s="203" t="s">
        <v>62</v>
      </c>
      <c r="E120" s="203" t="s">
        <v>58</v>
      </c>
      <c r="F120" s="203" t="s">
        <v>59</v>
      </c>
      <c r="G120" s="203" t="s">
        <v>243</v>
      </c>
      <c r="H120" s="203" t="s">
        <v>244</v>
      </c>
      <c r="I120" s="203" t="s">
        <v>245</v>
      </c>
      <c r="J120" s="204" t="s">
        <v>213</v>
      </c>
      <c r="K120" s="205" t="s">
        <v>246</v>
      </c>
      <c r="L120" s="206"/>
      <c r="M120" s="100" t="s">
        <v>1</v>
      </c>
      <c r="N120" s="101" t="s">
        <v>41</v>
      </c>
      <c r="O120" s="101" t="s">
        <v>247</v>
      </c>
      <c r="P120" s="101" t="s">
        <v>248</v>
      </c>
      <c r="Q120" s="101" t="s">
        <v>249</v>
      </c>
      <c r="R120" s="101" t="s">
        <v>250</v>
      </c>
      <c r="S120" s="101" t="s">
        <v>251</v>
      </c>
      <c r="T120" s="102" t="s">
        <v>252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8"/>
      <c r="B121" s="39"/>
      <c r="C121" s="107" t="s">
        <v>253</v>
      </c>
      <c r="D121" s="40"/>
      <c r="E121" s="40"/>
      <c r="F121" s="40"/>
      <c r="G121" s="40"/>
      <c r="H121" s="40"/>
      <c r="I121" s="40"/>
      <c r="J121" s="207">
        <f>BK121</f>
        <v>0</v>
      </c>
      <c r="K121" s="40"/>
      <c r="L121" s="44"/>
      <c r="M121" s="103"/>
      <c r="N121" s="208"/>
      <c r="O121" s="104"/>
      <c r="P121" s="209">
        <f>P122</f>
        <v>0</v>
      </c>
      <c r="Q121" s="104"/>
      <c r="R121" s="209">
        <f>R122</f>
        <v>0</v>
      </c>
      <c r="S121" s="104"/>
      <c r="T121" s="21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215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76</v>
      </c>
      <c r="E122" s="215" t="s">
        <v>206</v>
      </c>
      <c r="F122" s="215" t="s">
        <v>3762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P123+P125+P133+P135</f>
        <v>0</v>
      </c>
      <c r="Q122" s="220"/>
      <c r="R122" s="221">
        <f>R123+R125+R133+R135</f>
        <v>0</v>
      </c>
      <c r="S122" s="220"/>
      <c r="T122" s="222">
        <f>T123+T125+T133+T135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284</v>
      </c>
      <c r="AT122" s="224" t="s">
        <v>76</v>
      </c>
      <c r="AU122" s="224" t="s">
        <v>77</v>
      </c>
      <c r="AY122" s="223" t="s">
        <v>256</v>
      </c>
      <c r="BK122" s="225">
        <f>BK123+BK125+BK133+BK135</f>
        <v>0</v>
      </c>
    </row>
    <row r="123" s="12" customFormat="1" ht="22.8" customHeight="1">
      <c r="A123" s="12"/>
      <c r="B123" s="212"/>
      <c r="C123" s="213"/>
      <c r="D123" s="214" t="s">
        <v>76</v>
      </c>
      <c r="E123" s="226" t="s">
        <v>3763</v>
      </c>
      <c r="F123" s="226" t="s">
        <v>3764</v>
      </c>
      <c r="G123" s="213"/>
      <c r="H123" s="213"/>
      <c r="I123" s="216"/>
      <c r="J123" s="22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284</v>
      </c>
      <c r="AT123" s="224" t="s">
        <v>76</v>
      </c>
      <c r="AU123" s="224" t="s">
        <v>85</v>
      </c>
      <c r="AY123" s="223" t="s">
        <v>256</v>
      </c>
      <c r="BK123" s="225">
        <f>BK124</f>
        <v>0</v>
      </c>
    </row>
    <row r="124" s="2" customFormat="1" ht="21.75" customHeight="1">
      <c r="A124" s="38"/>
      <c r="B124" s="39"/>
      <c r="C124" s="228" t="s">
        <v>85</v>
      </c>
      <c r="D124" s="228" t="s">
        <v>258</v>
      </c>
      <c r="E124" s="229" t="s">
        <v>3765</v>
      </c>
      <c r="F124" s="230" t="s">
        <v>3766</v>
      </c>
      <c r="G124" s="231" t="s">
        <v>920</v>
      </c>
      <c r="H124" s="232">
        <v>1</v>
      </c>
      <c r="I124" s="233"/>
      <c r="J124" s="234">
        <f>ROUND(I124*H124,2)</f>
        <v>0</v>
      </c>
      <c r="K124" s="235"/>
      <c r="L124" s="44"/>
      <c r="M124" s="236" t="s">
        <v>1</v>
      </c>
      <c r="N124" s="237" t="s">
        <v>42</v>
      </c>
      <c r="O124" s="91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0" t="s">
        <v>3767</v>
      </c>
      <c r="AT124" s="240" t="s">
        <v>258</v>
      </c>
      <c r="AU124" s="240" t="s">
        <v>87</v>
      </c>
      <c r="AY124" s="17" t="s">
        <v>256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7" t="s">
        <v>85</v>
      </c>
      <c r="BK124" s="241">
        <f>ROUND(I124*H124,2)</f>
        <v>0</v>
      </c>
      <c r="BL124" s="17" t="s">
        <v>3767</v>
      </c>
      <c r="BM124" s="240" t="s">
        <v>3768</v>
      </c>
    </row>
    <row r="125" s="12" customFormat="1" ht="22.8" customHeight="1">
      <c r="A125" s="12"/>
      <c r="B125" s="212"/>
      <c r="C125" s="213"/>
      <c r="D125" s="214" t="s">
        <v>76</v>
      </c>
      <c r="E125" s="226" t="s">
        <v>3769</v>
      </c>
      <c r="F125" s="226" t="s">
        <v>3770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SUM(P126:P132)</f>
        <v>0</v>
      </c>
      <c r="Q125" s="220"/>
      <c r="R125" s="221">
        <f>SUM(R126:R132)</f>
        <v>0</v>
      </c>
      <c r="S125" s="220"/>
      <c r="T125" s="222">
        <f>SUM(T126:T132)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284</v>
      </c>
      <c r="AT125" s="224" t="s">
        <v>76</v>
      </c>
      <c r="AU125" s="224" t="s">
        <v>85</v>
      </c>
      <c r="AY125" s="223" t="s">
        <v>256</v>
      </c>
      <c r="BK125" s="225">
        <f>SUM(BK126:BK132)</f>
        <v>0</v>
      </c>
    </row>
    <row r="126" s="2" customFormat="1" ht="16.5" customHeight="1">
      <c r="A126" s="38"/>
      <c r="B126" s="39"/>
      <c r="C126" s="228" t="s">
        <v>87</v>
      </c>
      <c r="D126" s="228" t="s">
        <v>258</v>
      </c>
      <c r="E126" s="229" t="s">
        <v>3771</v>
      </c>
      <c r="F126" s="230" t="s">
        <v>3770</v>
      </c>
      <c r="G126" s="231" t="s">
        <v>920</v>
      </c>
      <c r="H126" s="232">
        <v>1</v>
      </c>
      <c r="I126" s="233"/>
      <c r="J126" s="234">
        <f>ROUND(I126*H126,2)</f>
        <v>0</v>
      </c>
      <c r="K126" s="235"/>
      <c r="L126" s="44"/>
      <c r="M126" s="236" t="s">
        <v>1</v>
      </c>
      <c r="N126" s="237" t="s">
        <v>42</v>
      </c>
      <c r="O126" s="91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0" t="s">
        <v>3767</v>
      </c>
      <c r="AT126" s="240" t="s">
        <v>258</v>
      </c>
      <c r="AU126" s="240" t="s">
        <v>87</v>
      </c>
      <c r="AY126" s="17" t="s">
        <v>256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7" t="s">
        <v>85</v>
      </c>
      <c r="BK126" s="241">
        <f>ROUND(I126*H126,2)</f>
        <v>0</v>
      </c>
      <c r="BL126" s="17" t="s">
        <v>3767</v>
      </c>
      <c r="BM126" s="240" t="s">
        <v>3772</v>
      </c>
    </row>
    <row r="127" s="2" customFormat="1" ht="24.15" customHeight="1">
      <c r="A127" s="38"/>
      <c r="B127" s="39"/>
      <c r="C127" s="228" t="s">
        <v>262</v>
      </c>
      <c r="D127" s="228" t="s">
        <v>258</v>
      </c>
      <c r="E127" s="229" t="s">
        <v>3773</v>
      </c>
      <c r="F127" s="230" t="s">
        <v>3774</v>
      </c>
      <c r="G127" s="231" t="s">
        <v>920</v>
      </c>
      <c r="H127" s="232">
        <v>1</v>
      </c>
      <c r="I127" s="233"/>
      <c r="J127" s="234">
        <f>ROUND(I127*H127,2)</f>
        <v>0</v>
      </c>
      <c r="K127" s="235"/>
      <c r="L127" s="44"/>
      <c r="M127" s="236" t="s">
        <v>1</v>
      </c>
      <c r="N127" s="237" t="s">
        <v>42</v>
      </c>
      <c r="O127" s="91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0" t="s">
        <v>3767</v>
      </c>
      <c r="AT127" s="240" t="s">
        <v>258</v>
      </c>
      <c r="AU127" s="240" t="s">
        <v>87</v>
      </c>
      <c r="AY127" s="17" t="s">
        <v>256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7" t="s">
        <v>85</v>
      </c>
      <c r="BK127" s="241">
        <f>ROUND(I127*H127,2)</f>
        <v>0</v>
      </c>
      <c r="BL127" s="17" t="s">
        <v>3767</v>
      </c>
      <c r="BM127" s="240" t="s">
        <v>3775</v>
      </c>
    </row>
    <row r="128" s="2" customFormat="1" ht="16.5" customHeight="1">
      <c r="A128" s="38"/>
      <c r="B128" s="39"/>
      <c r="C128" s="228" t="s">
        <v>284</v>
      </c>
      <c r="D128" s="228" t="s">
        <v>258</v>
      </c>
      <c r="E128" s="229" t="s">
        <v>3776</v>
      </c>
      <c r="F128" s="230" t="s">
        <v>3777</v>
      </c>
      <c r="G128" s="231" t="s">
        <v>920</v>
      </c>
      <c r="H128" s="232">
        <v>1</v>
      </c>
      <c r="I128" s="233"/>
      <c r="J128" s="234">
        <f>ROUND(I128*H128,2)</f>
        <v>0</v>
      </c>
      <c r="K128" s="235"/>
      <c r="L128" s="44"/>
      <c r="M128" s="236" t="s">
        <v>1</v>
      </c>
      <c r="N128" s="237" t="s">
        <v>42</v>
      </c>
      <c r="O128" s="91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0" t="s">
        <v>3767</v>
      </c>
      <c r="AT128" s="240" t="s">
        <v>258</v>
      </c>
      <c r="AU128" s="240" t="s">
        <v>87</v>
      </c>
      <c r="AY128" s="17" t="s">
        <v>256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7" t="s">
        <v>85</v>
      </c>
      <c r="BK128" s="241">
        <f>ROUND(I128*H128,2)</f>
        <v>0</v>
      </c>
      <c r="BL128" s="17" t="s">
        <v>3767</v>
      </c>
      <c r="BM128" s="240" t="s">
        <v>3778</v>
      </c>
    </row>
    <row r="129" s="2" customFormat="1" ht="16.5" customHeight="1">
      <c r="A129" s="38"/>
      <c r="B129" s="39"/>
      <c r="C129" s="228" t="s">
        <v>289</v>
      </c>
      <c r="D129" s="228" t="s">
        <v>258</v>
      </c>
      <c r="E129" s="229" t="s">
        <v>3779</v>
      </c>
      <c r="F129" s="230" t="s">
        <v>3780</v>
      </c>
      <c r="G129" s="231" t="s">
        <v>920</v>
      </c>
      <c r="H129" s="232">
        <v>1</v>
      </c>
      <c r="I129" s="233"/>
      <c r="J129" s="234">
        <f>ROUND(I129*H129,2)</f>
        <v>0</v>
      </c>
      <c r="K129" s="235"/>
      <c r="L129" s="44"/>
      <c r="M129" s="236" t="s">
        <v>1</v>
      </c>
      <c r="N129" s="237" t="s">
        <v>42</v>
      </c>
      <c r="O129" s="91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3767</v>
      </c>
      <c r="AT129" s="240" t="s">
        <v>258</v>
      </c>
      <c r="AU129" s="240" t="s">
        <v>87</v>
      </c>
      <c r="AY129" s="17" t="s">
        <v>256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85</v>
      </c>
      <c r="BK129" s="241">
        <f>ROUND(I129*H129,2)</f>
        <v>0</v>
      </c>
      <c r="BL129" s="17" t="s">
        <v>3767</v>
      </c>
      <c r="BM129" s="240" t="s">
        <v>3781</v>
      </c>
    </row>
    <row r="130" s="2" customFormat="1" ht="16.5" customHeight="1">
      <c r="A130" s="38"/>
      <c r="B130" s="39"/>
      <c r="C130" s="228" t="s">
        <v>296</v>
      </c>
      <c r="D130" s="228" t="s">
        <v>258</v>
      </c>
      <c r="E130" s="229" t="s">
        <v>3782</v>
      </c>
      <c r="F130" s="230" t="s">
        <v>3783</v>
      </c>
      <c r="G130" s="231" t="s">
        <v>920</v>
      </c>
      <c r="H130" s="232">
        <v>1</v>
      </c>
      <c r="I130" s="233"/>
      <c r="J130" s="234">
        <f>ROUND(I130*H130,2)</f>
        <v>0</v>
      </c>
      <c r="K130" s="235"/>
      <c r="L130" s="44"/>
      <c r="M130" s="236" t="s">
        <v>1</v>
      </c>
      <c r="N130" s="237" t="s">
        <v>42</v>
      </c>
      <c r="O130" s="91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3767</v>
      </c>
      <c r="AT130" s="240" t="s">
        <v>258</v>
      </c>
      <c r="AU130" s="240" t="s">
        <v>87</v>
      </c>
      <c r="AY130" s="17" t="s">
        <v>256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85</v>
      </c>
      <c r="BK130" s="241">
        <f>ROUND(I130*H130,2)</f>
        <v>0</v>
      </c>
      <c r="BL130" s="17" t="s">
        <v>3767</v>
      </c>
      <c r="BM130" s="240" t="s">
        <v>3784</v>
      </c>
    </row>
    <row r="131" s="2" customFormat="1" ht="16.5" customHeight="1">
      <c r="A131" s="38"/>
      <c r="B131" s="39"/>
      <c r="C131" s="228" t="s">
        <v>302</v>
      </c>
      <c r="D131" s="228" t="s">
        <v>258</v>
      </c>
      <c r="E131" s="229" t="s">
        <v>3785</v>
      </c>
      <c r="F131" s="230" t="s">
        <v>3786</v>
      </c>
      <c r="G131" s="231" t="s">
        <v>920</v>
      </c>
      <c r="H131" s="232">
        <v>1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42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3767</v>
      </c>
      <c r="AT131" s="240" t="s">
        <v>258</v>
      </c>
      <c r="AU131" s="240" t="s">
        <v>87</v>
      </c>
      <c r="AY131" s="17" t="s">
        <v>256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85</v>
      </c>
      <c r="BK131" s="241">
        <f>ROUND(I131*H131,2)</f>
        <v>0</v>
      </c>
      <c r="BL131" s="17" t="s">
        <v>3767</v>
      </c>
      <c r="BM131" s="240" t="s">
        <v>3787</v>
      </c>
    </row>
    <row r="132" s="2" customFormat="1" ht="21.75" customHeight="1">
      <c r="A132" s="38"/>
      <c r="B132" s="39"/>
      <c r="C132" s="228" t="s">
        <v>309</v>
      </c>
      <c r="D132" s="228" t="s">
        <v>258</v>
      </c>
      <c r="E132" s="229" t="s">
        <v>3788</v>
      </c>
      <c r="F132" s="230" t="s">
        <v>3789</v>
      </c>
      <c r="G132" s="231" t="s">
        <v>920</v>
      </c>
      <c r="H132" s="232">
        <v>1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42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3767</v>
      </c>
      <c r="AT132" s="240" t="s">
        <v>258</v>
      </c>
      <c r="AU132" s="240" t="s">
        <v>87</v>
      </c>
      <c r="AY132" s="17" t="s">
        <v>256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85</v>
      </c>
      <c r="BK132" s="241">
        <f>ROUND(I132*H132,2)</f>
        <v>0</v>
      </c>
      <c r="BL132" s="17" t="s">
        <v>3767</v>
      </c>
      <c r="BM132" s="240" t="s">
        <v>3790</v>
      </c>
    </row>
    <row r="133" s="12" customFormat="1" ht="22.8" customHeight="1">
      <c r="A133" s="12"/>
      <c r="B133" s="212"/>
      <c r="C133" s="213"/>
      <c r="D133" s="214" t="s">
        <v>76</v>
      </c>
      <c r="E133" s="226" t="s">
        <v>3791</v>
      </c>
      <c r="F133" s="226" t="s">
        <v>3792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0</v>
      </c>
      <c r="S133" s="220"/>
      <c r="T133" s="22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284</v>
      </c>
      <c r="AT133" s="224" t="s">
        <v>76</v>
      </c>
      <c r="AU133" s="224" t="s">
        <v>85</v>
      </c>
      <c r="AY133" s="223" t="s">
        <v>256</v>
      </c>
      <c r="BK133" s="225">
        <f>BK134</f>
        <v>0</v>
      </c>
    </row>
    <row r="134" s="2" customFormat="1" ht="16.5" customHeight="1">
      <c r="A134" s="38"/>
      <c r="B134" s="39"/>
      <c r="C134" s="228" t="s">
        <v>316</v>
      </c>
      <c r="D134" s="228" t="s">
        <v>258</v>
      </c>
      <c r="E134" s="229" t="s">
        <v>3793</v>
      </c>
      <c r="F134" s="230" t="s">
        <v>3794</v>
      </c>
      <c r="G134" s="231" t="s">
        <v>920</v>
      </c>
      <c r="H134" s="232">
        <v>1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42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3767</v>
      </c>
      <c r="AT134" s="240" t="s">
        <v>258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3767</v>
      </c>
      <c r="BM134" s="240" t="s">
        <v>3795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3796</v>
      </c>
      <c r="F135" s="226" t="s">
        <v>3797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SUM(P136:P137)</f>
        <v>0</v>
      </c>
      <c r="Q135" s="220"/>
      <c r="R135" s="221">
        <f>SUM(R136:R137)</f>
        <v>0</v>
      </c>
      <c r="S135" s="220"/>
      <c r="T135" s="22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284</v>
      </c>
      <c r="AT135" s="224" t="s">
        <v>76</v>
      </c>
      <c r="AU135" s="224" t="s">
        <v>85</v>
      </c>
      <c r="AY135" s="223" t="s">
        <v>256</v>
      </c>
      <c r="BK135" s="225">
        <f>SUM(BK136:BK137)</f>
        <v>0</v>
      </c>
    </row>
    <row r="136" s="2" customFormat="1" ht="16.5" customHeight="1">
      <c r="A136" s="38"/>
      <c r="B136" s="39"/>
      <c r="C136" s="228" t="s">
        <v>322</v>
      </c>
      <c r="D136" s="228" t="s">
        <v>258</v>
      </c>
      <c r="E136" s="229" t="s">
        <v>3798</v>
      </c>
      <c r="F136" s="230" t="s">
        <v>3799</v>
      </c>
      <c r="G136" s="231" t="s">
        <v>920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3767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3767</v>
      </c>
      <c r="BM136" s="240" t="s">
        <v>3800</v>
      </c>
    </row>
    <row r="137" s="2" customFormat="1">
      <c r="A137" s="38"/>
      <c r="B137" s="39"/>
      <c r="C137" s="40"/>
      <c r="D137" s="242" t="s">
        <v>264</v>
      </c>
      <c r="E137" s="40"/>
      <c r="F137" s="243" t="s">
        <v>3801</v>
      </c>
      <c r="G137" s="40"/>
      <c r="H137" s="40"/>
      <c r="I137" s="244"/>
      <c r="J137" s="40"/>
      <c r="K137" s="40"/>
      <c r="L137" s="44"/>
      <c r="M137" s="301"/>
      <c r="N137" s="302"/>
      <c r="O137" s="297"/>
      <c r="P137" s="297"/>
      <c r="Q137" s="297"/>
      <c r="R137" s="297"/>
      <c r="S137" s="297"/>
      <c r="T137" s="303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264</v>
      </c>
      <c r="AU137" s="17" t="s">
        <v>87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67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Fm1+Ey1j4K/DUsxHVHkeklpZy1P2ukuuJhlr1e6saTisucw9v+A3ZAT+JXpTyqJS/umils6wZjt+TmXuY4yPPA==" hashValue="nh0mS4NPMHE+RDfIEX2dr754LE+FllHU886QudWeAKJ85/uy/ijSw/UIgnEN7yihf7GCe5diElQ7nirGKpPyLw==" algorithmName="SHA-512" password="CC35"/>
  <autoFilter ref="C120:K1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37" r:id="rId1" display="https://podminky.urs.cz/item/CS_URS_2023_02/07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NTB-LUDVA\Admin</dc:creator>
  <cp:lastModifiedBy>NTB-LUDVA\Admin</cp:lastModifiedBy>
  <dcterms:created xsi:type="dcterms:W3CDTF">2024-08-03T20:05:59Z</dcterms:created>
  <dcterms:modified xsi:type="dcterms:W3CDTF">2024-08-03T20:06:27Z</dcterms:modified>
</cp:coreProperties>
</file>