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etro-my.sharepoint.com/personal/martin_bubenicek_makro_cz/Documents/PROJEKTY/FGas 2025/VŘ/Chlazení/Zadávací dokumentace/"/>
    </mc:Choice>
  </mc:AlternateContent>
  <xr:revisionPtr revIDLastSave="49" documentId="8_{09B5F5C8-6A17-4AF2-AFAF-2452C153DFBA}" xr6:coauthVersionLast="47" xr6:coauthVersionMax="47" xr10:uidLastSave="{474CA54A-6E06-42FF-8FA8-C88D32D7BCBC}"/>
  <bookViews>
    <workbookView xWindow="-120" yWindow="-120" windowWidth="29040" windowHeight="17640" tabRatio="713" activeTab="1" xr2:uid="{00000000-000D-0000-FFFF-FFFF00000000}"/>
  </bookViews>
  <sheets>
    <sheet name="Rekapitulace stavby" sheetId="1" r:id="rId1"/>
    <sheet name="Objekt 01 - Remodelling ..." sheetId="2" r:id="rId2"/>
    <sheet name="Objekt2 - Elektromontáže" sheetId="3" r:id="rId3"/>
    <sheet name="Objekt3 - RH, dozbrojení" sheetId="4" r:id="rId4"/>
  </sheets>
  <definedNames>
    <definedName name="_xlnm._FilterDatabase" localSheetId="1" hidden="1">'Objekt 01 - Remodelling ...'!$C$15:$K$102</definedName>
    <definedName name="_xlnm._FilterDatabase" localSheetId="2" hidden="1">'Objekt2 - Elektromontáže'!$C$19:$K$70</definedName>
    <definedName name="_xlnm._FilterDatabase" localSheetId="3" hidden="1">'Objekt3 - RH, dozbrojení'!$C$18:$K$37</definedName>
    <definedName name="_xlnm.Print_Titles" localSheetId="1">'Objekt 01 - Remodelling ...'!$15:$15</definedName>
    <definedName name="_xlnm.Print_Titles" localSheetId="2">'Objekt2 - Elektromontáže'!$19:$19</definedName>
    <definedName name="_xlnm.Print_Titles" localSheetId="3">'Objekt3 - RH, dozbrojení'!$18:$18</definedName>
    <definedName name="_xlnm.Print_Titles" localSheetId="0">'Rekapitulace stavby'!$15:$15</definedName>
    <definedName name="_xlnm.Print_Area" localSheetId="1">'Objekt 01 - Remodelling ...'!$B$2:$AF$103</definedName>
    <definedName name="_xlnm.Print_Area" localSheetId="2">'Objekt2 - Elektromontáže'!$B$6:$AF$71</definedName>
    <definedName name="_xlnm.Print_Area" localSheetId="3">'Objekt3 - RH, dozbrojení'!$B$5:$AF$38</definedName>
    <definedName name="_xlnm.Print_Area" localSheetId="0">'Rekapitulace stavby'!$D$3:$BL$41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" i="1" l="1"/>
  <c r="AT19" i="1"/>
  <c r="BH18" i="1"/>
  <c r="BG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F16" i="4"/>
  <c r="F17" i="3"/>
  <c r="F15" i="4"/>
  <c r="F16" i="3"/>
  <c r="F10" i="4"/>
  <c r="F14" i="3"/>
  <c r="F11" i="3"/>
  <c r="F10" i="2"/>
  <c r="F7" i="2"/>
  <c r="E8" i="4"/>
  <c r="E9" i="3"/>
  <c r="E6" i="2"/>
  <c r="F13" i="2"/>
  <c r="F12" i="2"/>
  <c r="AE70" i="3" l="1"/>
  <c r="T70" i="3"/>
  <c r="R70" i="3"/>
  <c r="P70" i="3"/>
  <c r="AE69" i="3"/>
  <c r="T69" i="3"/>
  <c r="R69" i="3"/>
  <c r="P69" i="3"/>
  <c r="AE68" i="3"/>
  <c r="T68" i="3"/>
  <c r="R68" i="3"/>
  <c r="P68" i="3"/>
  <c r="AE66" i="3"/>
  <c r="T66" i="3"/>
  <c r="R66" i="3"/>
  <c r="P66" i="3"/>
  <c r="AE65" i="3"/>
  <c r="T65" i="3"/>
  <c r="R65" i="3"/>
  <c r="P65" i="3"/>
  <c r="AE64" i="3"/>
  <c r="T64" i="3"/>
  <c r="R64" i="3"/>
  <c r="P64" i="3"/>
  <c r="AE63" i="3"/>
  <c r="T63" i="3"/>
  <c r="R63" i="3"/>
  <c r="P63" i="3"/>
  <c r="AE62" i="3"/>
  <c r="T62" i="3"/>
  <c r="R62" i="3"/>
  <c r="P62" i="3"/>
  <c r="AE60" i="3"/>
  <c r="T60" i="3"/>
  <c r="R60" i="3"/>
  <c r="P60" i="3"/>
  <c r="AE59" i="3"/>
  <c r="T59" i="3"/>
  <c r="R59" i="3"/>
  <c r="P59" i="3"/>
  <c r="AE58" i="3"/>
  <c r="T58" i="3"/>
  <c r="R58" i="3"/>
  <c r="P58" i="3"/>
  <c r="AE57" i="3"/>
  <c r="T57" i="3"/>
  <c r="R57" i="3"/>
  <c r="P57" i="3"/>
  <c r="AE56" i="3"/>
  <c r="T56" i="3"/>
  <c r="R56" i="3"/>
  <c r="P56" i="3"/>
  <c r="AE55" i="3"/>
  <c r="T55" i="3"/>
  <c r="R55" i="3"/>
  <c r="P55" i="3"/>
  <c r="AE54" i="3"/>
  <c r="T54" i="3"/>
  <c r="R54" i="3"/>
  <c r="P54" i="3"/>
  <c r="AE53" i="3"/>
  <c r="T53" i="3"/>
  <c r="R53" i="3"/>
  <c r="P53" i="3"/>
  <c r="AE52" i="3"/>
  <c r="T52" i="3"/>
  <c r="R52" i="3"/>
  <c r="P52" i="3"/>
  <c r="AE51" i="3"/>
  <c r="T51" i="3"/>
  <c r="R51" i="3"/>
  <c r="P51" i="3"/>
  <c r="AE50" i="3"/>
  <c r="T50" i="3"/>
  <c r="R50" i="3"/>
  <c r="P50" i="3"/>
  <c r="AE49" i="3"/>
  <c r="T49" i="3"/>
  <c r="R49" i="3"/>
  <c r="P49" i="3"/>
  <c r="AE48" i="3"/>
  <c r="T48" i="3"/>
  <c r="R48" i="3"/>
  <c r="P48" i="3"/>
  <c r="AE47" i="3"/>
  <c r="T47" i="3"/>
  <c r="R47" i="3"/>
  <c r="P47" i="3"/>
  <c r="AE46" i="3"/>
  <c r="T46" i="3"/>
  <c r="R46" i="3"/>
  <c r="P46" i="3"/>
  <c r="AE45" i="3"/>
  <c r="T45" i="3"/>
  <c r="R45" i="3"/>
  <c r="P45" i="3"/>
  <c r="AE44" i="3"/>
  <c r="T44" i="3"/>
  <c r="R44" i="3"/>
  <c r="P44" i="3"/>
  <c r="AE43" i="3"/>
  <c r="T43" i="3"/>
  <c r="R43" i="3"/>
  <c r="P43" i="3"/>
  <c r="AE42" i="3"/>
  <c r="T42" i="3"/>
  <c r="R42" i="3"/>
  <c r="P42" i="3"/>
  <c r="AE41" i="3"/>
  <c r="T41" i="3"/>
  <c r="R41" i="3"/>
  <c r="P41" i="3"/>
  <c r="AE40" i="3"/>
  <c r="T40" i="3"/>
  <c r="R40" i="3"/>
  <c r="P40" i="3"/>
  <c r="AE39" i="3"/>
  <c r="T39" i="3"/>
  <c r="R39" i="3"/>
  <c r="P39" i="3"/>
  <c r="AE38" i="3"/>
  <c r="T38" i="3"/>
  <c r="R38" i="3"/>
  <c r="P38" i="3"/>
  <c r="AE37" i="3"/>
  <c r="T37" i="3"/>
  <c r="R37" i="3"/>
  <c r="P37" i="3"/>
  <c r="AE36" i="3"/>
  <c r="T36" i="3"/>
  <c r="R36" i="3"/>
  <c r="P36" i="3"/>
  <c r="AE35" i="3"/>
  <c r="T35" i="3"/>
  <c r="R35" i="3"/>
  <c r="P35" i="3"/>
  <c r="AE34" i="3"/>
  <c r="T34" i="3"/>
  <c r="R34" i="3"/>
  <c r="P34" i="3"/>
  <c r="AE33" i="3"/>
  <c r="T33" i="3"/>
  <c r="R33" i="3"/>
  <c r="P33" i="3"/>
  <c r="AE32" i="3"/>
  <c r="T32" i="3"/>
  <c r="R32" i="3"/>
  <c r="P32" i="3"/>
  <c r="AE31" i="3"/>
  <c r="T31" i="3"/>
  <c r="R31" i="3"/>
  <c r="P31" i="3"/>
  <c r="AE30" i="3"/>
  <c r="T30" i="3"/>
  <c r="R30" i="3"/>
  <c r="P30" i="3"/>
  <c r="AE29" i="3"/>
  <c r="T29" i="3"/>
  <c r="R29" i="3"/>
  <c r="P29" i="3"/>
  <c r="AE28" i="3"/>
  <c r="T28" i="3"/>
  <c r="R28" i="3"/>
  <c r="P28" i="3"/>
  <c r="AE27" i="3"/>
  <c r="T27" i="3"/>
  <c r="R27" i="3"/>
  <c r="P27" i="3"/>
  <c r="AE26" i="3"/>
  <c r="T26" i="3"/>
  <c r="R26" i="3"/>
  <c r="P26" i="3"/>
  <c r="AE25" i="3"/>
  <c r="T25" i="3"/>
  <c r="R25" i="3"/>
  <c r="P25" i="3"/>
  <c r="AE24" i="3"/>
  <c r="T24" i="3"/>
  <c r="R24" i="3"/>
  <c r="P24" i="3"/>
  <c r="AE37" i="4"/>
  <c r="T37" i="4"/>
  <c r="R37" i="4"/>
  <c r="P37" i="4"/>
  <c r="AE36" i="4"/>
  <c r="T36" i="4"/>
  <c r="R36" i="4"/>
  <c r="P36" i="4"/>
  <c r="AE35" i="4"/>
  <c r="T35" i="4"/>
  <c r="R35" i="4"/>
  <c r="P35" i="4"/>
  <c r="AE34" i="4"/>
  <c r="T34" i="4"/>
  <c r="R34" i="4"/>
  <c r="P34" i="4"/>
  <c r="AE33" i="4"/>
  <c r="T33" i="4"/>
  <c r="R33" i="4"/>
  <c r="P33" i="4"/>
  <c r="AE32" i="4"/>
  <c r="T32" i="4"/>
  <c r="R32" i="4"/>
  <c r="P32" i="4"/>
  <c r="AE31" i="4"/>
  <c r="T31" i="4"/>
  <c r="R31" i="4"/>
  <c r="P31" i="4"/>
  <c r="AE30" i="4"/>
  <c r="T30" i="4"/>
  <c r="R30" i="4"/>
  <c r="P30" i="4"/>
  <c r="AE29" i="4"/>
  <c r="T29" i="4"/>
  <c r="R29" i="4"/>
  <c r="P29" i="4"/>
  <c r="AE28" i="4"/>
  <c r="T28" i="4"/>
  <c r="R28" i="4"/>
  <c r="P28" i="4"/>
  <c r="AE27" i="4"/>
  <c r="T27" i="4"/>
  <c r="R27" i="4"/>
  <c r="P27" i="4"/>
  <c r="AE26" i="4"/>
  <c r="T26" i="4"/>
  <c r="R26" i="4"/>
  <c r="P26" i="4"/>
  <c r="AE25" i="4"/>
  <c r="T25" i="4"/>
  <c r="R25" i="4"/>
  <c r="P25" i="4"/>
  <c r="AE24" i="4"/>
  <c r="T24" i="4"/>
  <c r="R24" i="4"/>
  <c r="P24" i="4"/>
  <c r="AE23" i="4"/>
  <c r="T23" i="4"/>
  <c r="R23" i="4"/>
  <c r="P23" i="4"/>
  <c r="AE22" i="4"/>
  <c r="T22" i="4"/>
  <c r="R22" i="4"/>
  <c r="P22" i="4"/>
  <c r="AE21" i="4"/>
  <c r="T21" i="4"/>
  <c r="R21" i="4"/>
  <c r="P21" i="4"/>
  <c r="AE20" i="4"/>
  <c r="T20" i="4"/>
  <c r="R20" i="4"/>
  <c r="P20" i="4"/>
  <c r="AE23" i="3"/>
  <c r="T23" i="3"/>
  <c r="R23" i="3"/>
  <c r="P23" i="3"/>
  <c r="AE102" i="2" l="1"/>
  <c r="T102" i="2"/>
  <c r="R102" i="2"/>
  <c r="P102" i="2"/>
  <c r="AE101" i="2"/>
  <c r="T101" i="2"/>
  <c r="R101" i="2"/>
  <c r="P101" i="2"/>
  <c r="AE99" i="2"/>
  <c r="T99" i="2"/>
  <c r="R99" i="2"/>
  <c r="P99" i="2"/>
  <c r="AE98" i="2"/>
  <c r="T98" i="2"/>
  <c r="R98" i="2"/>
  <c r="P98" i="2"/>
  <c r="AE97" i="2"/>
  <c r="T97" i="2"/>
  <c r="R97" i="2"/>
  <c r="P97" i="2"/>
  <c r="AE96" i="2"/>
  <c r="T96" i="2"/>
  <c r="R96" i="2"/>
  <c r="P96" i="2"/>
  <c r="AE95" i="2"/>
  <c r="T95" i="2"/>
  <c r="R95" i="2"/>
  <c r="P95" i="2"/>
  <c r="AE94" i="2"/>
  <c r="T94" i="2"/>
  <c r="R94" i="2"/>
  <c r="P94" i="2"/>
  <c r="AE93" i="2"/>
  <c r="T93" i="2"/>
  <c r="R93" i="2"/>
  <c r="P93" i="2"/>
  <c r="AE92" i="2"/>
  <c r="T92" i="2"/>
  <c r="R92" i="2"/>
  <c r="P92" i="2"/>
  <c r="AE91" i="2"/>
  <c r="T91" i="2"/>
  <c r="R91" i="2"/>
  <c r="P91" i="2"/>
  <c r="AE88" i="2"/>
  <c r="T88" i="2"/>
  <c r="R88" i="2"/>
  <c r="P88" i="2"/>
  <c r="AE87" i="2"/>
  <c r="T87" i="2"/>
  <c r="R87" i="2"/>
  <c r="P87" i="2"/>
  <c r="AE86" i="2"/>
  <c r="T86" i="2"/>
  <c r="R86" i="2"/>
  <c r="P86" i="2"/>
  <c r="AE84" i="2"/>
  <c r="T84" i="2"/>
  <c r="R84" i="2"/>
  <c r="P84" i="2"/>
  <c r="AE83" i="2"/>
  <c r="T83" i="2"/>
  <c r="R83" i="2"/>
  <c r="P83" i="2"/>
  <c r="AE82" i="2"/>
  <c r="T82" i="2"/>
  <c r="R82" i="2"/>
  <c r="P82" i="2"/>
  <c r="AE81" i="2"/>
  <c r="T81" i="2"/>
  <c r="R81" i="2"/>
  <c r="P81" i="2"/>
  <c r="AE80" i="2"/>
  <c r="T80" i="2"/>
  <c r="R80" i="2"/>
  <c r="P80" i="2"/>
  <c r="AE79" i="2"/>
  <c r="T79" i="2"/>
  <c r="R79" i="2"/>
  <c r="P79" i="2"/>
  <c r="AE78" i="2"/>
  <c r="T78" i="2"/>
  <c r="R78" i="2"/>
  <c r="P78" i="2"/>
  <c r="AE77" i="2"/>
  <c r="T77" i="2"/>
  <c r="R77" i="2"/>
  <c r="P77" i="2"/>
  <c r="AE76" i="2"/>
  <c r="T76" i="2"/>
  <c r="R76" i="2"/>
  <c r="P76" i="2"/>
  <c r="AE75" i="2"/>
  <c r="T75" i="2"/>
  <c r="R75" i="2"/>
  <c r="P75" i="2"/>
  <c r="AE74" i="2"/>
  <c r="T74" i="2"/>
  <c r="R74" i="2"/>
  <c r="P74" i="2"/>
  <c r="AE72" i="2"/>
  <c r="T72" i="2"/>
  <c r="R72" i="2"/>
  <c r="P72" i="2"/>
  <c r="AE71" i="2"/>
  <c r="T71" i="2"/>
  <c r="R71" i="2"/>
  <c r="P71" i="2"/>
  <c r="AE70" i="2"/>
  <c r="T70" i="2"/>
  <c r="R70" i="2"/>
  <c r="P70" i="2"/>
  <c r="AE69" i="2"/>
  <c r="T69" i="2"/>
  <c r="R69" i="2"/>
  <c r="P69" i="2"/>
  <c r="AE68" i="2"/>
  <c r="T68" i="2"/>
  <c r="R68" i="2"/>
  <c r="P68" i="2"/>
  <c r="AE65" i="2"/>
  <c r="T65" i="2"/>
  <c r="R65" i="2"/>
  <c r="P65" i="2"/>
  <c r="AE64" i="2"/>
  <c r="T64" i="2"/>
  <c r="R64" i="2"/>
  <c r="P64" i="2"/>
  <c r="AE63" i="2"/>
  <c r="T63" i="2"/>
  <c r="R63" i="2"/>
  <c r="P63" i="2"/>
  <c r="AE62" i="2"/>
  <c r="T62" i="2"/>
  <c r="R62" i="2"/>
  <c r="P62" i="2"/>
  <c r="AE61" i="2"/>
  <c r="T61" i="2"/>
  <c r="R61" i="2"/>
  <c r="P61" i="2"/>
  <c r="AE60" i="2"/>
  <c r="T60" i="2"/>
  <c r="R60" i="2"/>
  <c r="P60" i="2"/>
  <c r="AE59" i="2"/>
  <c r="T59" i="2"/>
  <c r="R59" i="2"/>
  <c r="P59" i="2"/>
  <c r="AE58" i="2"/>
  <c r="T58" i="2"/>
  <c r="R58" i="2"/>
  <c r="P58" i="2"/>
  <c r="AE57" i="2"/>
  <c r="T57" i="2"/>
  <c r="R57" i="2"/>
  <c r="P57" i="2"/>
  <c r="AE56" i="2"/>
  <c r="T56" i="2"/>
  <c r="R56" i="2"/>
  <c r="P56" i="2"/>
  <c r="AE55" i="2"/>
  <c r="T55" i="2"/>
  <c r="R55" i="2"/>
  <c r="P55" i="2"/>
  <c r="AE54" i="2"/>
  <c r="T54" i="2"/>
  <c r="R54" i="2"/>
  <c r="P54" i="2"/>
  <c r="AE53" i="2"/>
  <c r="T53" i="2"/>
  <c r="R53" i="2"/>
  <c r="P53" i="2"/>
  <c r="AE52" i="2"/>
  <c r="T52" i="2"/>
  <c r="R52" i="2"/>
  <c r="P52" i="2"/>
  <c r="AE51" i="2"/>
  <c r="T51" i="2"/>
  <c r="R51" i="2"/>
  <c r="P51" i="2"/>
  <c r="AE50" i="2"/>
  <c r="T50" i="2"/>
  <c r="R50" i="2"/>
  <c r="P50" i="2"/>
  <c r="AE49" i="2"/>
  <c r="T49" i="2"/>
  <c r="R49" i="2"/>
  <c r="P49" i="2"/>
  <c r="AE48" i="2"/>
  <c r="T48" i="2"/>
  <c r="R48" i="2"/>
  <c r="P48" i="2"/>
  <c r="AE47" i="2"/>
  <c r="T47" i="2"/>
  <c r="R47" i="2"/>
  <c r="P47" i="2"/>
  <c r="AE46" i="2"/>
  <c r="T46" i="2"/>
  <c r="R46" i="2"/>
  <c r="P46" i="2"/>
  <c r="AE45" i="2"/>
  <c r="T45" i="2"/>
  <c r="R45" i="2"/>
  <c r="P45" i="2"/>
  <c r="AE44" i="2"/>
  <c r="T44" i="2"/>
  <c r="R44" i="2"/>
  <c r="P44" i="2"/>
  <c r="AE43" i="2"/>
  <c r="T43" i="2"/>
  <c r="R43" i="2"/>
  <c r="P43" i="2"/>
  <c r="AE42" i="2"/>
  <c r="T42" i="2"/>
  <c r="R42" i="2"/>
  <c r="P42" i="2"/>
  <c r="AE41" i="2"/>
  <c r="T41" i="2"/>
  <c r="R41" i="2"/>
  <c r="P41" i="2"/>
  <c r="AE40" i="2"/>
  <c r="T40" i="2"/>
  <c r="R40" i="2"/>
  <c r="P40" i="2"/>
  <c r="AE39" i="2"/>
  <c r="T39" i="2"/>
  <c r="R39" i="2"/>
  <c r="P39" i="2"/>
  <c r="AE38" i="2"/>
  <c r="T38" i="2"/>
  <c r="R38" i="2"/>
  <c r="P38" i="2"/>
  <c r="AE37" i="2"/>
  <c r="T37" i="2"/>
  <c r="R37" i="2"/>
  <c r="P37" i="2"/>
  <c r="AE36" i="2"/>
  <c r="T36" i="2"/>
  <c r="R36" i="2"/>
  <c r="P36" i="2"/>
  <c r="AE35" i="2"/>
  <c r="T35" i="2"/>
  <c r="R35" i="2"/>
  <c r="P35" i="2"/>
  <c r="AE34" i="2"/>
  <c r="T34" i="2"/>
  <c r="R34" i="2"/>
  <c r="P34" i="2"/>
  <c r="AE33" i="2"/>
  <c r="T33" i="2"/>
  <c r="R33" i="2"/>
  <c r="P33" i="2"/>
  <c r="AE32" i="2"/>
  <c r="T32" i="2"/>
  <c r="R32" i="2"/>
  <c r="P32" i="2"/>
  <c r="AE31" i="2"/>
  <c r="T31" i="2"/>
  <c r="R31" i="2"/>
  <c r="P31" i="2"/>
  <c r="AE28" i="2"/>
  <c r="T28" i="2"/>
  <c r="R28" i="2"/>
  <c r="P28" i="2"/>
  <c r="AE27" i="2"/>
  <c r="T27" i="2"/>
  <c r="R27" i="2"/>
  <c r="P27" i="2"/>
  <c r="AE26" i="2"/>
  <c r="T26" i="2"/>
  <c r="R26" i="2"/>
  <c r="P26" i="2"/>
  <c r="AE25" i="2"/>
  <c r="T25" i="2"/>
  <c r="R25" i="2"/>
  <c r="P25" i="2"/>
  <c r="AE23" i="2"/>
  <c r="T23" i="2"/>
  <c r="R23" i="2"/>
  <c r="P23" i="2"/>
  <c r="AE22" i="2"/>
  <c r="T22" i="2"/>
  <c r="R22" i="2"/>
  <c r="P22" i="2"/>
  <c r="AE21" i="2"/>
  <c r="T21" i="2"/>
  <c r="R21" i="2"/>
  <c r="P21" i="2"/>
  <c r="AE20" i="2"/>
  <c r="T20" i="2"/>
  <c r="R20" i="2"/>
  <c r="P20" i="2"/>
  <c r="AE19" i="2"/>
  <c r="BA20" i="1" l="1"/>
  <c r="AZ20" i="1"/>
  <c r="BI37" i="4"/>
  <c r="BH37" i="4"/>
  <c r="BG37" i="4"/>
  <c r="BF37" i="4"/>
  <c r="BI36" i="4"/>
  <c r="BH36" i="4"/>
  <c r="BG36" i="4"/>
  <c r="BF36" i="4"/>
  <c r="BI35" i="4"/>
  <c r="BH35" i="4"/>
  <c r="BG35" i="4"/>
  <c r="BF35" i="4"/>
  <c r="BI34" i="4"/>
  <c r="BH34" i="4"/>
  <c r="BG34" i="4"/>
  <c r="BF34" i="4"/>
  <c r="BI33" i="4"/>
  <c r="BH33" i="4"/>
  <c r="BG33" i="4"/>
  <c r="BF33" i="4"/>
  <c r="BI32" i="4"/>
  <c r="BH32" i="4"/>
  <c r="BG32" i="4"/>
  <c r="BF32" i="4"/>
  <c r="BI31" i="4"/>
  <c r="BH31" i="4"/>
  <c r="BG31" i="4"/>
  <c r="BF31" i="4"/>
  <c r="BI30" i="4"/>
  <c r="BH30" i="4"/>
  <c r="BG30" i="4"/>
  <c r="BF30" i="4"/>
  <c r="BI29" i="4"/>
  <c r="BH29" i="4"/>
  <c r="BG29" i="4"/>
  <c r="BF29" i="4"/>
  <c r="BI28" i="4"/>
  <c r="BH28" i="4"/>
  <c r="BG28" i="4"/>
  <c r="BF28" i="4"/>
  <c r="BI27" i="4"/>
  <c r="BH27" i="4"/>
  <c r="BG27" i="4"/>
  <c r="BF27" i="4"/>
  <c r="BI26" i="4"/>
  <c r="BH26" i="4"/>
  <c r="BG26" i="4"/>
  <c r="BF26" i="4"/>
  <c r="BI25" i="4"/>
  <c r="BH25" i="4"/>
  <c r="BG25" i="4"/>
  <c r="BF25" i="4"/>
  <c r="BI24" i="4"/>
  <c r="BH24" i="4"/>
  <c r="BG24" i="4"/>
  <c r="BF24" i="4"/>
  <c r="BI23" i="4"/>
  <c r="BH23" i="4"/>
  <c r="BG23" i="4"/>
  <c r="BF23" i="4"/>
  <c r="BI22" i="4"/>
  <c r="BH22" i="4"/>
  <c r="BG22" i="4"/>
  <c r="BF22" i="4"/>
  <c r="BI21" i="4"/>
  <c r="BH21" i="4"/>
  <c r="BG21" i="4"/>
  <c r="BF21" i="4"/>
  <c r="BI20" i="4"/>
  <c r="BH20" i="4"/>
  <c r="BG20" i="4"/>
  <c r="BF20" i="4"/>
  <c r="BA19" i="1"/>
  <c r="AZ19" i="1"/>
  <c r="BI70" i="3"/>
  <c r="BH70" i="3"/>
  <c r="BG70" i="3"/>
  <c r="BF70" i="3"/>
  <c r="BI69" i="3"/>
  <c r="BH69" i="3"/>
  <c r="BG69" i="3"/>
  <c r="BF69" i="3"/>
  <c r="BI68" i="3"/>
  <c r="BH68" i="3"/>
  <c r="BG68" i="3"/>
  <c r="BF68" i="3"/>
  <c r="BI66" i="3"/>
  <c r="BH66" i="3"/>
  <c r="BG66" i="3"/>
  <c r="BF66" i="3"/>
  <c r="BI65" i="3"/>
  <c r="BH65" i="3"/>
  <c r="BG65" i="3"/>
  <c r="BF65" i="3"/>
  <c r="BI64" i="3"/>
  <c r="BH64" i="3"/>
  <c r="BG64" i="3"/>
  <c r="BF64" i="3"/>
  <c r="BI63" i="3"/>
  <c r="BH63" i="3"/>
  <c r="BG63" i="3"/>
  <c r="BF63" i="3"/>
  <c r="BI62" i="3"/>
  <c r="BH62" i="3"/>
  <c r="BG62" i="3"/>
  <c r="BF62" i="3"/>
  <c r="BI60" i="3"/>
  <c r="BH60" i="3"/>
  <c r="BG60" i="3"/>
  <c r="BF60" i="3"/>
  <c r="BI59" i="3"/>
  <c r="BH59" i="3"/>
  <c r="BG59" i="3"/>
  <c r="BF59" i="3"/>
  <c r="BI58" i="3"/>
  <c r="BH58" i="3"/>
  <c r="BG58" i="3"/>
  <c r="BF58" i="3"/>
  <c r="BI57" i="3"/>
  <c r="BH57" i="3"/>
  <c r="BG57" i="3"/>
  <c r="BF57" i="3"/>
  <c r="BI56" i="3"/>
  <c r="BH56" i="3"/>
  <c r="BG56" i="3"/>
  <c r="BF56" i="3"/>
  <c r="BI55" i="3"/>
  <c r="BH55" i="3"/>
  <c r="BG55" i="3"/>
  <c r="BF55" i="3"/>
  <c r="BI54" i="3"/>
  <c r="BH54" i="3"/>
  <c r="BG54" i="3"/>
  <c r="BF54" i="3"/>
  <c r="BI53" i="3"/>
  <c r="BH53" i="3"/>
  <c r="BG53" i="3"/>
  <c r="BF53" i="3"/>
  <c r="BI52" i="3"/>
  <c r="BH52" i="3"/>
  <c r="BG52" i="3"/>
  <c r="BF52" i="3"/>
  <c r="BI51" i="3"/>
  <c r="BH51" i="3"/>
  <c r="BG51" i="3"/>
  <c r="BF51" i="3"/>
  <c r="BI50" i="3"/>
  <c r="BH50" i="3"/>
  <c r="BG50" i="3"/>
  <c r="BF50" i="3"/>
  <c r="BI49" i="3"/>
  <c r="BH49" i="3"/>
  <c r="BG49" i="3"/>
  <c r="BF49" i="3"/>
  <c r="BI48" i="3"/>
  <c r="BH48" i="3"/>
  <c r="BG48" i="3"/>
  <c r="BF48" i="3"/>
  <c r="BI47" i="3"/>
  <c r="BH47" i="3"/>
  <c r="BG47" i="3"/>
  <c r="BF47" i="3"/>
  <c r="BI46" i="3"/>
  <c r="BH46" i="3"/>
  <c r="BG46" i="3"/>
  <c r="BF46" i="3"/>
  <c r="BI45" i="3"/>
  <c r="BH45" i="3"/>
  <c r="BG45" i="3"/>
  <c r="BF45" i="3"/>
  <c r="BI44" i="3"/>
  <c r="BH44" i="3"/>
  <c r="BG44" i="3"/>
  <c r="BF44" i="3"/>
  <c r="BI43" i="3"/>
  <c r="BH43" i="3"/>
  <c r="BG43" i="3"/>
  <c r="BF43" i="3"/>
  <c r="BI42" i="3"/>
  <c r="BH42" i="3"/>
  <c r="BG42" i="3"/>
  <c r="BF42" i="3"/>
  <c r="BI41" i="3"/>
  <c r="BH41" i="3"/>
  <c r="BG41" i="3"/>
  <c r="BF41" i="3"/>
  <c r="BI40" i="3"/>
  <c r="BH40" i="3"/>
  <c r="BG40" i="3"/>
  <c r="BF40" i="3"/>
  <c r="BI39" i="3"/>
  <c r="BH39" i="3"/>
  <c r="BG39" i="3"/>
  <c r="BF39" i="3"/>
  <c r="BI38" i="3"/>
  <c r="BH38" i="3"/>
  <c r="BG38" i="3"/>
  <c r="BF38" i="3"/>
  <c r="BI37" i="3"/>
  <c r="BH37" i="3"/>
  <c r="BG37" i="3"/>
  <c r="BF37" i="3"/>
  <c r="BI36" i="3"/>
  <c r="BH36" i="3"/>
  <c r="BG36" i="3"/>
  <c r="BF36" i="3"/>
  <c r="BI35" i="3"/>
  <c r="BH35" i="3"/>
  <c r="BG35" i="3"/>
  <c r="BF35" i="3"/>
  <c r="BI34" i="3"/>
  <c r="BH34" i="3"/>
  <c r="BG34" i="3"/>
  <c r="BF34" i="3"/>
  <c r="BI33" i="3"/>
  <c r="BH33" i="3"/>
  <c r="BG33" i="3"/>
  <c r="BF33" i="3"/>
  <c r="BI32" i="3"/>
  <c r="BH32" i="3"/>
  <c r="BG32" i="3"/>
  <c r="BF32" i="3"/>
  <c r="BI31" i="3"/>
  <c r="BH31" i="3"/>
  <c r="BG31" i="3"/>
  <c r="BF31" i="3"/>
  <c r="BI30" i="3"/>
  <c r="BH30" i="3"/>
  <c r="BG30" i="3"/>
  <c r="BF30" i="3"/>
  <c r="BI29" i="3"/>
  <c r="BH29" i="3"/>
  <c r="BG29" i="3"/>
  <c r="BF29" i="3"/>
  <c r="BI28" i="3"/>
  <c r="BH28" i="3"/>
  <c r="BG28" i="3"/>
  <c r="BF28" i="3"/>
  <c r="BI27" i="3"/>
  <c r="BH27" i="3"/>
  <c r="BG27" i="3"/>
  <c r="BF27" i="3"/>
  <c r="BI26" i="3"/>
  <c r="BH26" i="3"/>
  <c r="BG26" i="3"/>
  <c r="BF26" i="3"/>
  <c r="BI25" i="3"/>
  <c r="BH25" i="3"/>
  <c r="BG25" i="3"/>
  <c r="BF25" i="3"/>
  <c r="BI24" i="3"/>
  <c r="BH24" i="3"/>
  <c r="BG24" i="3"/>
  <c r="BF24" i="3"/>
  <c r="BI23" i="3"/>
  <c r="BH23" i="3"/>
  <c r="BG23" i="3"/>
  <c r="BF23" i="3"/>
  <c r="BK102" i="2"/>
  <c r="BJ102" i="2"/>
  <c r="BI102" i="2"/>
  <c r="BH102" i="2"/>
  <c r="BK101" i="2"/>
  <c r="BJ101" i="2"/>
  <c r="BI101" i="2"/>
  <c r="BH101" i="2"/>
  <c r="BK99" i="2"/>
  <c r="BJ99" i="2"/>
  <c r="BI99" i="2"/>
  <c r="BH99" i="2"/>
  <c r="BK98" i="2"/>
  <c r="BJ98" i="2"/>
  <c r="BI98" i="2"/>
  <c r="BH98" i="2"/>
  <c r="BK97" i="2"/>
  <c r="BJ97" i="2"/>
  <c r="BI97" i="2"/>
  <c r="BH97" i="2"/>
  <c r="BK96" i="2"/>
  <c r="BJ96" i="2"/>
  <c r="BI96" i="2"/>
  <c r="BH96" i="2"/>
  <c r="BK95" i="2"/>
  <c r="BJ95" i="2"/>
  <c r="BI95" i="2"/>
  <c r="BH95" i="2"/>
  <c r="BK94" i="2"/>
  <c r="BJ94" i="2"/>
  <c r="BI94" i="2"/>
  <c r="BH94" i="2"/>
  <c r="BK93" i="2"/>
  <c r="BJ93" i="2"/>
  <c r="BI93" i="2"/>
  <c r="BH93" i="2"/>
  <c r="BK92" i="2"/>
  <c r="BJ92" i="2"/>
  <c r="BI92" i="2"/>
  <c r="BH92" i="2"/>
  <c r="BK91" i="2"/>
  <c r="BJ91" i="2"/>
  <c r="BI91" i="2"/>
  <c r="BH91" i="2"/>
  <c r="BK88" i="2"/>
  <c r="BJ88" i="2"/>
  <c r="BI88" i="2"/>
  <c r="BH88" i="2"/>
  <c r="BK87" i="2"/>
  <c r="BJ87" i="2"/>
  <c r="BI87" i="2"/>
  <c r="BH87" i="2"/>
  <c r="BK86" i="2"/>
  <c r="BJ86" i="2"/>
  <c r="BI86" i="2"/>
  <c r="BH86" i="2"/>
  <c r="BK84" i="2"/>
  <c r="BJ84" i="2"/>
  <c r="BI84" i="2"/>
  <c r="BH84" i="2"/>
  <c r="BK83" i="2"/>
  <c r="BJ83" i="2"/>
  <c r="BI83" i="2"/>
  <c r="BH83" i="2"/>
  <c r="BK82" i="2"/>
  <c r="BJ82" i="2"/>
  <c r="BI82" i="2"/>
  <c r="BH82" i="2"/>
  <c r="BK81" i="2"/>
  <c r="BJ81" i="2"/>
  <c r="BI81" i="2"/>
  <c r="BH81" i="2"/>
  <c r="BK80" i="2"/>
  <c r="BJ80" i="2"/>
  <c r="BI80" i="2"/>
  <c r="BH80" i="2"/>
  <c r="BK79" i="2"/>
  <c r="BJ79" i="2"/>
  <c r="BI79" i="2"/>
  <c r="BH79" i="2"/>
  <c r="BK78" i="2"/>
  <c r="BJ78" i="2"/>
  <c r="BI78" i="2"/>
  <c r="BH78" i="2"/>
  <c r="BK77" i="2"/>
  <c r="BJ77" i="2"/>
  <c r="BI77" i="2"/>
  <c r="BH77" i="2"/>
  <c r="BK76" i="2"/>
  <c r="BJ76" i="2"/>
  <c r="BI76" i="2"/>
  <c r="BH76" i="2"/>
  <c r="BK75" i="2"/>
  <c r="BJ75" i="2"/>
  <c r="BI75" i="2"/>
  <c r="BH75" i="2"/>
  <c r="BK74" i="2"/>
  <c r="BJ74" i="2"/>
  <c r="BI74" i="2"/>
  <c r="BH74" i="2"/>
  <c r="BK72" i="2"/>
  <c r="BJ72" i="2"/>
  <c r="BI72" i="2"/>
  <c r="BH72" i="2"/>
  <c r="BK71" i="2"/>
  <c r="BJ71" i="2"/>
  <c r="BI71" i="2"/>
  <c r="BH71" i="2"/>
  <c r="BK70" i="2"/>
  <c r="BJ70" i="2"/>
  <c r="BI70" i="2"/>
  <c r="BH70" i="2"/>
  <c r="BK69" i="2"/>
  <c r="BJ69" i="2"/>
  <c r="BI69" i="2"/>
  <c r="BH69" i="2"/>
  <c r="BK68" i="2"/>
  <c r="BJ68" i="2"/>
  <c r="BI68" i="2"/>
  <c r="BH68" i="2"/>
  <c r="BK65" i="2"/>
  <c r="BJ65" i="2"/>
  <c r="BI65" i="2"/>
  <c r="BH65" i="2"/>
  <c r="BK64" i="2"/>
  <c r="BJ64" i="2"/>
  <c r="BI64" i="2"/>
  <c r="BH64" i="2"/>
  <c r="BK63" i="2"/>
  <c r="BJ63" i="2"/>
  <c r="BI63" i="2"/>
  <c r="BH63" i="2"/>
  <c r="BK62" i="2"/>
  <c r="BJ62" i="2"/>
  <c r="BI62" i="2"/>
  <c r="BH62" i="2"/>
  <c r="BK61" i="2"/>
  <c r="BJ61" i="2"/>
  <c r="BI61" i="2"/>
  <c r="BH61" i="2"/>
  <c r="BK60" i="2"/>
  <c r="BJ60" i="2"/>
  <c r="BI60" i="2"/>
  <c r="BH60" i="2"/>
  <c r="BK59" i="2"/>
  <c r="BJ59" i="2"/>
  <c r="BI59" i="2"/>
  <c r="BH59" i="2"/>
  <c r="BK58" i="2"/>
  <c r="BJ58" i="2"/>
  <c r="BI58" i="2"/>
  <c r="BH58" i="2"/>
  <c r="BK57" i="2"/>
  <c r="BJ57" i="2"/>
  <c r="BI57" i="2"/>
  <c r="BH57" i="2"/>
  <c r="BK56" i="2"/>
  <c r="BJ56" i="2"/>
  <c r="BI56" i="2"/>
  <c r="BH56" i="2"/>
  <c r="BK55" i="2"/>
  <c r="BJ55" i="2"/>
  <c r="BI55" i="2"/>
  <c r="BH55" i="2"/>
  <c r="BK54" i="2"/>
  <c r="BJ54" i="2"/>
  <c r="BI54" i="2"/>
  <c r="BH54" i="2"/>
  <c r="BK53" i="2"/>
  <c r="BJ53" i="2"/>
  <c r="BI53" i="2"/>
  <c r="BH53" i="2"/>
  <c r="BK52" i="2"/>
  <c r="BJ52" i="2"/>
  <c r="BI52" i="2"/>
  <c r="BH52" i="2"/>
  <c r="BK51" i="2"/>
  <c r="BJ51" i="2"/>
  <c r="BI51" i="2"/>
  <c r="BH51" i="2"/>
  <c r="BK50" i="2"/>
  <c r="BJ50" i="2"/>
  <c r="BI50" i="2"/>
  <c r="BH50" i="2"/>
  <c r="BK49" i="2"/>
  <c r="BJ49" i="2"/>
  <c r="BI49" i="2"/>
  <c r="BH49" i="2"/>
  <c r="BK48" i="2"/>
  <c r="BJ48" i="2"/>
  <c r="BI48" i="2"/>
  <c r="BH48" i="2"/>
  <c r="BK47" i="2"/>
  <c r="BJ47" i="2"/>
  <c r="BI47" i="2"/>
  <c r="BH47" i="2"/>
  <c r="BK46" i="2"/>
  <c r="BJ46" i="2"/>
  <c r="BI46" i="2"/>
  <c r="BH46" i="2"/>
  <c r="BK45" i="2"/>
  <c r="BJ45" i="2"/>
  <c r="BI45" i="2"/>
  <c r="BH45" i="2"/>
  <c r="BK44" i="2"/>
  <c r="BJ44" i="2"/>
  <c r="BI44" i="2"/>
  <c r="BH44" i="2"/>
  <c r="BK43" i="2"/>
  <c r="BJ43" i="2"/>
  <c r="BI43" i="2"/>
  <c r="BH43" i="2"/>
  <c r="BK42" i="2"/>
  <c r="BJ42" i="2"/>
  <c r="BI42" i="2"/>
  <c r="BH42" i="2"/>
  <c r="BK41" i="2"/>
  <c r="BJ41" i="2"/>
  <c r="BI41" i="2"/>
  <c r="BH41" i="2"/>
  <c r="BK40" i="2"/>
  <c r="BJ40" i="2"/>
  <c r="BI40" i="2"/>
  <c r="BH40" i="2"/>
  <c r="BK39" i="2"/>
  <c r="BJ39" i="2"/>
  <c r="BI39" i="2"/>
  <c r="BH39" i="2"/>
  <c r="BK38" i="2"/>
  <c r="BJ38" i="2"/>
  <c r="BI38" i="2"/>
  <c r="BH38" i="2"/>
  <c r="BK37" i="2"/>
  <c r="BJ37" i="2"/>
  <c r="BI37" i="2"/>
  <c r="BH37" i="2"/>
  <c r="BK36" i="2"/>
  <c r="BJ36" i="2"/>
  <c r="BI36" i="2"/>
  <c r="BH36" i="2"/>
  <c r="BK35" i="2"/>
  <c r="BJ35" i="2"/>
  <c r="BI35" i="2"/>
  <c r="BH35" i="2"/>
  <c r="BK34" i="2"/>
  <c r="BJ34" i="2"/>
  <c r="BI34" i="2"/>
  <c r="BH34" i="2"/>
  <c r="BK33" i="2"/>
  <c r="BJ33" i="2"/>
  <c r="BI33" i="2"/>
  <c r="BH33" i="2"/>
  <c r="BK32" i="2"/>
  <c r="BJ32" i="2"/>
  <c r="BI32" i="2"/>
  <c r="BH32" i="2"/>
  <c r="BK31" i="2"/>
  <c r="BJ31" i="2"/>
  <c r="BI31" i="2"/>
  <c r="BH31" i="2"/>
  <c r="BK28" i="2"/>
  <c r="BJ28" i="2"/>
  <c r="BI28" i="2"/>
  <c r="BH28" i="2"/>
  <c r="BK27" i="2"/>
  <c r="BJ27" i="2"/>
  <c r="BI27" i="2"/>
  <c r="BH27" i="2"/>
  <c r="BK26" i="2"/>
  <c r="BJ26" i="2"/>
  <c r="BI26" i="2"/>
  <c r="BH26" i="2"/>
  <c r="BK25" i="2"/>
  <c r="BJ25" i="2"/>
  <c r="BI25" i="2"/>
  <c r="BH25" i="2"/>
  <c r="BK23" i="2"/>
  <c r="BJ23" i="2"/>
  <c r="BI23" i="2"/>
  <c r="BH23" i="2"/>
  <c r="BK22" i="2"/>
  <c r="BJ22" i="2"/>
  <c r="BI22" i="2"/>
  <c r="BH22" i="2"/>
  <c r="BK21" i="2"/>
  <c r="BJ21" i="2"/>
  <c r="BI21" i="2"/>
  <c r="BH21" i="2"/>
  <c r="BK20" i="2"/>
  <c r="BJ20" i="2"/>
  <c r="BI20" i="2"/>
  <c r="BH20" i="2"/>
  <c r="BK19" i="2"/>
  <c r="BJ19" i="2"/>
  <c r="BI19" i="2"/>
  <c r="BH19" i="2"/>
  <c r="T19" i="2"/>
  <c r="R19" i="2"/>
  <c r="P19" i="2"/>
  <c r="BM79" i="2"/>
  <c r="BM57" i="2"/>
  <c r="J72" i="2"/>
  <c r="J55" i="2"/>
  <c r="J51" i="2"/>
  <c r="AU17" i="1"/>
  <c r="BM31" i="2"/>
  <c r="BM94" i="2"/>
  <c r="BM72" i="2"/>
  <c r="BM38" i="2"/>
  <c r="BM91" i="2"/>
  <c r="BM53" i="2"/>
  <c r="BM25" i="2"/>
  <c r="J79" i="2"/>
  <c r="J93" i="2"/>
  <c r="BM83" i="2"/>
  <c r="BM50" i="2"/>
  <c r="BM32" i="2"/>
  <c r="J76" i="2"/>
  <c r="BM61" i="2"/>
  <c r="J32" i="2"/>
  <c r="J48" i="3"/>
  <c r="BK56" i="3"/>
  <c r="BK63" i="3"/>
  <c r="J32" i="3"/>
  <c r="BK51" i="3"/>
  <c r="BK30" i="3"/>
  <c r="BK41" i="3"/>
  <c r="BK69" i="3"/>
  <c r="BK50" i="3"/>
  <c r="BK54" i="3"/>
  <c r="BK34" i="3"/>
  <c r="J70" i="3"/>
  <c r="BK42" i="3"/>
  <c r="BK32" i="3"/>
  <c r="J29" i="4"/>
  <c r="J22" i="4"/>
  <c r="J34" i="4"/>
  <c r="BK29" i="4"/>
  <c r="BK21" i="4"/>
  <c r="J75" i="2"/>
  <c r="J52" i="2"/>
  <c r="BM56" i="2"/>
  <c r="BM34" i="2"/>
  <c r="J95" i="2"/>
  <c r="J34" i="2"/>
  <c r="J65" i="2"/>
  <c r="BM44" i="2"/>
  <c r="J25" i="2"/>
  <c r="J74" i="2"/>
  <c r="J31" i="2"/>
  <c r="BM95" i="2"/>
  <c r="J68" i="2"/>
  <c r="J27" i="2"/>
  <c r="BM80" i="2"/>
  <c r="J60" i="2"/>
  <c r="J45" i="2"/>
  <c r="J98" i="2"/>
  <c r="BM71" i="2"/>
  <c r="BM55" i="2"/>
  <c r="J50" i="3"/>
  <c r="J25" i="3"/>
  <c r="J41" i="3"/>
  <c r="J55" i="3"/>
  <c r="BK59" i="3"/>
  <c r="BK33" i="3"/>
  <c r="J51" i="3"/>
  <c r="BK23" i="3"/>
  <c r="BK64" i="3"/>
  <c r="BK39" i="3"/>
  <c r="BK48" i="3"/>
  <c r="BK31" i="3"/>
  <c r="J60" i="3"/>
  <c r="BK24" i="3"/>
  <c r="BK28" i="4"/>
  <c r="J20" i="4"/>
  <c r="J33" i="4"/>
  <c r="J25" i="4"/>
  <c r="J31" i="4"/>
  <c r="J81" i="2"/>
  <c r="J58" i="2"/>
  <c r="BM82" i="2"/>
  <c r="J42" i="2"/>
  <c r="J84" i="2"/>
  <c r="J63" i="2"/>
  <c r="J44" i="2"/>
  <c r="J78" i="2"/>
  <c r="J61" i="2"/>
  <c r="J40" i="2"/>
  <c r="BM97" i="2"/>
  <c r="BM43" i="2"/>
  <c r="BM19" i="2"/>
  <c r="J77" i="2"/>
  <c r="BM39" i="2"/>
  <c r="BM92" i="2"/>
  <c r="BM76" i="2"/>
  <c r="J48" i="2"/>
  <c r="J102" i="2"/>
  <c r="J99" i="2"/>
  <c r="BM74" i="2"/>
  <c r="BM60" i="2"/>
  <c r="BM26" i="2"/>
  <c r="BK37" i="3"/>
  <c r="J59" i="3"/>
  <c r="J46" i="3"/>
  <c r="J65" i="3"/>
  <c r="BK49" i="3"/>
  <c r="BK27" i="3"/>
  <c r="J38" i="3"/>
  <c r="J47" i="3"/>
  <c r="BK28" i="3"/>
  <c r="J44" i="3"/>
  <c r="J30" i="3"/>
  <c r="J66" i="3"/>
  <c r="BK33" i="4"/>
  <c r="BK37" i="4"/>
  <c r="BK24" i="4"/>
  <c r="J36" i="4"/>
  <c r="BK26" i="4"/>
  <c r="J21" i="4"/>
  <c r="J94" i="2"/>
  <c r="J59" i="2"/>
  <c r="J80" i="2"/>
  <c r="J57" i="2"/>
  <c r="J35" i="2"/>
  <c r="J96" i="2"/>
  <c r="J83" i="2"/>
  <c r="J47" i="2"/>
  <c r="BM20" i="2"/>
  <c r="BM48" i="2"/>
  <c r="BM33" i="2"/>
  <c r="J56" i="2"/>
  <c r="BM96" i="2"/>
  <c r="J71" i="2"/>
  <c r="BM49" i="2"/>
  <c r="J20" i="2"/>
  <c r="J82" i="2"/>
  <c r="BM64" i="2"/>
  <c r="BM51" i="2"/>
  <c r="BM22" i="2"/>
  <c r="BM75" i="2"/>
  <c r="BM35" i="2"/>
  <c r="J39" i="3"/>
  <c r="J64" i="3"/>
  <c r="BK52" i="3"/>
  <c r="J28" i="3"/>
  <c r="BK35" i="3"/>
  <c r="BK55" i="3"/>
  <c r="J29" i="3"/>
  <c r="J54" i="3"/>
  <c r="J35" i="3"/>
  <c r="J24" i="3"/>
  <c r="J27" i="3"/>
  <c r="BK58" i="3"/>
  <c r="J40" i="3"/>
  <c r="J35" i="4"/>
  <c r="J26" i="4"/>
  <c r="J32" i="4"/>
  <c r="J30" i="4"/>
  <c r="BK35" i="4"/>
  <c r="J24" i="4"/>
  <c r="BM40" i="2"/>
  <c r="J41" i="2"/>
  <c r="J22" i="2"/>
  <c r="BM86" i="2"/>
  <c r="J62" i="2"/>
  <c r="J37" i="2"/>
  <c r="BM87" i="2"/>
  <c r="J53" i="2"/>
  <c r="J19" i="2"/>
  <c r="AB19" i="2" s="1"/>
  <c r="J87" i="2"/>
  <c r="BM28" i="2"/>
  <c r="J54" i="2"/>
  <c r="J33" i="2"/>
  <c r="J91" i="2"/>
  <c r="BM62" i="2"/>
  <c r="BM42" i="2"/>
  <c r="BM102" i="2"/>
  <c r="J101" i="2"/>
  <c r="BM84" i="2"/>
  <c r="J50" i="2"/>
  <c r="J68" i="3"/>
  <c r="BK47" i="3"/>
  <c r="BK62" i="3"/>
  <c r="J45" i="3"/>
  <c r="BK26" i="3"/>
  <c r="BK38" i="3"/>
  <c r="BK44" i="3"/>
  <c r="J53" i="3"/>
  <c r="J33" i="3"/>
  <c r="BK66" i="3"/>
  <c r="BK36" i="3"/>
  <c r="BK68" i="3"/>
  <c r="J31" i="3"/>
  <c r="BK31" i="4"/>
  <c r="J27" i="4"/>
  <c r="BK34" i="4"/>
  <c r="BK27" i="4"/>
  <c r="BK30" i="4"/>
  <c r="J88" i="2"/>
  <c r="BM54" i="2"/>
  <c r="BM46" i="2"/>
  <c r="J28" i="2"/>
  <c r="BM93" i="2"/>
  <c r="BM23" i="2"/>
  <c r="BM77" i="2"/>
  <c r="BM70" i="2"/>
  <c r="J64" i="2"/>
  <c r="BM45" i="2"/>
  <c r="J26" i="2"/>
  <c r="BM52" i="2"/>
  <c r="J23" i="2"/>
  <c r="BM78" i="2"/>
  <c r="BM47" i="2"/>
  <c r="BM58" i="2"/>
  <c r="J43" i="2"/>
  <c r="J21" i="2"/>
  <c r="BM99" i="2"/>
  <c r="BM81" i="2"/>
  <c r="BM36" i="2"/>
  <c r="J52" i="3"/>
  <c r="J69" i="3"/>
  <c r="J26" i="3"/>
  <c r="BK53" i="3"/>
  <c r="J43" i="3"/>
  <c r="J62" i="3"/>
  <c r="BK60" i="3"/>
  <c r="J36" i="3"/>
  <c r="J58" i="3"/>
  <c r="BK43" i="3"/>
  <c r="BK70" i="3"/>
  <c r="J42" i="3"/>
  <c r="BK46" i="3"/>
  <c r="J37" i="4"/>
  <c r="BK20" i="4"/>
  <c r="BK36" i="4"/>
  <c r="BK32" i="4"/>
  <c r="J92" i="2"/>
  <c r="J46" i="2"/>
  <c r="BM68" i="2"/>
  <c r="BM65" i="2"/>
  <c r="J39" i="2"/>
  <c r="J97" i="2"/>
  <c r="J70" i="2"/>
  <c r="BM27" i="2"/>
  <c r="J69" i="2"/>
  <c r="BM59" i="2"/>
  <c r="J36" i="2"/>
  <c r="BM88" i="2"/>
  <c r="BM37" i="2"/>
  <c r="BM69" i="2"/>
  <c r="BM21" i="2"/>
  <c r="J86" i="2"/>
  <c r="J49" i="2"/>
  <c r="BM41" i="2"/>
  <c r="BM101" i="2"/>
  <c r="BM98" i="2"/>
  <c r="BM63" i="2"/>
  <c r="J38" i="2"/>
  <c r="BK65" i="3"/>
  <c r="J34" i="3"/>
  <c r="BK29" i="3"/>
  <c r="J49" i="3"/>
  <c r="J63" i="3"/>
  <c r="BK45" i="3"/>
  <c r="J57" i="3"/>
  <c r="J56" i="3"/>
  <c r="BK25" i="3"/>
  <c r="BK40" i="3"/>
  <c r="J23" i="3"/>
  <c r="BK57" i="3"/>
  <c r="J37" i="3"/>
  <c r="BK25" i="4"/>
  <c r="J28" i="4"/>
  <c r="BK22" i="4"/>
  <c r="J23" i="4"/>
  <c r="BK23" i="4"/>
  <c r="AD37" i="3" l="1"/>
  <c r="AB37" i="3"/>
  <c r="Z37" i="3"/>
  <c r="X37" i="3"/>
  <c r="V37" i="3"/>
  <c r="AF37" i="3"/>
  <c r="AD23" i="3"/>
  <c r="AB23" i="3"/>
  <c r="Z23" i="3"/>
  <c r="X23" i="3"/>
  <c r="V23" i="3"/>
  <c r="AF23" i="3"/>
  <c r="AD56" i="3"/>
  <c r="AB56" i="3"/>
  <c r="Z56" i="3"/>
  <c r="X56" i="3"/>
  <c r="V56" i="3"/>
  <c r="AF56" i="3"/>
  <c r="AD57" i="3"/>
  <c r="AB57" i="3"/>
  <c r="Z57" i="3"/>
  <c r="X57" i="3"/>
  <c r="V57" i="3"/>
  <c r="AF57" i="3"/>
  <c r="AD63" i="3"/>
  <c r="AB63" i="3"/>
  <c r="Z63" i="3"/>
  <c r="X63" i="3"/>
  <c r="V63" i="3"/>
  <c r="AF63" i="3"/>
  <c r="AD49" i="3"/>
  <c r="AB49" i="3"/>
  <c r="Z49" i="3"/>
  <c r="X49" i="3"/>
  <c r="V49" i="3"/>
  <c r="AF49" i="3"/>
  <c r="AD34" i="3"/>
  <c r="AB34" i="3"/>
  <c r="Z34" i="3"/>
  <c r="X34" i="3"/>
  <c r="V34" i="3"/>
  <c r="AF34" i="3"/>
  <c r="AD38" i="2"/>
  <c r="AB38" i="2"/>
  <c r="Z38" i="2"/>
  <c r="X38" i="2"/>
  <c r="V38" i="2"/>
  <c r="AF38" i="2" s="1"/>
  <c r="AD49" i="2"/>
  <c r="AB49" i="2"/>
  <c r="Z49" i="2"/>
  <c r="X49" i="2"/>
  <c r="V49" i="2"/>
  <c r="AD86" i="2"/>
  <c r="AB86" i="2"/>
  <c r="Z86" i="2"/>
  <c r="X86" i="2"/>
  <c r="V86" i="2"/>
  <c r="AF86" i="2"/>
  <c r="AD36" i="2"/>
  <c r="AF36" i="2" s="1"/>
  <c r="AB36" i="2"/>
  <c r="Z36" i="2"/>
  <c r="X36" i="2"/>
  <c r="V36" i="2"/>
  <c r="AD69" i="2"/>
  <c r="AB69" i="2"/>
  <c r="Z69" i="2"/>
  <c r="X69" i="2"/>
  <c r="V69" i="2"/>
  <c r="AF69" i="2"/>
  <c r="AD70" i="2"/>
  <c r="AF70" i="2" s="1"/>
  <c r="AB70" i="2"/>
  <c r="Z70" i="2"/>
  <c r="X70" i="2"/>
  <c r="V70" i="2"/>
  <c r="AD97" i="2"/>
  <c r="AB97" i="2"/>
  <c r="Z97" i="2"/>
  <c r="X97" i="2"/>
  <c r="V97" i="2"/>
  <c r="AF97" i="2"/>
  <c r="AD39" i="2"/>
  <c r="AF39" i="2" s="1"/>
  <c r="AB39" i="2"/>
  <c r="Z39" i="2"/>
  <c r="X39" i="2"/>
  <c r="V39" i="2"/>
  <c r="AD46" i="2"/>
  <c r="AB46" i="2"/>
  <c r="Z46" i="2"/>
  <c r="X46" i="2"/>
  <c r="V46" i="2"/>
  <c r="AF46" i="2"/>
  <c r="AD92" i="2"/>
  <c r="AF92" i="2" s="1"/>
  <c r="AB92" i="2"/>
  <c r="Z92" i="2"/>
  <c r="X92" i="2"/>
  <c r="V92" i="2"/>
  <c r="AD42" i="3"/>
  <c r="AB42" i="3"/>
  <c r="Z42" i="3"/>
  <c r="X42" i="3"/>
  <c r="V42" i="3"/>
  <c r="AF42" i="3"/>
  <c r="AD58" i="3"/>
  <c r="AB58" i="3"/>
  <c r="Z58" i="3"/>
  <c r="X58" i="3"/>
  <c r="V58" i="3"/>
  <c r="AF58" i="3"/>
  <c r="AD36" i="3"/>
  <c r="AB36" i="3"/>
  <c r="Z36" i="3"/>
  <c r="X36" i="3"/>
  <c r="V36" i="3"/>
  <c r="AF36" i="3"/>
  <c r="AD62" i="3"/>
  <c r="AB62" i="3"/>
  <c r="Z62" i="3"/>
  <c r="X62" i="3"/>
  <c r="V62" i="3"/>
  <c r="AF62" i="3"/>
  <c r="AD43" i="3"/>
  <c r="AB43" i="3"/>
  <c r="Z43" i="3"/>
  <c r="X43" i="3"/>
  <c r="V43" i="3"/>
  <c r="AF43" i="3"/>
  <c r="AD26" i="3"/>
  <c r="AB26" i="3"/>
  <c r="Z26" i="3"/>
  <c r="X26" i="3"/>
  <c r="V26" i="3"/>
  <c r="AF26" i="3"/>
  <c r="AD69" i="3"/>
  <c r="AB69" i="3"/>
  <c r="Z69" i="3"/>
  <c r="X69" i="3"/>
  <c r="V69" i="3"/>
  <c r="AF69" i="3"/>
  <c r="AD52" i="3"/>
  <c r="AB52" i="3"/>
  <c r="Z52" i="3"/>
  <c r="X52" i="3"/>
  <c r="V52" i="3"/>
  <c r="AF52" i="3"/>
  <c r="AD21" i="2"/>
  <c r="AB21" i="2"/>
  <c r="Z21" i="2"/>
  <c r="X21" i="2"/>
  <c r="V21" i="2"/>
  <c r="AF21" i="2"/>
  <c r="AD43" i="2"/>
  <c r="AF43" i="2" s="1"/>
  <c r="AB43" i="2"/>
  <c r="Z43" i="2"/>
  <c r="X43" i="2"/>
  <c r="V43" i="2"/>
  <c r="AD23" i="2"/>
  <c r="AB23" i="2"/>
  <c r="Z23" i="2"/>
  <c r="X23" i="2"/>
  <c r="V23" i="2"/>
  <c r="AF23" i="2"/>
  <c r="AD26" i="2"/>
  <c r="AF26" i="2" s="1"/>
  <c r="AB26" i="2"/>
  <c r="Z26" i="2"/>
  <c r="X26" i="2"/>
  <c r="V26" i="2"/>
  <c r="AD64" i="2"/>
  <c r="AB64" i="2"/>
  <c r="Z64" i="2"/>
  <c r="X64" i="2"/>
  <c r="V64" i="2"/>
  <c r="AF64" i="2"/>
  <c r="AD28" i="2"/>
  <c r="AF28" i="2" s="1"/>
  <c r="AB28" i="2"/>
  <c r="Z28" i="2"/>
  <c r="X28" i="2"/>
  <c r="V28" i="2"/>
  <c r="AD88" i="2"/>
  <c r="AB88" i="2"/>
  <c r="Z88" i="2"/>
  <c r="X88" i="2"/>
  <c r="V88" i="2"/>
  <c r="AF88" i="2"/>
  <c r="AD31" i="3"/>
  <c r="AB31" i="3"/>
  <c r="Z31" i="3"/>
  <c r="X31" i="3"/>
  <c r="V31" i="3"/>
  <c r="AF31" i="3"/>
  <c r="AD33" i="3"/>
  <c r="AB33" i="3"/>
  <c r="Z33" i="3"/>
  <c r="AF33" i="3" s="1"/>
  <c r="X33" i="3"/>
  <c r="V33" i="3"/>
  <c r="AD53" i="3"/>
  <c r="AB53" i="3"/>
  <c r="Z53" i="3"/>
  <c r="X53" i="3"/>
  <c r="V53" i="3"/>
  <c r="AF53" i="3"/>
  <c r="AD45" i="3"/>
  <c r="AB45" i="3"/>
  <c r="Z45" i="3"/>
  <c r="AF45" i="3" s="1"/>
  <c r="X45" i="3"/>
  <c r="V45" i="3"/>
  <c r="AD68" i="3"/>
  <c r="AB68" i="3"/>
  <c r="Z68" i="3"/>
  <c r="X68" i="3"/>
  <c r="V68" i="3"/>
  <c r="AF68" i="3"/>
  <c r="AD50" i="2"/>
  <c r="AB50" i="2"/>
  <c r="Z50" i="2"/>
  <c r="X50" i="2"/>
  <c r="V50" i="2"/>
  <c r="AF50" i="2"/>
  <c r="AD101" i="2"/>
  <c r="AF101" i="2" s="1"/>
  <c r="AB101" i="2"/>
  <c r="Z101" i="2"/>
  <c r="X101" i="2"/>
  <c r="V101" i="2"/>
  <c r="AD91" i="2"/>
  <c r="AB91" i="2"/>
  <c r="Z91" i="2"/>
  <c r="X91" i="2"/>
  <c r="V91" i="2"/>
  <c r="AF91" i="2"/>
  <c r="AD33" i="2"/>
  <c r="AB33" i="2"/>
  <c r="Z33" i="2"/>
  <c r="X33" i="2"/>
  <c r="V33" i="2"/>
  <c r="AD54" i="2"/>
  <c r="AB54" i="2"/>
  <c r="Z54" i="2"/>
  <c r="X54" i="2"/>
  <c r="V54" i="2"/>
  <c r="AF54" i="2" s="1"/>
  <c r="AD87" i="2"/>
  <c r="AB87" i="2"/>
  <c r="AF87" i="2" s="1"/>
  <c r="Z87" i="2"/>
  <c r="X87" i="2"/>
  <c r="V87" i="2"/>
  <c r="AD53" i="2"/>
  <c r="AB53" i="2"/>
  <c r="Z53" i="2"/>
  <c r="X53" i="2"/>
  <c r="V53" i="2"/>
  <c r="AD37" i="2"/>
  <c r="AB37" i="2"/>
  <c r="Z37" i="2"/>
  <c r="X37" i="2"/>
  <c r="V37" i="2"/>
  <c r="AD62" i="2"/>
  <c r="AB62" i="2"/>
  <c r="Z62" i="2"/>
  <c r="AF62" i="2" s="1"/>
  <c r="X62" i="2"/>
  <c r="V62" i="2"/>
  <c r="AD22" i="2"/>
  <c r="AB22" i="2"/>
  <c r="Z22" i="2"/>
  <c r="X22" i="2"/>
  <c r="AF22" i="2" s="1"/>
  <c r="V22" i="2"/>
  <c r="AD41" i="2"/>
  <c r="AB41" i="2"/>
  <c r="Z41" i="2"/>
  <c r="X41" i="2"/>
  <c r="V41" i="2"/>
  <c r="AD40" i="3"/>
  <c r="AB40" i="3"/>
  <c r="Z40" i="3"/>
  <c r="X40" i="3"/>
  <c r="V40" i="3"/>
  <c r="AF40" i="3"/>
  <c r="AD27" i="3"/>
  <c r="AB27" i="3"/>
  <c r="Z27" i="3"/>
  <c r="X27" i="3"/>
  <c r="V27" i="3"/>
  <c r="AF27" i="3"/>
  <c r="AD24" i="3"/>
  <c r="AB24" i="3"/>
  <c r="Z24" i="3"/>
  <c r="X24" i="3"/>
  <c r="V24" i="3"/>
  <c r="AF24" i="3"/>
  <c r="AD35" i="3"/>
  <c r="AB35" i="3"/>
  <c r="Z35" i="3"/>
  <c r="X35" i="3"/>
  <c r="V35" i="3"/>
  <c r="AF35" i="3"/>
  <c r="AD54" i="3"/>
  <c r="AB54" i="3"/>
  <c r="Z54" i="3"/>
  <c r="X54" i="3"/>
  <c r="V54" i="3"/>
  <c r="AF54" i="3"/>
  <c r="AD29" i="3"/>
  <c r="AB29" i="3"/>
  <c r="Z29" i="3"/>
  <c r="X29" i="3"/>
  <c r="V29" i="3"/>
  <c r="AF29" i="3"/>
  <c r="AD28" i="3"/>
  <c r="AB28" i="3"/>
  <c r="Z28" i="3"/>
  <c r="X28" i="3"/>
  <c r="V28" i="3"/>
  <c r="AF28" i="3"/>
  <c r="AD64" i="3"/>
  <c r="AB64" i="3"/>
  <c r="Z64" i="3"/>
  <c r="X64" i="3"/>
  <c r="V64" i="3"/>
  <c r="AF64" i="3"/>
  <c r="AD39" i="3"/>
  <c r="AB39" i="3"/>
  <c r="Z39" i="3"/>
  <c r="X39" i="3"/>
  <c r="V39" i="3"/>
  <c r="AF39" i="3"/>
  <c r="AD82" i="2"/>
  <c r="AB82" i="2"/>
  <c r="Z82" i="2"/>
  <c r="X82" i="2"/>
  <c r="AF82" i="2" s="1"/>
  <c r="V82" i="2"/>
  <c r="AD20" i="2"/>
  <c r="AB20" i="2"/>
  <c r="V20" i="2"/>
  <c r="AF20" i="2" s="1"/>
  <c r="AD71" i="2"/>
  <c r="AB71" i="2"/>
  <c r="Z71" i="2"/>
  <c r="X71" i="2"/>
  <c r="AF71" i="2" s="1"/>
  <c r="V71" i="2"/>
  <c r="AD56" i="2"/>
  <c r="AB56" i="2"/>
  <c r="Z56" i="2"/>
  <c r="X56" i="2"/>
  <c r="V56" i="2"/>
  <c r="AF56" i="2" s="1"/>
  <c r="AD47" i="2"/>
  <c r="AB47" i="2"/>
  <c r="Z47" i="2"/>
  <c r="X47" i="2"/>
  <c r="AF47" i="2" s="1"/>
  <c r="V47" i="2"/>
  <c r="AD83" i="2"/>
  <c r="AB83" i="2"/>
  <c r="Z83" i="2"/>
  <c r="X83" i="2"/>
  <c r="V83" i="2"/>
  <c r="AD96" i="2"/>
  <c r="AB96" i="2"/>
  <c r="Z96" i="2"/>
  <c r="X96" i="2"/>
  <c r="V96" i="2"/>
  <c r="AF96" i="2" s="1"/>
  <c r="AD35" i="2"/>
  <c r="AB35" i="2"/>
  <c r="Z35" i="2"/>
  <c r="X35" i="2"/>
  <c r="V35" i="2"/>
  <c r="AF35" i="2" s="1"/>
  <c r="AD57" i="2"/>
  <c r="AB57" i="2"/>
  <c r="Z57" i="2"/>
  <c r="X57" i="2"/>
  <c r="V57" i="2"/>
  <c r="AF57" i="2" s="1"/>
  <c r="AD80" i="2"/>
  <c r="AB80" i="2"/>
  <c r="Z80" i="2"/>
  <c r="X80" i="2"/>
  <c r="V80" i="2"/>
  <c r="AF80" i="2" s="1"/>
  <c r="AD59" i="2"/>
  <c r="AB59" i="2"/>
  <c r="Z59" i="2"/>
  <c r="X59" i="2"/>
  <c r="V59" i="2"/>
  <c r="AF59" i="2" s="1"/>
  <c r="AD94" i="2"/>
  <c r="AB94" i="2"/>
  <c r="Z94" i="2"/>
  <c r="X94" i="2"/>
  <c r="V94" i="2"/>
  <c r="AF94" i="2" s="1"/>
  <c r="AD66" i="3"/>
  <c r="AB66" i="3"/>
  <c r="Z66" i="3"/>
  <c r="X66" i="3"/>
  <c r="V66" i="3"/>
  <c r="AF66" i="3"/>
  <c r="AD30" i="3"/>
  <c r="AB30" i="3"/>
  <c r="Z30" i="3"/>
  <c r="X30" i="3"/>
  <c r="V30" i="3"/>
  <c r="AF30" i="3"/>
  <c r="AD44" i="3"/>
  <c r="AB44" i="3"/>
  <c r="Z44" i="3"/>
  <c r="X44" i="3"/>
  <c r="V44" i="3"/>
  <c r="AF44" i="3"/>
  <c r="AD47" i="3"/>
  <c r="AB47" i="3"/>
  <c r="Z47" i="3"/>
  <c r="X47" i="3"/>
  <c r="V47" i="3"/>
  <c r="AF47" i="3"/>
  <c r="AD38" i="3"/>
  <c r="AB38" i="3"/>
  <c r="Z38" i="3"/>
  <c r="X38" i="3"/>
  <c r="V38" i="3"/>
  <c r="AD65" i="3"/>
  <c r="AB65" i="3"/>
  <c r="Z65" i="3"/>
  <c r="X65" i="3"/>
  <c r="V65" i="3"/>
  <c r="AF65" i="3"/>
  <c r="AD46" i="3"/>
  <c r="AB46" i="3"/>
  <c r="Z46" i="3"/>
  <c r="X46" i="3"/>
  <c r="V46" i="3"/>
  <c r="AF46" i="3" s="1"/>
  <c r="AD59" i="3"/>
  <c r="AB59" i="3"/>
  <c r="Z59" i="3"/>
  <c r="X59" i="3"/>
  <c r="V59" i="3"/>
  <c r="AF59" i="3"/>
  <c r="AD99" i="2"/>
  <c r="AF99" i="2" s="1"/>
  <c r="AB99" i="2"/>
  <c r="Z99" i="2"/>
  <c r="X99" i="2"/>
  <c r="V99" i="2"/>
  <c r="AD102" i="2"/>
  <c r="AB102" i="2"/>
  <c r="Z102" i="2"/>
  <c r="X102" i="2"/>
  <c r="V102" i="2"/>
  <c r="AF102" i="2"/>
  <c r="AD48" i="2"/>
  <c r="AF48" i="2" s="1"/>
  <c r="AB48" i="2"/>
  <c r="Z48" i="2"/>
  <c r="X48" i="2"/>
  <c r="V48" i="2"/>
  <c r="AD77" i="2"/>
  <c r="AB77" i="2"/>
  <c r="Z77" i="2"/>
  <c r="X77" i="2"/>
  <c r="V77" i="2"/>
  <c r="AF77" i="2"/>
  <c r="AD40" i="2"/>
  <c r="AB40" i="2"/>
  <c r="Z40" i="2"/>
  <c r="X40" i="2"/>
  <c r="V40" i="2"/>
  <c r="AF40" i="2"/>
  <c r="AD61" i="2"/>
  <c r="AB61" i="2"/>
  <c r="Z61" i="2"/>
  <c r="X61" i="2"/>
  <c r="V61" i="2"/>
  <c r="AF61" i="2"/>
  <c r="AD78" i="2"/>
  <c r="AB78" i="2"/>
  <c r="Z78" i="2"/>
  <c r="X78" i="2"/>
  <c r="V78" i="2"/>
  <c r="AF78" i="2"/>
  <c r="AD44" i="2"/>
  <c r="AB44" i="2"/>
  <c r="Z44" i="2"/>
  <c r="X44" i="2"/>
  <c r="V44" i="2"/>
  <c r="AF44" i="2"/>
  <c r="AD63" i="2"/>
  <c r="AB63" i="2"/>
  <c r="Z63" i="2"/>
  <c r="X63" i="2"/>
  <c r="V63" i="2"/>
  <c r="AF63" i="2"/>
  <c r="AD84" i="2"/>
  <c r="AB84" i="2"/>
  <c r="Z84" i="2"/>
  <c r="X84" i="2"/>
  <c r="V84" i="2"/>
  <c r="AF84" i="2"/>
  <c r="AD42" i="2"/>
  <c r="AB42" i="2"/>
  <c r="Z42" i="2"/>
  <c r="X42" i="2"/>
  <c r="V42" i="2"/>
  <c r="AF42" i="2"/>
  <c r="AD58" i="2"/>
  <c r="AB58" i="2"/>
  <c r="Z58" i="2"/>
  <c r="X58" i="2"/>
  <c r="V58" i="2"/>
  <c r="AF58" i="2"/>
  <c r="AD81" i="2"/>
  <c r="AB81" i="2"/>
  <c r="Z81" i="2"/>
  <c r="X81" i="2"/>
  <c r="V81" i="2"/>
  <c r="AF81" i="2"/>
  <c r="AD60" i="3"/>
  <c r="AB60" i="3"/>
  <c r="Z60" i="3"/>
  <c r="X60" i="3"/>
  <c r="V60" i="3"/>
  <c r="AF60" i="3"/>
  <c r="AD51" i="3"/>
  <c r="AB51" i="3"/>
  <c r="Z51" i="3"/>
  <c r="AF51" i="3" s="1"/>
  <c r="X51" i="3"/>
  <c r="V51" i="3"/>
  <c r="AD55" i="3"/>
  <c r="AB55" i="3"/>
  <c r="Z55" i="3"/>
  <c r="X55" i="3"/>
  <c r="V55" i="3"/>
  <c r="AF55" i="3"/>
  <c r="AD41" i="3"/>
  <c r="AB41" i="3"/>
  <c r="Z41" i="3"/>
  <c r="AF41" i="3" s="1"/>
  <c r="X41" i="3"/>
  <c r="V41" i="3"/>
  <c r="AD25" i="3"/>
  <c r="AB25" i="3"/>
  <c r="Z25" i="3"/>
  <c r="X25" i="3"/>
  <c r="V25" i="3"/>
  <c r="AF25" i="3"/>
  <c r="AD50" i="3"/>
  <c r="AB50" i="3"/>
  <c r="Z50" i="3"/>
  <c r="AF50" i="3" s="1"/>
  <c r="X50" i="3"/>
  <c r="V50" i="3"/>
  <c r="AD98" i="2"/>
  <c r="AB98" i="2"/>
  <c r="Z98" i="2"/>
  <c r="X98" i="2"/>
  <c r="V98" i="2"/>
  <c r="AF98" i="2"/>
  <c r="AD45" i="2"/>
  <c r="AB45" i="2"/>
  <c r="Z45" i="2"/>
  <c r="X45" i="2"/>
  <c r="V45" i="2"/>
  <c r="AD60" i="2"/>
  <c r="AF60" i="2" s="1"/>
  <c r="AB60" i="2"/>
  <c r="Z60" i="2"/>
  <c r="X60" i="2"/>
  <c r="V60" i="2"/>
  <c r="AD27" i="2"/>
  <c r="AB27" i="2"/>
  <c r="Z27" i="2"/>
  <c r="X27" i="2"/>
  <c r="V27" i="2"/>
  <c r="AD68" i="2"/>
  <c r="AB68" i="2"/>
  <c r="AF68" i="2" s="1"/>
  <c r="Z68" i="2"/>
  <c r="X68" i="2"/>
  <c r="V68" i="2"/>
  <c r="AD31" i="2"/>
  <c r="AB31" i="2"/>
  <c r="Z31" i="2"/>
  <c r="X31" i="2"/>
  <c r="V31" i="2"/>
  <c r="AF31" i="2" s="1"/>
  <c r="AD74" i="2"/>
  <c r="AB74" i="2"/>
  <c r="AF74" i="2" s="1"/>
  <c r="Z74" i="2"/>
  <c r="X74" i="2"/>
  <c r="V74" i="2"/>
  <c r="AD25" i="2"/>
  <c r="AB25" i="2"/>
  <c r="Z25" i="2"/>
  <c r="X25" i="2"/>
  <c r="V25" i="2"/>
  <c r="AF25" i="2" s="1"/>
  <c r="AD65" i="2"/>
  <c r="AB65" i="2"/>
  <c r="AF65" i="2" s="1"/>
  <c r="Z65" i="2"/>
  <c r="X65" i="2"/>
  <c r="V65" i="2"/>
  <c r="AD34" i="2"/>
  <c r="AB34" i="2"/>
  <c r="Z34" i="2"/>
  <c r="X34" i="2"/>
  <c r="V34" i="2"/>
  <c r="AF34" i="2" s="1"/>
  <c r="AD95" i="2"/>
  <c r="AB95" i="2"/>
  <c r="AF95" i="2" s="1"/>
  <c r="Z95" i="2"/>
  <c r="X95" i="2"/>
  <c r="V95" i="2"/>
  <c r="AD52" i="2"/>
  <c r="AB52" i="2"/>
  <c r="Z52" i="2"/>
  <c r="X52" i="2"/>
  <c r="V52" i="2"/>
  <c r="AF52" i="2" s="1"/>
  <c r="AD75" i="2"/>
  <c r="AB75" i="2"/>
  <c r="Z75" i="2"/>
  <c r="X75" i="2"/>
  <c r="V75" i="2"/>
  <c r="AF75" i="2" s="1"/>
  <c r="AD70" i="3"/>
  <c r="AB70" i="3"/>
  <c r="Z70" i="3"/>
  <c r="AF70" i="3" s="1"/>
  <c r="X70" i="3"/>
  <c r="V70" i="3"/>
  <c r="AD32" i="3"/>
  <c r="AB32" i="3"/>
  <c r="Z32" i="3"/>
  <c r="X32" i="3"/>
  <c r="V32" i="3"/>
  <c r="AF32" i="3"/>
  <c r="AD48" i="3"/>
  <c r="AB48" i="3"/>
  <c r="Z48" i="3"/>
  <c r="AF48" i="3" s="1"/>
  <c r="X48" i="3"/>
  <c r="V48" i="3"/>
  <c r="AD32" i="2"/>
  <c r="AB32" i="2"/>
  <c r="Z32" i="2"/>
  <c r="X32" i="2"/>
  <c r="V32" i="2"/>
  <c r="AF32" i="2" s="1"/>
  <c r="AD76" i="2"/>
  <c r="AB76" i="2"/>
  <c r="Z76" i="2"/>
  <c r="X76" i="2"/>
  <c r="V76" i="2"/>
  <c r="AF76" i="2" s="1"/>
  <c r="AD93" i="2"/>
  <c r="AB93" i="2"/>
  <c r="Z93" i="2"/>
  <c r="X93" i="2"/>
  <c r="V93" i="2"/>
  <c r="AF93" i="2" s="1"/>
  <c r="AD79" i="2"/>
  <c r="AB79" i="2"/>
  <c r="Z79" i="2"/>
  <c r="X79" i="2"/>
  <c r="V79" i="2"/>
  <c r="AF79" i="2" s="1"/>
  <c r="AD51" i="2"/>
  <c r="AB51" i="2"/>
  <c r="Z51" i="2"/>
  <c r="X51" i="2"/>
  <c r="V51" i="2"/>
  <c r="AD55" i="2"/>
  <c r="AB55" i="2"/>
  <c r="Z55" i="2"/>
  <c r="X55" i="2"/>
  <c r="V55" i="2"/>
  <c r="AD72" i="2"/>
  <c r="AB72" i="2"/>
  <c r="Z72" i="2"/>
  <c r="X72" i="2"/>
  <c r="AF72" i="2" s="1"/>
  <c r="V72" i="2"/>
  <c r="Z30" i="4"/>
  <c r="AD30" i="4"/>
  <c r="AB30" i="4"/>
  <c r="X30" i="4"/>
  <c r="V30" i="4"/>
  <c r="AD32" i="4"/>
  <c r="AB32" i="4"/>
  <c r="V32" i="4"/>
  <c r="Z32" i="4"/>
  <c r="X32" i="4"/>
  <c r="AD34" i="4"/>
  <c r="AB34" i="4"/>
  <c r="Z34" i="4"/>
  <c r="X34" i="4"/>
  <c r="V34" i="4"/>
  <c r="AF34" i="4"/>
  <c r="AD26" i="4"/>
  <c r="AB26" i="4"/>
  <c r="Z26" i="4"/>
  <c r="X26" i="4"/>
  <c r="V26" i="4"/>
  <c r="V22" i="4"/>
  <c r="AD22" i="4"/>
  <c r="Z22" i="4"/>
  <c r="AB22" i="4"/>
  <c r="X22" i="4"/>
  <c r="AF22" i="4" s="1"/>
  <c r="AD23" i="4"/>
  <c r="AB23" i="4"/>
  <c r="X23" i="4"/>
  <c r="V23" i="4"/>
  <c r="Z23" i="4"/>
  <c r="Z35" i="4"/>
  <c r="AD35" i="4"/>
  <c r="AB35" i="4"/>
  <c r="X35" i="4"/>
  <c r="V35" i="4"/>
  <c r="AF35" i="4" s="1"/>
  <c r="Z21" i="4"/>
  <c r="X21" i="4"/>
  <c r="V21" i="4"/>
  <c r="AB21" i="4"/>
  <c r="AD21" i="4"/>
  <c r="Z29" i="4"/>
  <c r="X29" i="4"/>
  <c r="V29" i="4"/>
  <c r="AD29" i="4"/>
  <c r="AB29" i="4"/>
  <c r="AF29" i="4"/>
  <c r="AD24" i="4"/>
  <c r="AB24" i="4"/>
  <c r="V24" i="4"/>
  <c r="Z24" i="4"/>
  <c r="X24" i="4"/>
  <c r="AD27" i="4"/>
  <c r="AB27" i="4"/>
  <c r="Z27" i="4"/>
  <c r="X27" i="4"/>
  <c r="V27" i="4"/>
  <c r="AF27" i="4" s="1"/>
  <c r="AD28" i="4"/>
  <c r="AB28" i="4"/>
  <c r="Z28" i="4"/>
  <c r="V28" i="4"/>
  <c r="X28" i="4"/>
  <c r="AD36" i="4"/>
  <c r="AF36" i="4" s="1"/>
  <c r="V36" i="4"/>
  <c r="AB36" i="4"/>
  <c r="Z36" i="4"/>
  <c r="X36" i="4"/>
  <c r="AD31" i="4"/>
  <c r="AB31" i="4"/>
  <c r="X31" i="4"/>
  <c r="Z31" i="4"/>
  <c r="V31" i="4"/>
  <c r="Z37" i="4"/>
  <c r="X37" i="4"/>
  <c r="AF37" i="4" s="1"/>
  <c r="V37" i="4"/>
  <c r="AB37" i="4"/>
  <c r="AD37" i="4"/>
  <c r="Z25" i="4"/>
  <c r="X25" i="4"/>
  <c r="V25" i="4"/>
  <c r="AB25" i="4"/>
  <c r="AD25" i="4"/>
  <c r="Z33" i="4"/>
  <c r="X33" i="4"/>
  <c r="V33" i="4"/>
  <c r="AF33" i="4" s="1"/>
  <c r="AD33" i="4"/>
  <c r="AB33" i="4"/>
  <c r="AD20" i="4"/>
  <c r="AB20" i="4"/>
  <c r="Z20" i="4"/>
  <c r="X20" i="4"/>
  <c r="V20" i="4"/>
  <c r="X19" i="2"/>
  <c r="AD19" i="2"/>
  <c r="Z19" i="2"/>
  <c r="P19" i="4"/>
  <c r="AW20" i="1" s="1"/>
  <c r="R30" i="2"/>
  <c r="R29" i="2" s="1"/>
  <c r="R73" i="2"/>
  <c r="P90" i="2"/>
  <c r="P22" i="3"/>
  <c r="P21" i="3" s="1"/>
  <c r="BK67" i="3"/>
  <c r="J67" i="3" s="1"/>
  <c r="P18" i="2"/>
  <c r="P24" i="2"/>
  <c r="BM67" i="2"/>
  <c r="P73" i="2"/>
  <c r="T85" i="2"/>
  <c r="BM100" i="2"/>
  <c r="J100" i="2" s="1"/>
  <c r="P61" i="3"/>
  <c r="P30" i="2"/>
  <c r="P29" i="2" s="1"/>
  <c r="T73" i="2"/>
  <c r="R90" i="2"/>
  <c r="BK22" i="3"/>
  <c r="BK21" i="3" s="1"/>
  <c r="J21" i="3" s="1"/>
  <c r="R67" i="3"/>
  <c r="R18" i="2"/>
  <c r="BM24" i="2"/>
  <c r="J24" i="2" s="1"/>
  <c r="T24" i="2"/>
  <c r="P67" i="2"/>
  <c r="P85" i="2"/>
  <c r="P100" i="2"/>
  <c r="T22" i="3"/>
  <c r="T21" i="3" s="1"/>
  <c r="T67" i="3"/>
  <c r="BM30" i="2"/>
  <c r="BM29" i="2" s="1"/>
  <c r="J29" i="2" s="1"/>
  <c r="R67" i="2"/>
  <c r="BM85" i="2"/>
  <c r="J85" i="2" s="1"/>
  <c r="T90" i="2"/>
  <c r="R22" i="3"/>
  <c r="R21" i="3" s="1"/>
  <c r="T61" i="3"/>
  <c r="BK19" i="4"/>
  <c r="J19" i="4" s="1"/>
  <c r="BM18" i="2"/>
  <c r="J18" i="2" s="1"/>
  <c r="T18" i="2"/>
  <c r="R24" i="2"/>
  <c r="T67" i="2"/>
  <c r="BM90" i="2"/>
  <c r="J90" i="2" s="1"/>
  <c r="R100" i="2"/>
  <c r="R61" i="3"/>
  <c r="R19" i="4"/>
  <c r="T30" i="2"/>
  <c r="T29" i="2" s="1"/>
  <c r="BM73" i="2"/>
  <c r="J73" i="2" s="1"/>
  <c r="R85" i="2"/>
  <c r="T100" i="2"/>
  <c r="BK61" i="3"/>
  <c r="J61" i="3" s="1"/>
  <c r="P67" i="3"/>
  <c r="T19" i="4"/>
  <c r="BE21" i="4"/>
  <c r="BE28" i="4"/>
  <c r="BE34" i="4"/>
  <c r="BE33" i="4"/>
  <c r="BE36" i="4"/>
  <c r="BE25" i="4"/>
  <c r="BE29" i="4"/>
  <c r="BE35" i="4"/>
  <c r="BE37" i="4"/>
  <c r="BE20" i="4"/>
  <c r="BE27" i="4"/>
  <c r="BE30" i="4"/>
  <c r="BE24" i="4"/>
  <c r="BE26" i="4"/>
  <c r="BE31" i="4"/>
  <c r="BE32" i="4"/>
  <c r="BE22" i="4"/>
  <c r="BE23" i="4"/>
  <c r="BE28" i="3"/>
  <c r="BE29" i="3"/>
  <c r="BE41" i="3"/>
  <c r="BE49" i="3"/>
  <c r="BE51" i="3"/>
  <c r="BE53" i="3"/>
  <c r="BE52" i="3"/>
  <c r="BE55" i="3"/>
  <c r="BE57" i="3"/>
  <c r="BE58" i="3"/>
  <c r="BE38" i="3"/>
  <c r="BE26" i="3"/>
  <c r="BE27" i="3"/>
  <c r="BE34" i="3"/>
  <c r="BE24" i="3"/>
  <c r="BE25" i="3"/>
  <c r="BE36" i="3"/>
  <c r="BE39" i="3"/>
  <c r="BE40" i="3"/>
  <c r="BE42" i="3"/>
  <c r="BE48" i="3"/>
  <c r="BE56" i="3"/>
  <c r="BE66" i="3"/>
  <c r="BE23" i="3"/>
  <c r="BE30" i="3"/>
  <c r="BE47" i="3"/>
  <c r="BE68" i="3"/>
  <c r="BE69" i="3"/>
  <c r="BE70" i="3"/>
  <c r="BE31" i="3"/>
  <c r="BE32" i="3"/>
  <c r="BE33" i="3"/>
  <c r="BE37" i="3"/>
  <c r="BE43" i="3"/>
  <c r="BE44" i="3"/>
  <c r="BE45" i="3"/>
  <c r="BE50" i="3"/>
  <c r="BE54" i="3"/>
  <c r="BE59" i="3"/>
  <c r="BE60" i="3"/>
  <c r="BE62" i="3"/>
  <c r="BE63" i="3"/>
  <c r="BE64" i="3"/>
  <c r="BE65" i="3"/>
  <c r="BE35" i="3"/>
  <c r="BE46" i="3"/>
  <c r="BG20" i="2"/>
  <c r="BG22" i="2"/>
  <c r="BG23" i="2"/>
  <c r="BG34" i="2"/>
  <c r="BG39" i="2"/>
  <c r="BG40" i="2"/>
  <c r="BG43" i="2"/>
  <c r="BG44" i="2"/>
  <c r="BG48" i="2"/>
  <c r="BG50" i="2"/>
  <c r="BG52" i="2"/>
  <c r="BG65" i="2"/>
  <c r="BG92" i="2"/>
  <c r="BG97" i="2"/>
  <c r="BG98" i="2"/>
  <c r="BG99" i="2"/>
  <c r="BG101" i="2"/>
  <c r="BG19" i="2"/>
  <c r="BG25" i="2"/>
  <c r="BG47" i="2"/>
  <c r="BG53" i="2"/>
  <c r="BG54" i="2"/>
  <c r="BG55" i="2"/>
  <c r="BG69" i="2"/>
  <c r="BG70" i="2"/>
  <c r="BG71" i="2"/>
  <c r="BG35" i="2"/>
  <c r="BG36" i="2"/>
  <c r="BG75" i="2"/>
  <c r="BG81" i="2"/>
  <c r="BG87" i="2"/>
  <c r="BG93" i="2"/>
  <c r="BG45" i="2"/>
  <c r="BG46" i="2"/>
  <c r="BG57" i="2"/>
  <c r="BG77" i="2"/>
  <c r="BG80" i="2"/>
  <c r="BG82" i="2"/>
  <c r="BG84" i="2"/>
  <c r="BG95" i="2"/>
  <c r="BG28" i="2"/>
  <c r="BG32" i="2"/>
  <c r="BG51" i="2"/>
  <c r="BG56" i="2"/>
  <c r="BG58" i="2"/>
  <c r="BG79" i="2"/>
  <c r="BG96" i="2"/>
  <c r="BG26" i="2"/>
  <c r="BG41" i="2"/>
  <c r="BG42" i="2"/>
  <c r="BG68" i="2"/>
  <c r="BG72" i="2"/>
  <c r="BG74" i="2"/>
  <c r="BG31" i="2"/>
  <c r="BG49" i="2"/>
  <c r="BG59" i="2"/>
  <c r="BG60" i="2"/>
  <c r="BG61" i="2"/>
  <c r="BG62" i="2"/>
  <c r="BG63" i="2"/>
  <c r="BG64" i="2"/>
  <c r="BG76" i="2"/>
  <c r="BG83" i="2"/>
  <c r="BG21" i="2"/>
  <c r="BG27" i="2"/>
  <c r="BG33" i="2"/>
  <c r="BG37" i="2"/>
  <c r="BG38" i="2"/>
  <c r="BG78" i="2"/>
  <c r="BG86" i="2"/>
  <c r="BG88" i="2"/>
  <c r="BG91" i="2"/>
  <c r="BG94" i="2"/>
  <c r="BG102" i="2"/>
  <c r="BD20" i="1"/>
  <c r="BD19" i="1"/>
  <c r="BE19" i="1"/>
  <c r="BF20" i="1"/>
  <c r="BC20" i="1"/>
  <c r="AY19" i="1"/>
  <c r="BC19" i="1"/>
  <c r="BF19" i="1"/>
  <c r="AY20" i="1"/>
  <c r="BE20" i="1"/>
  <c r="X16" i="2" l="1"/>
  <c r="AF30" i="4"/>
  <c r="AF32" i="4"/>
  <c r="AD16" i="2"/>
  <c r="AF83" i="2"/>
  <c r="V16" i="2"/>
  <c r="AT18" i="1" s="1"/>
  <c r="AF53" i="2"/>
  <c r="AF51" i="2"/>
  <c r="AF41" i="2"/>
  <c r="AF45" i="2"/>
  <c r="AF33" i="2"/>
  <c r="AF27" i="2"/>
  <c r="AF37" i="2"/>
  <c r="Z16" i="2"/>
  <c r="AF55" i="2"/>
  <c r="AF20" i="4"/>
  <c r="AF25" i="4"/>
  <c r="AF31" i="4"/>
  <c r="AF28" i="4"/>
  <c r="AF21" i="4"/>
  <c r="AF23" i="4"/>
  <c r="AF26" i="4"/>
  <c r="AF38" i="3"/>
  <c r="AB16" i="2"/>
  <c r="AF49" i="2"/>
  <c r="V20" i="3"/>
  <c r="AI20" i="1"/>
  <c r="V19" i="4"/>
  <c r="AF24" i="4"/>
  <c r="T20" i="3"/>
  <c r="AF19" i="2"/>
  <c r="T17" i="2"/>
  <c r="J22" i="3"/>
  <c r="T66" i="2"/>
  <c r="P66" i="2"/>
  <c r="R66" i="2"/>
  <c r="BM66" i="2"/>
  <c r="J66" i="2" s="1"/>
  <c r="J67" i="2"/>
  <c r="J30" i="2"/>
  <c r="T89" i="2"/>
  <c r="P89" i="2"/>
  <c r="R20" i="3"/>
  <c r="P20" i="3"/>
  <c r="AW19" i="1"/>
  <c r="BM89" i="2"/>
  <c r="J89" i="2" s="1"/>
  <c r="R89" i="2"/>
  <c r="P17" i="2"/>
  <c r="R17" i="2"/>
  <c r="BK20" i="3"/>
  <c r="J20" i="3" s="1"/>
  <c r="BM17" i="2"/>
  <c r="BB19" i="1"/>
  <c r="BC17" i="1"/>
  <c r="BF17" i="1"/>
  <c r="BD17" i="1"/>
  <c r="BB20" i="1"/>
  <c r="AX19" i="1"/>
  <c r="AV19" i="1" s="1"/>
  <c r="BE17" i="1"/>
  <c r="AX20" i="1"/>
  <c r="AV20" i="1" s="1"/>
  <c r="AF20" i="3" l="1"/>
  <c r="AI19" i="1"/>
  <c r="AT20" i="1"/>
  <c r="AF19" i="4"/>
  <c r="P16" i="2"/>
  <c r="AW17" i="1" s="1"/>
  <c r="T16" i="2"/>
  <c r="BM16" i="2"/>
  <c r="J16" i="2" s="1"/>
  <c r="AF16" i="2" s="1"/>
  <c r="J17" i="2"/>
  <c r="R16" i="2"/>
  <c r="AY17" i="1"/>
  <c r="BA17" i="1"/>
  <c r="AZ17" i="1"/>
  <c r="BB17" i="1"/>
  <c r="BK17" i="1" l="1"/>
  <c r="AX17" i="1"/>
  <c r="AI24" i="1" l="1"/>
  <c r="AV17" i="1"/>
  <c r="AP24" i="1" l="1"/>
</calcChain>
</file>

<file path=xl/sharedStrings.xml><?xml version="1.0" encoding="utf-8"?>
<sst xmlns="http://schemas.openxmlformats.org/spreadsheetml/2006/main" count="2239" uniqueCount="516">
  <si>
    <t>Export Komplet</t>
  </si>
  <si>
    <t/>
  </si>
  <si>
    <t>2.0</t>
  </si>
  <si>
    <t>False</t>
  </si>
  <si>
    <t>{d41ad2c8-5196-4b44-a814-19b2ee6391f7}</t>
  </si>
  <si>
    <t>Kód:</t>
  </si>
  <si>
    <t>Stavba:</t>
  </si>
  <si>
    <t>Místo:</t>
  </si>
  <si>
    <t>Makro Karlovy Vary</t>
  </si>
  <si>
    <t>Datum:</t>
  </si>
  <si>
    <t>Zadavatel:</t>
  </si>
  <si>
    <t>Projektant:</t>
  </si>
  <si>
    <t>Informatívní údaje z listů zakázek</t>
  </si>
  <si>
    <t>Zhotovitel:</t>
  </si>
  <si>
    <t>Zpracovatel:</t>
  </si>
  <si>
    <t>Kód</t>
  </si>
  <si>
    <t>Popis</t>
  </si>
  <si>
    <t>Cena bez DPH [CZK]</t>
  </si>
  <si>
    <t>Cena s DPH [CZK]</t>
  </si>
  <si>
    <t>Typ</t>
  </si>
  <si>
    <t>únor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</si>
  <si>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</si>
  <si>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</si>
  <si>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</si>
  <si>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</si>
  <si>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</si>
  <si>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</si>
  <si>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</si>
  <si>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</si>
  <si>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</si>
  <si>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</si>
  <si>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</si>
  <si>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</si>
  <si>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březen</t>
  </si>
  <si>
    <t>duben</t>
  </si>
  <si>
    <t xml:space="preserve">květen </t>
  </si>
  <si>
    <t>červen</t>
  </si>
  <si>
    <t>zbývá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</si>
  <si>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</si>
  <si>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</si>
  <si>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</si>
  <si>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</si>
  <si>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</si>
  <si>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</si>
  <si>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</si>
  <si>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Objekt 01</t>
  </si>
  <si>
    <t>Remodelling ...</t>
  </si>
  <si>
    <t>STA</t>
  </si>
  <si>
    <t>1</t>
  </si>
  <si>
    <t>{7f05ae70-78d9-4654-9332-cbae10c50035}</t>
  </si>
  <si>
    <t>2</t>
  </si>
  <si>
    <t>Objekt1</t>
  </si>
  <si>
    <t>Elektromontáže</t>
  </si>
  <si>
    <t>{5ff8c1be-d66f-42fd-8ca5-f013de0da0f9}</t>
  </si>
  <si>
    <t>Objekt2</t>
  </si>
  <si>
    <t>RH, dozbrojení</t>
  </si>
  <si>
    <t>{67287647-0bcd-4f1d-b1c1-175bee912fcb}</t>
  </si>
  <si>
    <t>2) Ostatní náklady ze souhrnného listu</t>
  </si>
  <si>
    <t>Procent. zadání_x000D_
[% nákladů rozpočtu]</t>
  </si>
  <si>
    <t>Zařazení nákladů</t>
  </si>
  <si>
    <t>DPH</t>
  </si>
  <si>
    <t>Celkové náklady za stavbu 1) + 2)</t>
  </si>
  <si>
    <t>dne: …............................................</t>
  </si>
  <si>
    <t>zhotovitel: …......................................................</t>
  </si>
  <si>
    <t>TDS: …......................................................................</t>
  </si>
  <si>
    <t>Makro: ….............................................................................</t>
  </si>
  <si>
    <t>SOUPIS PRACÍ</t>
  </si>
  <si>
    <t>Objekt:</t>
  </si>
  <si>
    <t>PČ</t>
  </si>
  <si>
    <t>MJ</t>
  </si>
  <si>
    <t>Množství</t>
  </si>
  <si>
    <t>J.cena [CZK]</t>
  </si>
  <si>
    <t>Cena celkem [CZK]</t>
  </si>
  <si>
    <t>Cenová soustava</t>
  </si>
  <si>
    <t>%</t>
  </si>
  <si>
    <t>květen</t>
  </si>
  <si>
    <t>Náklady soupisu celkem</t>
  </si>
  <si>
    <t>-1</t>
  </si>
  <si>
    <t>HSV</t>
  </si>
  <si>
    <t>Práce a dodávky HSV</t>
  </si>
  <si>
    <t>ROZPOCET</t>
  </si>
  <si>
    <t>D1</t>
  </si>
  <si>
    <t>Atypické práce HSV</t>
  </si>
  <si>
    <t>37</t>
  </si>
  <si>
    <t>K</t>
  </si>
  <si>
    <t>123202004VD</t>
  </si>
  <si>
    <t>Vytvoření motážních prostupů v PUR panelech pro instalace v podhledech</t>
  </si>
  <si>
    <t>m2</t>
  </si>
  <si>
    <t>základní</t>
  </si>
  <si>
    <t>4</t>
  </si>
  <si>
    <t>38</t>
  </si>
  <si>
    <t>123202006VD</t>
  </si>
  <si>
    <t>Požární prostupy stěnou pro kabelové svazky</t>
  </si>
  <si>
    <t>39</t>
  </si>
  <si>
    <t>123202007VD</t>
  </si>
  <si>
    <t>Vytvoření prostupů skrze stěny a střechu s požární odolností včetně olemování a zaizolování</t>
  </si>
  <si>
    <t>6</t>
  </si>
  <si>
    <t>40</t>
  </si>
  <si>
    <t>123202333VD</t>
  </si>
  <si>
    <t>Dodání a navaření pochozí protiskluzové folie Monarplan W</t>
  </si>
  <si>
    <t>8</t>
  </si>
  <si>
    <t>76</t>
  </si>
  <si>
    <t>998014011</t>
  </si>
  <si>
    <t>Přesun hmot pro budovy jednopodlažní z betonových dílců s nezděným pláštěm</t>
  </si>
  <si>
    <t>t</t>
  </si>
  <si>
    <t>10</t>
  </si>
  <si>
    <t>997</t>
  </si>
  <si>
    <t>Přesun sutě</t>
  </si>
  <si>
    <t>78</t>
  </si>
  <si>
    <t>997013113</t>
  </si>
  <si>
    <t>Vnitrostaveništní doprava suti a vybouraných hmot pro budovy v přes 9 do 12 m s použitím mechanizace</t>
  </si>
  <si>
    <t>12</t>
  </si>
  <si>
    <t>79</t>
  </si>
  <si>
    <t>997013501</t>
  </si>
  <si>
    <t>Odvoz suti a vybouraných hmot na skládku nebo meziskládku do 1 km se složením</t>
  </si>
  <si>
    <t>14</t>
  </si>
  <si>
    <t>80</t>
  </si>
  <si>
    <t>997013509</t>
  </si>
  <si>
    <t>Příplatek k odvozu suti a vybouraných hmot na skládku ZKD 1 km přes 1 km</t>
  </si>
  <si>
    <t>16</t>
  </si>
  <si>
    <t>81</t>
  </si>
  <si>
    <t>997013631</t>
  </si>
  <si>
    <t>Poplatek za uložení na skládce (skládkovné) stavebního odpadu směsného kód odpadu 17 09 04</t>
  </si>
  <si>
    <t>18</t>
  </si>
  <si>
    <t>PSV</t>
  </si>
  <si>
    <t>Práce a dodávky PSV</t>
  </si>
  <si>
    <t>767</t>
  </si>
  <si>
    <t>Konstrukce zámečnické</t>
  </si>
  <si>
    <t>66</t>
  </si>
  <si>
    <t>132VD</t>
  </si>
  <si>
    <t>nosné konstrukce pro montážní lávky, rozvodové  trasy pro technologie včetně statického posouzení, včetně 10% prostřihu</t>
  </si>
  <si>
    <t>kg</t>
  </si>
  <si>
    <t>20</t>
  </si>
  <si>
    <t>67</t>
  </si>
  <si>
    <t>143VD</t>
  </si>
  <si>
    <t>skládací schody půdní  pož.odolnost výška 3,4m</t>
  </si>
  <si>
    <t>kpl</t>
  </si>
  <si>
    <t>22</t>
  </si>
  <si>
    <t>68</t>
  </si>
  <si>
    <t>144VD</t>
  </si>
  <si>
    <t>Požární dveře a zárubně</t>
  </si>
  <si>
    <t>24</t>
  </si>
  <si>
    <t>153200801VD</t>
  </si>
  <si>
    <t>Demontáž atypických ocelových konstr. do 50 kg</t>
  </si>
  <si>
    <t>bm</t>
  </si>
  <si>
    <t>26</t>
  </si>
  <si>
    <t>153202001VD</t>
  </si>
  <si>
    <t>Jeřábnické práce</t>
  </si>
  <si>
    <t>den</t>
  </si>
  <si>
    <t>28</t>
  </si>
  <si>
    <t>3</t>
  </si>
  <si>
    <t>153202002VD</t>
  </si>
  <si>
    <t>Ocelové chráničky do betonové podlahy pro vedení instalací k chlad. ostrůvkům</t>
  </si>
  <si>
    <t>30</t>
  </si>
  <si>
    <t>153202003VD</t>
  </si>
  <si>
    <t>Zavěšené ocelové kabelové lávky- přemostění pod stropem objektu</t>
  </si>
  <si>
    <t>32</t>
  </si>
  <si>
    <t>91</t>
  </si>
  <si>
    <t>R 01</t>
  </si>
  <si>
    <t>práce ve výškách pro montáž kabelové lávky</t>
  </si>
  <si>
    <t>-2131360752</t>
  </si>
  <si>
    <t>92</t>
  </si>
  <si>
    <t>R 02</t>
  </si>
  <si>
    <t>ztížená montáž -práce ve výškách ztížený přístup - příplatek - problematické kotvení chemické kotvy+ montáž svorníků</t>
  </si>
  <si>
    <t>-674854932</t>
  </si>
  <si>
    <t>93</t>
  </si>
  <si>
    <t>R 03</t>
  </si>
  <si>
    <t>chemické kotvy</t>
  </si>
  <si>
    <t>ks</t>
  </si>
  <si>
    <t>-2137470757</t>
  </si>
  <si>
    <t>5</t>
  </si>
  <si>
    <t>153202004VD</t>
  </si>
  <si>
    <t>Jednostrané zábradlí pro servisní lávky ( hilti profily MQ41 pro zábradlí )</t>
  </si>
  <si>
    <t>34</t>
  </si>
  <si>
    <t>Pol10</t>
  </si>
  <si>
    <t>hilti profily MQ41 pro stojky zábradlí včetně kotvících prvků</t>
  </si>
  <si>
    <t>36</t>
  </si>
  <si>
    <t>153202007VD</t>
  </si>
  <si>
    <t>Pochozí žárově zinkované pororošty včetně fixačních prvků z hilti profilů MQ41</t>
  </si>
  <si>
    <t>153202018VD</t>
  </si>
  <si>
    <t>Výztuhy stávajících konstrukcí včetně statického posudku žárově zinkováno, včetně 10% prostřihu</t>
  </si>
  <si>
    <t>94</t>
  </si>
  <si>
    <t>R 04</t>
  </si>
  <si>
    <t>statické řešení kolizních sloupů pod bandem ocelové konstrukce po demontáži izolačních panelů.</t>
  </si>
  <si>
    <t>-77352085</t>
  </si>
  <si>
    <t>9</t>
  </si>
  <si>
    <t>153891112VD</t>
  </si>
  <si>
    <t>Osazení ocelových pozinkovaných roznášecích konstrukcí hmotnosti přes 200 kg. Statické posouzení a návrh. Včetně výroby a dopravy,včetně 10% prostřihu</t>
  </si>
  <si>
    <t>42</t>
  </si>
  <si>
    <t>Pol11</t>
  </si>
  <si>
    <t>nezámrzný přívod vody k jednotlivým venkovním jednotkám z důvodu servisu</t>
  </si>
  <si>
    <t>44</t>
  </si>
  <si>
    <t>95</t>
  </si>
  <si>
    <t>R 05</t>
  </si>
  <si>
    <t>Venkovní dveře do fasády  pož. odolnost</t>
  </si>
  <si>
    <t>-1423255822</t>
  </si>
  <si>
    <t>96</t>
  </si>
  <si>
    <t>R 06</t>
  </si>
  <si>
    <t>konstrukce pro stěnu z izolačních panelů</t>
  </si>
  <si>
    <t>-719300105</t>
  </si>
  <si>
    <t>97</t>
  </si>
  <si>
    <t>R 07</t>
  </si>
  <si>
    <t xml:space="preserve">automatické dveře izolační jednokřídlé posuvné (RACCOON) </t>
  </si>
  <si>
    <t>621399778</t>
  </si>
  <si>
    <t>98</t>
  </si>
  <si>
    <t>R 08</t>
  </si>
  <si>
    <t>ocelová konstrukce pro izolační dveře</t>
  </si>
  <si>
    <t>1316987039</t>
  </si>
  <si>
    <t>99</t>
  </si>
  <si>
    <t>R 09</t>
  </si>
  <si>
    <t>stěnová příčka panely Kingspan nebo Isopan včetně hyg.lišt,délka 16x3,25m</t>
  </si>
  <si>
    <t>1105356551</t>
  </si>
  <si>
    <t>101</t>
  </si>
  <si>
    <t>R 11</t>
  </si>
  <si>
    <t>klempířské prvky  pro zakrytí rozvodů v prodejní části v požadované barvě ral  do rozvinu 2,5 m2</t>
  </si>
  <si>
    <t>1307572014</t>
  </si>
  <si>
    <t>102</t>
  </si>
  <si>
    <t>R 12</t>
  </si>
  <si>
    <t>odpojení a demontáž potrubi včetně deskových výměníků pro ohřev teplé vody.</t>
  </si>
  <si>
    <t>-1986511748</t>
  </si>
  <si>
    <t>100</t>
  </si>
  <si>
    <t>R10</t>
  </si>
  <si>
    <t>demontáž izolačních panelů včetně prosklení a likvidace výška 3,25</t>
  </si>
  <si>
    <t>-1763828814</t>
  </si>
  <si>
    <t>153910006VD</t>
  </si>
  <si>
    <t>Nerezové nájezdové ochrany kotvené do závitových pouzder</t>
  </si>
  <si>
    <t>46</t>
  </si>
  <si>
    <t>11</t>
  </si>
  <si>
    <t>153910008VD</t>
  </si>
  <si>
    <t>Nerezové nájezdové ochrany členité kotvené do zavitových pouzder</t>
  </si>
  <si>
    <t>48</t>
  </si>
  <si>
    <t>Pol12</t>
  </si>
  <si>
    <t>masivní nájezdové zábrany k vysokému stání</t>
  </si>
  <si>
    <t>50</t>
  </si>
  <si>
    <t>75</t>
  </si>
  <si>
    <t>949221111VD</t>
  </si>
  <si>
    <t>vyztužení stropu po demontáži stěny</t>
  </si>
  <si>
    <t>58</t>
  </si>
  <si>
    <t>72</t>
  </si>
  <si>
    <t>751613810VD</t>
  </si>
  <si>
    <t>demontáž vzt havarijního odtahu a zaslepení odvětrání před montáží rozvaděče</t>
  </si>
  <si>
    <t>60</t>
  </si>
  <si>
    <t>74</t>
  </si>
  <si>
    <t>764202105VD</t>
  </si>
  <si>
    <t>zakrytí potrubí vedeného po fasádě 12,5 m2 + 2m2 klempířské prvky</t>
  </si>
  <si>
    <t>62</t>
  </si>
  <si>
    <t>73</t>
  </si>
  <si>
    <t>764203152VD</t>
  </si>
  <si>
    <t>klempířské prvky na zastřesení průstupů do fasády do 5m2</t>
  </si>
  <si>
    <t>64</t>
  </si>
  <si>
    <t>77</t>
  </si>
  <si>
    <t>998767202</t>
  </si>
  <si>
    <t>Přesun hmot procentní pro zámečnické konstrukce v objektech v přes 6 do 12 m</t>
  </si>
  <si>
    <t>59</t>
  </si>
  <si>
    <t>000000.1</t>
  </si>
  <si>
    <t>nerezvý stůl pod výrobník ledu MAJA-1500</t>
  </si>
  <si>
    <t>70</t>
  </si>
  <si>
    <t>000001</t>
  </si>
  <si>
    <t>Spojovací a montážní materiál</t>
  </si>
  <si>
    <t>M</t>
  </si>
  <si>
    <t>Montáže zařízení</t>
  </si>
  <si>
    <t>220VD</t>
  </si>
  <si>
    <t>Atypické elektromontáže</t>
  </si>
  <si>
    <t>125202021VD</t>
  </si>
  <si>
    <t>atypické klempířské prvky pro zakrytí kabelových tras na prodejně</t>
  </si>
  <si>
    <t>23</t>
  </si>
  <si>
    <t>125302001VD</t>
  </si>
  <si>
    <t>Revize</t>
  </si>
  <si>
    <t>125302002VD</t>
  </si>
  <si>
    <t>Dokumentace skutečného provedení</t>
  </si>
  <si>
    <t>25</t>
  </si>
  <si>
    <t>125302003VD</t>
  </si>
  <si>
    <t>Spolupráce při zapojování a zkouškách</t>
  </si>
  <si>
    <t>hod</t>
  </si>
  <si>
    <t>90</t>
  </si>
  <si>
    <t>125810005VD</t>
  </si>
  <si>
    <t>Montáž měděných bezhalogenových kabelů CYKY, CYKYD, CYKYDY, NYM, NYY, YSLY uložených volně</t>
  </si>
  <si>
    <t>m</t>
  </si>
  <si>
    <t>-718246068</t>
  </si>
  <si>
    <t>133VD</t>
  </si>
  <si>
    <t>Montáže - potrubí - podlahy</t>
  </si>
  <si>
    <t>27</t>
  </si>
  <si>
    <t>133120043VD</t>
  </si>
  <si>
    <t>Čištění potrubí protažením, profukováním nebo proplachováním DN 50 včetně prověření kamerou</t>
  </si>
  <si>
    <t>82</t>
  </si>
  <si>
    <t>133202001VD</t>
  </si>
  <si>
    <t>Bourání betonové podlahy</t>
  </si>
  <si>
    <t>m3</t>
  </si>
  <si>
    <t>84</t>
  </si>
  <si>
    <t>29</t>
  </si>
  <si>
    <t>133202002VD</t>
  </si>
  <si>
    <t>Odstranění a likvidace starých odpadů</t>
  </si>
  <si>
    <t>86</t>
  </si>
  <si>
    <t>133202003VD</t>
  </si>
  <si>
    <t>Broušení drátkobetonových podlah</t>
  </si>
  <si>
    <t>88</t>
  </si>
  <si>
    <t>31</t>
  </si>
  <si>
    <t>133202004VD</t>
  </si>
  <si>
    <t>Zapravení betonové podlahy včetně nášlapné vrstvy</t>
  </si>
  <si>
    <t>133202005VD</t>
  </si>
  <si>
    <t>Metakrylátová polymerzálivka pro velmi rychlé vytvrzování za nízkých tepot tl. do 5 mm</t>
  </si>
  <si>
    <t>33</t>
  </si>
  <si>
    <t>133202007VD</t>
  </si>
  <si>
    <t>Vyplnění a zalití nepotřebných šachet po rozvodech chlazeni včetně finální podlahy</t>
  </si>
  <si>
    <t>133202013VD</t>
  </si>
  <si>
    <t>Dodání a uložení nových odpadů</t>
  </si>
  <si>
    <t>35</t>
  </si>
  <si>
    <t>133202021VD</t>
  </si>
  <si>
    <t>Diamantové řezání drátkobetonu hl. řezu 200mm</t>
  </si>
  <si>
    <t>133202024VD</t>
  </si>
  <si>
    <t>Diamantové jádrové vrtání do průměru 200 mm</t>
  </si>
  <si>
    <t>56</t>
  </si>
  <si>
    <t>000000.2</t>
  </si>
  <si>
    <t>přepojení a úprava rozvodů pro reversní osmózu</t>
  </si>
  <si>
    <t>741</t>
  </si>
  <si>
    <t>Montáže technologických zařízení</t>
  </si>
  <si>
    <t>220260702VD</t>
  </si>
  <si>
    <t>Montáž kabelového žlabu ocelového a úprava stávajících žlabů pro rozvody technologie</t>
  </si>
  <si>
    <t>104</t>
  </si>
  <si>
    <t>13</t>
  </si>
  <si>
    <t>220260704VD</t>
  </si>
  <si>
    <t>Tvarový profilovaný prvek (v RALU ) na horní hranu chlad.a mraz.nábytku pro přichycení navigačních magnetek výška 250mm</t>
  </si>
  <si>
    <t>106</t>
  </si>
  <si>
    <t>000000.3</t>
  </si>
  <si>
    <t>pororošty zinek 1000x600-lávky, včetně 10% prostřihu</t>
  </si>
  <si>
    <t>108</t>
  </si>
  <si>
    <t>Ostatní</t>
  </si>
  <si>
    <t>001VD</t>
  </si>
  <si>
    <t>Zařízení staveniště</t>
  </si>
  <si>
    <t>43</t>
  </si>
  <si>
    <t>001000001VD</t>
  </si>
  <si>
    <t>Pronájem lodního kontejneru na materiál, nářadí  3 ks</t>
  </si>
  <si>
    <t>měsíc</t>
  </si>
  <si>
    <t>112</t>
  </si>
  <si>
    <t>001000002VD</t>
  </si>
  <si>
    <t>Pronájem vysokozdvihu po dobu výstavby 2x</t>
  </si>
  <si>
    <t>114</t>
  </si>
  <si>
    <t>45</t>
  </si>
  <si>
    <t>001000003VD</t>
  </si>
  <si>
    <t>Pronájem oplocení staveniště oplocenkami. Včetně přesunů.</t>
  </si>
  <si>
    <t>116</t>
  </si>
  <si>
    <t>001000004VD</t>
  </si>
  <si>
    <t>Pronájem mobilních zábran při manipulaci ve výškách a pod zavěšeným břemenem</t>
  </si>
  <si>
    <t>118</t>
  </si>
  <si>
    <t>47</t>
  </si>
  <si>
    <t>001000007VD</t>
  </si>
  <si>
    <t>Pronájem kontejnérů na odpad 3 ks po dobu stavby včetně likvidace</t>
  </si>
  <si>
    <t>120</t>
  </si>
  <si>
    <t>49</t>
  </si>
  <si>
    <t>001000008VD</t>
  </si>
  <si>
    <t>Pronájem elektrické samohybné plošiny do 12m včetně dopravy dva kusy</t>
  </si>
  <si>
    <t>122</t>
  </si>
  <si>
    <t>001000009VD</t>
  </si>
  <si>
    <t>Pronájem venkovní samohybné plošiny do 18m včetně dopravy</t>
  </si>
  <si>
    <t>124</t>
  </si>
  <si>
    <t>001000010VD</t>
  </si>
  <si>
    <t>Lešení trubkové mobilní výška 5 m</t>
  </si>
  <si>
    <t>126</t>
  </si>
  <si>
    <t>000000.5</t>
  </si>
  <si>
    <t>Terénní úpravy pro zařízení staveniště - kontejnery</t>
  </si>
  <si>
    <t>128</t>
  </si>
  <si>
    <t>VRN</t>
  </si>
  <si>
    <t>Vedlejší rozpočtové náklady</t>
  </si>
  <si>
    <t>41</t>
  </si>
  <si>
    <t>124202005VD</t>
  </si>
  <si>
    <t>Průběžný úklid staveniště</t>
  </si>
  <si>
    <t>130</t>
  </si>
  <si>
    <t>124202006VD</t>
  </si>
  <si>
    <t>Úklid mezipodhledů s obtížným přístupem výška do 1m</t>
  </si>
  <si>
    <t>132</t>
  </si>
  <si>
    <t>&gt;&gt;  skryté sloupce  &lt;&lt;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</si>
  <si>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</si>
  <si>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</si>
  <si>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</si>
  <si>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34571093</t>
  </si>
  <si>
    <t>trubka elektroinstalační tuhá z PVC D 22,1/25 mm, délka 3m</t>
  </si>
  <si>
    <t>741110511</t>
  </si>
  <si>
    <t>Montáž lišt a kanálků elektroinstalačních se spojkami, ohyby a rohy a s nasunutím do krabic vkládacích s víčkem, šířky do 60 mm</t>
  </si>
  <si>
    <t>34571011</t>
  </si>
  <si>
    <t>lišta elektroinstalační vkládací 24x22</t>
  </si>
  <si>
    <t>741110512</t>
  </si>
  <si>
    <t>Montáž lišt a kanálků elektroinstalačních se spojkami, ohyby a rohy a s nasunutím do krabic vkládacích s víčkem, šířky do přes 200 do 300 mm</t>
  </si>
  <si>
    <t>10.556.366</t>
  </si>
  <si>
    <t>Žlab MERKUR 300/100</t>
  </si>
  <si>
    <t>7</t>
  </si>
  <si>
    <t>Pol1</t>
  </si>
  <si>
    <t>Žlab MERKUR 150/100</t>
  </si>
  <si>
    <t>741110554</t>
  </si>
  <si>
    <t>Montáž lišt a kanálků elektroinstalačních se spojkami, ohyby a rohy a s nasunutím do krabic doplňkové prvky protipožární utěsnění, šířky do 120 mm</t>
  </si>
  <si>
    <t>59081219</t>
  </si>
  <si>
    <t>manžeta požárně ochranná pro průchod PVC,PP,PE potrubí stěnami a stropy š 63mm D 160mm EI120</t>
  </si>
  <si>
    <t>kus</t>
  </si>
  <si>
    <t>741120203</t>
  </si>
  <si>
    <t>Montáž vodičů izolovaných měděných bez ukončení uložených volně plných a laněných s PVC pláštěm, bezhalogenových, ohniodolných (CY, CHAH-R(V)) průřezu žíly 25 až 35 mm2</t>
  </si>
  <si>
    <t>34142160</t>
  </si>
  <si>
    <t>vodič silový s Cu jádrem 25mm2</t>
  </si>
  <si>
    <t>741120213</t>
  </si>
  <si>
    <t>Montáž vodičů izolovaných měděných bez ukončení uložených volně plných a laněných s PVC pláštěm, bezhalogenových, ohniodolných (CY, CHAH-R(V)) průřezu žíly 240 až 300 mm2</t>
  </si>
  <si>
    <t>34111208</t>
  </si>
  <si>
    <t>kabel silový jednožilový s Cu jádrem CHKE-R 1x240mm2</t>
  </si>
  <si>
    <t>741122225</t>
  </si>
  <si>
    <t>Montáž vodičů izolovaných měděných bez ukončení uložených volně plných a laněných s PVC pláštěm, bezhalogenových, ohniodolných (CY, CHAH-R(V)) počtu a průřezu žil 3x35+25 mm2, 5x35 mm2</t>
  </si>
  <si>
    <t>15</t>
  </si>
  <si>
    <t>34111620</t>
  </si>
  <si>
    <t>kabel silový s Cu jádrem 1kV CHKE-R 5x35mm2</t>
  </si>
  <si>
    <t>741122015</t>
  </si>
  <si>
    <t>Montáž vodičů izolovaných měděných bez ukončení uložených volně plných a laněných s PVC pláštěm, bezhalogenových, ohniodolných (CY, CHAH-R(V)) průřezu žíly 3x1,5 mm2</t>
  </si>
  <si>
    <t>17</t>
  </si>
  <si>
    <t>34111030</t>
  </si>
  <si>
    <t>kabel silový s Cu jádrem 1kV CHKE-R 3x1,5mm2</t>
  </si>
  <si>
    <t>741122016</t>
  </si>
  <si>
    <t>Montáž kabelů měděných bez ukončení uložených pod omítku plných kulatých (CYKY), počtu a průřezu žil 3x2,5 až 6 mm2</t>
  </si>
  <si>
    <t>19</t>
  </si>
  <si>
    <t>34111036</t>
  </si>
  <si>
    <t>kabel silový s Cu jádrem 1kV 3x2,5mm2</t>
  </si>
  <si>
    <t>741122031</t>
  </si>
  <si>
    <t>Montáž kabelů měděných bez ukončení uložených pod omítku plných kulatých (CYKY), počtu a průřezu žil 5x1,5 až 2,5 mm2</t>
  </si>
  <si>
    <t>21</t>
  </si>
  <si>
    <t>34111090</t>
  </si>
  <si>
    <t>kabel silový s Cu jádrem 1kV 5x1,5mm2</t>
  </si>
  <si>
    <t>741130008</t>
  </si>
  <si>
    <t>Ukončení vodičů izolovaných s označením a zapojením v rozváděči nebo na přístroji, průřezu žíly do 35 mm2</t>
  </si>
  <si>
    <t>741130052</t>
  </si>
  <si>
    <t>Ukončení vodičů izolovaných s označením a zapojením smršťovací záklopkou nebo páskou bez letování, průřezu žíly do 300 mm2</t>
  </si>
  <si>
    <t>210220101</t>
  </si>
  <si>
    <t>Montáž hromosvodného vedení svodových vodičů s podpěrami průměru do 10 mm</t>
  </si>
  <si>
    <t>10.660.644</t>
  </si>
  <si>
    <t>Drát uzem. AL pr.8 AlMgSi+PVC měkký</t>
  </si>
  <si>
    <t>210220231</t>
  </si>
  <si>
    <t>Montáž tyčí jímacích délky do 4 m na stojan</t>
  </si>
  <si>
    <t>52</t>
  </si>
  <si>
    <t>354411240</t>
  </si>
  <si>
    <t>tyč jímací s rovným koncem JR 4,0</t>
  </si>
  <si>
    <t>54</t>
  </si>
  <si>
    <t>10.566.175</t>
  </si>
  <si>
    <t>Tyč JR 5,0 ALMgSi jímací</t>
  </si>
  <si>
    <t>1141788</t>
  </si>
  <si>
    <t>OBJIMKA S UCHYTEM PRO JT D40MM</t>
  </si>
  <si>
    <t>KS</t>
  </si>
  <si>
    <t>210220301</t>
  </si>
  <si>
    <t>Montáž svorek hromosvodných typu SS, SR 03 se 2 šrouby</t>
  </si>
  <si>
    <t>354420280</t>
  </si>
  <si>
    <t>svorka křížová SK, pro zemnící drát</t>
  </si>
  <si>
    <t>354418850</t>
  </si>
  <si>
    <t>svorka spojovací SS</t>
  </si>
  <si>
    <t>1142661</t>
  </si>
  <si>
    <t>IZOLAČNÍ TYČ PRO UCHYCENÍ JÍMACÍ TYČE+BETONOVÝ PODSTAVEC, UCHYCENÍ KE CHRÁNĚNÉMU ZAŘÍZENÍ</t>
  </si>
  <si>
    <t>354419860.1</t>
  </si>
  <si>
    <t>STOJAN PRO JÍMACÍ TYČE +	BETONOVÉ PODSTAVCE A NAPÍNACÍ LANKA</t>
  </si>
  <si>
    <t>354419860.5</t>
  </si>
  <si>
    <t>EKVIPOTENCIÁLNÍ SVORKOVNICE</t>
  </si>
  <si>
    <t>210220401</t>
  </si>
  <si>
    <t>Montáž vedení hromosvodné - štítků k označení svodů</t>
  </si>
  <si>
    <t>210220431</t>
  </si>
  <si>
    <t>Montáž vedení hromosvodné - tvarování prvků</t>
  </si>
  <si>
    <t>1143114</t>
  </si>
  <si>
    <t>PODSTAVEC BETON. 240MM/8,5KG KLIN</t>
  </si>
  <si>
    <t>HZS</t>
  </si>
  <si>
    <t>Hodinové zúčtovací sazby</t>
  </si>
  <si>
    <t>HZS2222</t>
  </si>
  <si>
    <t>Hodinové zúčtovací sazby profesí PSV  provádění stavebních instalací elektrikář odborný</t>
  </si>
  <si>
    <t>262144</t>
  </si>
  <si>
    <t>Hod.sazba6</t>
  </si>
  <si>
    <t>Koordinace postupu prací s ost. profesemi</t>
  </si>
  <si>
    <t>013203000</t>
  </si>
  <si>
    <t>Konstrukční výrobní dokumentace</t>
  </si>
  <si>
    <t>580105033</t>
  </si>
  <si>
    <t>Kontrola stavu ochrany před úderem blesku kombinované soustavy přes 8 svodů</t>
  </si>
  <si>
    <t>svod</t>
  </si>
  <si>
    <t>HZS4211</t>
  </si>
  <si>
    <t>Hodinové zúčtovací sazby ostatních profesí  revizní a kontrolní činnost revizní technik</t>
  </si>
  <si>
    <t>Pol13</t>
  </si>
  <si>
    <t>Pronájem zdvihacích plošin, lešení konstrukcí</t>
  </si>
  <si>
    <t>Hod.sazba5</t>
  </si>
  <si>
    <t>Zabezpečení pracoviště</t>
  </si>
  <si>
    <t>071002000</t>
  </si>
  <si>
    <t>Provoz investora, třetích osob</t>
  </si>
  <si>
    <t>35713142</t>
  </si>
  <si>
    <t>Rozvaděč chladících van -oceloplechová rozvodnice 600x1600x2000 vč. zakrytí, soklu, zákrytu, přívody a vývody spodem, vč. sběrnic, spoj.a pom. materiálu, zámek, schránka na dokumentaci, sokl, IP 43/20</t>
  </si>
  <si>
    <t>Pol14</t>
  </si>
  <si>
    <t>Rozvaděč paralelního připojení nové techmologie -oceloplechová rozvodnice 600x800x2000 vč. zakrytí, soklu, zákrytu, přívody a vývody spodem, vč. sběrnic, spoj.a pom. materiálu, zámek, schránka na dokumentaci, sokl, IP 43/20</t>
  </si>
  <si>
    <t>OEZ24100</t>
  </si>
  <si>
    <t>Nadproudová spoušť SE-BD-0630-DTV3</t>
  </si>
  <si>
    <t>10.147.940</t>
  </si>
  <si>
    <t>Deon BD630NE blok bez spouští</t>
  </si>
  <si>
    <t>Pol15</t>
  </si>
  <si>
    <t>MOTOROVÝ POHON OEZ DH</t>
  </si>
  <si>
    <t>1157742</t>
  </si>
  <si>
    <t>POJISTKOVY ODPINAC OPVA22-3-S 22x58 SE S</t>
  </si>
  <si>
    <t>1181279</t>
  </si>
  <si>
    <t>POJISTKA PV22 125A AM OEZ</t>
  </si>
  <si>
    <t>1140339</t>
  </si>
  <si>
    <t>SVODIC PREPETI FLP-B+C MAXI VS/3 (TN-C)</t>
  </si>
  <si>
    <t>1249718</t>
  </si>
  <si>
    <t>JISTIC LVN-125C-3 /OEZ:42278/</t>
  </si>
  <si>
    <t>1249744</t>
  </si>
  <si>
    <t>NAPETOVA SPOUST SV-LT-X400 /OEZ:42313/</t>
  </si>
  <si>
    <t>1172349</t>
  </si>
  <si>
    <t>ELEKTROMĚR NEPŘÍMÉHO MĚŘENÍ DIGITÁLNÍ</t>
  </si>
  <si>
    <t>1168339</t>
  </si>
  <si>
    <t>MĚŘÍCÍ TRANSFORÁTORY PROUDU</t>
  </si>
  <si>
    <t>Pol16</t>
  </si>
  <si>
    <t>DOZBROJENÍ OVLÁDÁNÍ A SIGNALIZAEC STAVU VYPÍNAČE</t>
  </si>
  <si>
    <t>Pol17</t>
  </si>
  <si>
    <t>KABELOVÁ PRŮCHODKA PUJ02</t>
  </si>
  <si>
    <t>Pol18</t>
  </si>
  <si>
    <t>KABELOVÁ PRŮCHODKA PD124</t>
  </si>
  <si>
    <t>Pol19</t>
  </si>
  <si>
    <t>ROZVODNICE PRO ZÁPŮJČKY CHLADÍCÍHO NÁBYTKU</t>
  </si>
  <si>
    <t>Pol20</t>
  </si>
  <si>
    <t>PŘÍVODY UKONČENÉ ZÁSUVKOU 230V/16A PRO ZÁPŮJČKY CHLADÍCÍHO NÁBYTKU</t>
  </si>
  <si>
    <t>7411111R</t>
  </si>
  <si>
    <t>Montáž</t>
  </si>
  <si>
    <t>REKAPITULACE PRO DÍLČÍ FAKTURACI</t>
  </si>
  <si>
    <t>XXX</t>
  </si>
  <si>
    <t>MAKRO Cash &amp; Carry ČR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</si>
</sst>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1D1C1D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/>
      <bottom/>
      <diagonal/>
    </border>
    <border>
      <left/>
      <right/>
      <top style="hair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165" fontId="21" fillId="0" borderId="6" xfId="0" applyNumberFormat="1" applyFont="1" applyBorder="1"/>
    <xf numFmtId="165" fontId="21" fillId="0" borderId="7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8" xfId="0" applyFont="1" applyBorder="1"/>
    <xf numFmtId="165" fontId="8" fillId="0" borderId="9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6" fontId="14" fillId="0" borderId="13" xfId="0" applyNumberFormat="1" applyFont="1" applyBorder="1" applyAlignment="1" applyProtection="1">
      <alignment vertical="center"/>
      <protection locked="0"/>
    </xf>
    <xf numFmtId="4" fontId="14" fillId="0" borderId="13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66" fontId="23" fillId="0" borderId="13" xfId="0" applyNumberFormat="1" applyFont="1" applyBorder="1" applyAlignment="1" applyProtection="1">
      <alignment vertical="center"/>
      <protection locked="0"/>
    </xf>
    <xf numFmtId="4" fontId="23" fillId="0" borderId="13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/>
    <xf numFmtId="0" fontId="0" fillId="0" borderId="15" xfId="0" applyBorder="1" applyAlignment="1">
      <alignment vertical="center"/>
    </xf>
    <xf numFmtId="4" fontId="14" fillId="4" borderId="13" xfId="0" applyNumberFormat="1" applyFont="1" applyFill="1" applyBorder="1" applyAlignment="1" applyProtection="1">
      <alignment vertical="center"/>
      <protection locked="0"/>
    </xf>
    <xf numFmtId="4" fontId="23" fillId="4" borderId="13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165" fontId="15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17" xfId="0" applyFont="1" applyBorder="1"/>
    <xf numFmtId="4" fontId="0" fillId="0" borderId="16" xfId="0" applyNumberFormat="1" applyBorder="1" applyAlignment="1">
      <alignment vertical="center"/>
    </xf>
    <xf numFmtId="4" fontId="0" fillId="0" borderId="0" xfId="0" applyNumberFormat="1"/>
    <xf numFmtId="0" fontId="27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4" fontId="16" fillId="0" borderId="25" xfId="0" applyNumberFormat="1" applyFont="1" applyBorder="1"/>
    <xf numFmtId="4" fontId="6" fillId="0" borderId="25" xfId="0" applyNumberFormat="1" applyFont="1" applyBorder="1"/>
    <xf numFmtId="4" fontId="7" fillId="0" borderId="25" xfId="0" applyNumberFormat="1" applyFont="1" applyBorder="1"/>
    <xf numFmtId="0" fontId="0" fillId="0" borderId="17" xfId="0" applyBorder="1" applyAlignment="1" applyProtection="1">
      <alignment vertical="center"/>
      <protection locked="0"/>
    </xf>
    <xf numFmtId="4" fontId="14" fillId="0" borderId="27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/>
    <xf numFmtId="0" fontId="0" fillId="0" borderId="25" xfId="0" applyBorder="1"/>
    <xf numFmtId="4" fontId="14" fillId="0" borderId="16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1" xfId="0" applyBorder="1"/>
    <xf numFmtId="0" fontId="0" fillId="0" borderId="29" xfId="0" applyBorder="1"/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24" fillId="0" borderId="10" xfId="0" applyFont="1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4" fontId="0" fillId="0" borderId="25" xfId="0" applyNumberFormat="1" applyBorder="1" applyAlignment="1">
      <alignment vertical="center"/>
    </xf>
    <xf numFmtId="0" fontId="8" fillId="0" borderId="25" xfId="0" applyFont="1" applyBorder="1"/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165" fontId="8" fillId="0" borderId="0" xfId="0" applyNumberFormat="1" applyFont="1"/>
    <xf numFmtId="4" fontId="8" fillId="0" borderId="25" xfId="0" applyNumberFormat="1" applyFont="1" applyBorder="1"/>
    <xf numFmtId="0" fontId="0" fillId="0" borderId="3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164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31" fillId="4" borderId="16" xfId="0" applyNumberFormat="1" applyFont="1" applyFill="1" applyBorder="1" applyAlignment="1">
      <alignment vertical="center"/>
    </xf>
    <xf numFmtId="4" fontId="15" fillId="4" borderId="16" xfId="0" applyNumberFormat="1" applyFont="1" applyFill="1" applyBorder="1" applyAlignment="1">
      <alignment vertical="center"/>
    </xf>
    <xf numFmtId="165" fontId="15" fillId="4" borderId="16" xfId="0" applyNumberFormat="1" applyFont="1" applyFill="1" applyBorder="1" applyAlignment="1">
      <alignment vertical="center"/>
    </xf>
    <xf numFmtId="0" fontId="31" fillId="4" borderId="16" xfId="0" applyFont="1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4" fontId="0" fillId="4" borderId="16" xfId="0" applyNumberFormat="1" applyFill="1" applyBorder="1" applyAlignment="1">
      <alignment vertical="center"/>
    </xf>
    <xf numFmtId="4" fontId="14" fillId="4" borderId="1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" fontId="16" fillId="3" borderId="0" xfId="0" applyNumberFormat="1" applyFont="1" applyFill="1" applyAlignment="1">
      <alignment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O41"/>
  <sheetViews>
    <sheetView showGridLines="0" view="pageBreakPreview" zoomScale="60" zoomScaleNormal="55" workbookViewId="0">
      <selection activeCell="AH67" sqref="AH67"/>
    </sheetView>
  </sheetViews>
  <sheetFormatPr defaultRowHeight="11.25" x14ac:dyDescent="0.2"/>
  <cols>
    <col min="1" max="1" width="3" customWidth="1"/>
    <col min="2" max="2" width="5.33203125" customWidth="1"/>
    <col min="3" max="3" width="1.5" customWidth="1"/>
    <col min="4" max="4" width="1.6640625" customWidth="1"/>
    <col min="5" max="5" width="4.1640625" customWidth="1"/>
    <col min="6" max="35" width="2.6640625" customWidth="1"/>
    <col min="36" max="36" width="3.33203125" customWidth="1"/>
    <col min="37" max="37" width="31.6640625" customWidth="1"/>
    <col min="38" max="39" width="2.5" customWidth="1"/>
    <col min="40" max="40" width="8.33203125" customWidth="1"/>
    <col min="41" max="41" width="3.33203125" customWidth="1"/>
    <col min="42" max="42" width="13.33203125" customWidth="1"/>
    <col min="43" max="43" width="7.5" customWidth="1"/>
    <col min="44" max="44" width="4.1640625" customWidth="1"/>
    <col min="45" max="45" width="15.6640625" hidden="1" customWidth="1"/>
    <col min="46" max="46" width="13.6640625" customWidth="1"/>
    <col min="47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2" hidden="1" customWidth="1"/>
    <col min="59" max="63" width="13.6640625" customWidth="1"/>
    <col min="64" max="64" width="1.33203125" customWidth="1"/>
    <col min="67" max="67" width="18.83203125" bestFit="1" customWidth="1"/>
    <col min="73" max="93" width="9.33203125" hidden="1"/>
  </cols>
  <sheetData>
    <row r="1" spans="2:76" x14ac:dyDescent="0.2">
      <c r="B1" s="8" t="s">
        <v>0</v>
      </c>
      <c r="C1" s="8"/>
      <c r="BB1" s="8" t="s">
        <v>1</v>
      </c>
      <c r="BC1" s="8" t="s">
        <v>2</v>
      </c>
      <c r="BD1" s="8" t="s">
        <v>1</v>
      </c>
      <c r="BV1" s="8" t="s">
        <v>3</v>
      </c>
      <c r="BW1" s="8" t="s">
        <v>3</v>
      </c>
      <c r="BX1" s="8" t="s">
        <v>4</v>
      </c>
    </row>
    <row r="4" spans="2:76" s="1" customFormat="1" ht="6.95" customHeight="1" x14ac:dyDescent="0.2"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1"/>
    </row>
    <row r="5" spans="2:76" s="1" customFormat="1" ht="24.95" customHeight="1" x14ac:dyDescent="0.2">
      <c r="D5" s="51"/>
      <c r="E5" s="120" t="s">
        <v>513</v>
      </c>
      <c r="BK5" s="62"/>
    </row>
    <row r="6" spans="2:76" s="1" customFormat="1" ht="6.95" customHeight="1" x14ac:dyDescent="0.2">
      <c r="D6" s="51"/>
      <c r="AF6" s="2"/>
      <c r="BK6" s="62"/>
    </row>
    <row r="7" spans="2:76" s="2" customFormat="1" ht="12" customHeight="1" x14ac:dyDescent="0.25">
      <c r="D7" s="78"/>
      <c r="E7" s="121" t="s">
        <v>5</v>
      </c>
      <c r="N7" s="163" t="s">
        <v>514</v>
      </c>
      <c r="O7" s="163"/>
      <c r="P7" s="163"/>
      <c r="Q7" s="163"/>
      <c r="R7" s="163"/>
      <c r="AE7" s="164" t="s">
        <v>514</v>
      </c>
      <c r="AF7" s="164"/>
      <c r="AG7" s="164"/>
      <c r="AH7" s="164"/>
      <c r="AI7" s="164"/>
      <c r="AJ7" s="164"/>
      <c r="AK7" s="164"/>
      <c r="BK7" s="86"/>
    </row>
    <row r="8" spans="2:76" s="3" customFormat="1" ht="36.950000000000003" customHeight="1" x14ac:dyDescent="0.2">
      <c r="D8" s="79"/>
      <c r="E8" s="122" t="s">
        <v>6</v>
      </c>
      <c r="N8" s="123" t="s">
        <v>514</v>
      </c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BK8" s="87"/>
    </row>
    <row r="9" spans="2:76" s="1" customFormat="1" ht="6.95" customHeight="1" x14ac:dyDescent="0.2">
      <c r="D9" s="51"/>
      <c r="BK9" s="62"/>
    </row>
    <row r="10" spans="2:76" s="1" customFormat="1" ht="12" customHeight="1" x14ac:dyDescent="0.25">
      <c r="D10" s="51"/>
      <c r="E10" s="121" t="s">
        <v>7</v>
      </c>
      <c r="N10" s="124" t="s">
        <v>514</v>
      </c>
      <c r="AK10" s="121" t="s">
        <v>9</v>
      </c>
      <c r="AO10" s="172"/>
      <c r="AP10" s="172"/>
      <c r="BK10" s="62"/>
    </row>
    <row r="11" spans="2:76" s="1" customFormat="1" ht="6.95" customHeight="1" x14ac:dyDescent="0.2">
      <c r="D11" s="51"/>
      <c r="BK11" s="62"/>
    </row>
    <row r="12" spans="2:76" s="1" customFormat="1" ht="15.2" customHeight="1" x14ac:dyDescent="0.25">
      <c r="D12" s="51"/>
      <c r="E12" s="121" t="s">
        <v>10</v>
      </c>
      <c r="N12" s="124" t="s">
        <v>515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K12" s="121" t="s">
        <v>11</v>
      </c>
      <c r="AO12" s="173"/>
      <c r="AP12" s="174"/>
      <c r="AQ12" s="174"/>
      <c r="AR12" s="174"/>
      <c r="AU12" s="126" t="s">
        <v>12</v>
      </c>
      <c r="AV12" s="127"/>
      <c r="BK12" s="62"/>
    </row>
    <row r="13" spans="2:76" s="1" customFormat="1" ht="15.2" customHeight="1" x14ac:dyDescent="0.2">
      <c r="D13" s="51"/>
      <c r="E13" s="121" t="s">
        <v>13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K13" s="121" t="s">
        <v>14</v>
      </c>
      <c r="AO13" s="173"/>
      <c r="AP13" s="174"/>
      <c r="AQ13" s="174"/>
      <c r="AR13" s="174"/>
      <c r="AU13" s="129"/>
      <c r="AV13" s="129"/>
      <c r="BK13" s="62"/>
    </row>
    <row r="14" spans="2:76" s="1" customFormat="1" ht="10.9" customHeight="1" x14ac:dyDescent="0.2">
      <c r="D14" s="51"/>
      <c r="AU14" s="129"/>
      <c r="AV14" s="129"/>
      <c r="BK14" s="62"/>
    </row>
    <row r="15" spans="2:76" s="1" customFormat="1" ht="29.25" customHeight="1" x14ac:dyDescent="0.2">
      <c r="D15" s="51"/>
      <c r="E15" s="176" t="s">
        <v>15</v>
      </c>
      <c r="F15" s="170"/>
      <c r="G15" s="170"/>
      <c r="H15" s="170"/>
      <c r="I15" s="170"/>
      <c r="J15" s="11"/>
      <c r="K15" s="169" t="s">
        <v>16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7" t="s">
        <v>17</v>
      </c>
      <c r="AJ15" s="170"/>
      <c r="AK15" s="170"/>
      <c r="AL15" s="170"/>
      <c r="AM15" s="170"/>
      <c r="AN15" s="170"/>
      <c r="AO15" s="170"/>
      <c r="AP15" s="169" t="s">
        <v>18</v>
      </c>
      <c r="AQ15" s="170"/>
      <c r="AR15" s="171"/>
      <c r="AS15" s="130" t="s">
        <v>19</v>
      </c>
      <c r="AT15" s="53" t="s">
        <v>20</v>
      </c>
      <c r="AU15" s="77" t="s">
        <v>21</v>
      </c>
      <c r="AV15" s="77" t="s">
        <v>22</v>
      </c>
      <c r="AW15" s="77" t="s">
        <v>23</v>
      </c>
      <c r="AX15" s="77" t="s">
        <v>24</v>
      </c>
      <c r="AY15" s="77" t="s">
        <v>25</v>
      </c>
      <c r="AZ15" s="77" t="s">
        <v>26</v>
      </c>
      <c r="BA15" s="77" t="s">
        <v>27</v>
      </c>
      <c r="BB15" s="77" t="s">
        <v>28</v>
      </c>
      <c r="BC15" s="77" t="s">
        <v>29</v>
      </c>
      <c r="BD15" s="77" t="s">
        <v>30</v>
      </c>
      <c r="BE15" s="77" t="s">
        <v>31</v>
      </c>
      <c r="BF15" s="77" t="s">
        <v>32</v>
      </c>
      <c r="BG15" s="53" t="s">
        <v>33</v>
      </c>
      <c r="BH15" s="53" t="s">
        <v>34</v>
      </c>
      <c r="BI15" s="53" t="s">
        <v>35</v>
      </c>
      <c r="BJ15" s="53" t="s">
        <v>36</v>
      </c>
      <c r="BK15" s="53" t="s">
        <v>37</v>
      </c>
    </row>
    <row r="16" spans="2:76" s="1" customFormat="1" ht="10.9" customHeight="1" x14ac:dyDescent="0.2">
      <c r="D16" s="51"/>
      <c r="AT16" s="51"/>
      <c r="BK16" s="62"/>
    </row>
    <row r="17" spans="2:93" s="4" customFormat="1" ht="32.450000000000003" customHeight="1" x14ac:dyDescent="0.2">
      <c r="D17" s="88"/>
      <c r="E17" s="131" t="s">
        <v>38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78">
        <f>ROUND(SUM(AI18:AI20),2)</f>
        <v>9999999</v>
      </c>
      <c r="AJ17" s="178"/>
      <c r="AK17" s="178"/>
      <c r="AL17" s="178"/>
      <c r="AM17" s="178"/>
      <c r="AN17" s="178"/>
      <c r="AO17" s="178"/>
      <c r="AP17" s="175"/>
      <c r="AQ17" s="175"/>
      <c r="AR17" s="175"/>
      <c r="AS17" s="133" t="s">
        <v>1</v>
      </c>
      <c r="AT17" s="153">
        <v>2500000</v>
      </c>
      <c r="AU17" s="154">
        <f>ROUND(SUM(AU18:AU20),2)</f>
        <v>50000</v>
      </c>
      <c r="AV17" s="154" t="e">
        <f>ROUND(SUM(AX17:AY17),2)</f>
        <v>#REF!</v>
      </c>
      <c r="AW17" s="155">
        <f>ROUND(SUM(AW18:AW20),5)</f>
        <v>50000</v>
      </c>
      <c r="AX17" s="154" t="e">
        <f>ROUND(BB17*#REF!,2)</f>
        <v>#REF!</v>
      </c>
      <c r="AY17" s="154" t="e">
        <f>ROUND(BC17*#REF!,2)</f>
        <v>#REF!</v>
      </c>
      <c r="AZ17" s="154" t="e">
        <f>ROUND(BD17*#REF!,2)</f>
        <v>#REF!</v>
      </c>
      <c r="BA17" s="154" t="e">
        <f>ROUND(BE17*#REF!,2)</f>
        <v>#REF!</v>
      </c>
      <c r="BB17" s="154" t="e">
        <f>ROUND(SUM(BB18:BB20),2)</f>
        <v>#REF!</v>
      </c>
      <c r="BC17" s="154" t="e">
        <f>ROUND(SUM(BC18:BC20),2)</f>
        <v>#REF!</v>
      </c>
      <c r="BD17" s="154" t="e">
        <f>ROUND(SUM(BD18:BD20),2)</f>
        <v>#REF!</v>
      </c>
      <c r="BE17" s="154" t="e">
        <f>ROUND(SUM(BE18:BE20),2)</f>
        <v>#REF!</v>
      </c>
      <c r="BF17" s="154" t="e">
        <f>ROUND(SUM(BF18:BF20),2)</f>
        <v>#REF!</v>
      </c>
      <c r="BG17" s="156">
        <v>1230000</v>
      </c>
      <c r="BH17" s="156">
        <v>2500000</v>
      </c>
      <c r="BI17" s="156">
        <v>100000</v>
      </c>
      <c r="BJ17" s="156"/>
      <c r="BK17" s="153">
        <f>AI17-(AT17+BG17+BH17+BI17+BJ17)</f>
        <v>3669999</v>
      </c>
      <c r="BO17" s="85"/>
      <c r="BU17" s="13" t="s">
        <v>39</v>
      </c>
      <c r="BV17" s="13" t="s">
        <v>40</v>
      </c>
      <c r="BW17" s="14" t="s">
        <v>41</v>
      </c>
      <c r="BX17" s="13" t="s">
        <v>42</v>
      </c>
      <c r="BY17" s="13" t="s">
        <v>4</v>
      </c>
      <c r="BZ17" s="13" t="s">
        <v>43</v>
      </c>
      <c r="CN17" s="13" t="s">
        <v>1</v>
      </c>
    </row>
    <row r="18" spans="2:93" s="5" customFormat="1" ht="24.75" customHeight="1" x14ac:dyDescent="0.2">
      <c r="B18" s="15" t="s">
        <v>44</v>
      </c>
      <c r="C18" s="15"/>
      <c r="D18" s="89"/>
      <c r="E18" s="134"/>
      <c r="F18" s="168" t="s">
        <v>45</v>
      </c>
      <c r="G18" s="168"/>
      <c r="H18" s="168"/>
      <c r="I18" s="168"/>
      <c r="J18" s="168"/>
      <c r="K18" s="135"/>
      <c r="L18" s="168" t="s">
        <v>46</v>
      </c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6">
        <v>9999999</v>
      </c>
      <c r="AJ18" s="167"/>
      <c r="AK18" s="167"/>
      <c r="AL18" s="167"/>
      <c r="AM18" s="167"/>
      <c r="AN18" s="167"/>
      <c r="AO18" s="167"/>
      <c r="AP18" s="166"/>
      <c r="AQ18" s="167"/>
      <c r="AR18" s="167"/>
      <c r="AS18" s="136" t="s">
        <v>47</v>
      </c>
      <c r="AT18" s="162">
        <f>'Objekt 01 - Remodelling ...'!$V$16</f>
        <v>50000</v>
      </c>
      <c r="AU18" s="162">
        <f>'Objekt 01 - Remodelling ...'!$V$16</f>
        <v>50000</v>
      </c>
      <c r="AV18" s="162">
        <f>'Objekt 01 - Remodelling ...'!$V$16</f>
        <v>50000</v>
      </c>
      <c r="AW18" s="162">
        <f>'Objekt 01 - Remodelling ...'!$V$16</f>
        <v>50000</v>
      </c>
      <c r="AX18" s="162">
        <f>'Objekt 01 - Remodelling ...'!$V$16</f>
        <v>50000</v>
      </c>
      <c r="AY18" s="162">
        <f>'Objekt 01 - Remodelling ...'!$V$16</f>
        <v>50000</v>
      </c>
      <c r="AZ18" s="162">
        <f>'Objekt 01 - Remodelling ...'!$V$16</f>
        <v>50000</v>
      </c>
      <c r="BA18" s="162">
        <f>'Objekt 01 - Remodelling ...'!$V$16</f>
        <v>50000</v>
      </c>
      <c r="BB18" s="162">
        <f>'Objekt 01 - Remodelling ...'!$V$16</f>
        <v>50000</v>
      </c>
      <c r="BC18" s="162">
        <f>'Objekt 01 - Remodelling ...'!$V$16</f>
        <v>50000</v>
      </c>
      <c r="BD18" s="162">
        <f>'Objekt 01 - Remodelling ...'!$V$16</f>
        <v>50000</v>
      </c>
      <c r="BE18" s="162">
        <f>'Objekt 01 - Remodelling ...'!$V$16</f>
        <v>50000</v>
      </c>
      <c r="BF18" s="162">
        <f>'Objekt 01 - Remodelling ...'!$V$16</f>
        <v>50000</v>
      </c>
      <c r="BG18" s="162">
        <f>'Objekt 01 - Remodelling ...'!$X$16</f>
        <v>100000</v>
      </c>
      <c r="BH18" s="162">
        <f>'Objekt 01 - Remodelling ...'!$Z$16</f>
        <v>123500</v>
      </c>
      <c r="BI18" s="84"/>
      <c r="BJ18" s="84"/>
      <c r="BK18" s="84"/>
      <c r="BV18" s="16" t="s">
        <v>48</v>
      </c>
      <c r="BX18" s="16" t="s">
        <v>42</v>
      </c>
      <c r="BY18" s="16" t="s">
        <v>49</v>
      </c>
      <c r="BZ18" s="16" t="s">
        <v>4</v>
      </c>
      <c r="CN18" s="16" t="s">
        <v>1</v>
      </c>
      <c r="CO18" s="16" t="s">
        <v>50</v>
      </c>
    </row>
    <row r="19" spans="2:93" s="5" customFormat="1" ht="16.5" customHeight="1" x14ac:dyDescent="0.2">
      <c r="B19" s="15" t="s">
        <v>44</v>
      </c>
      <c r="C19" s="15"/>
      <c r="D19" s="89"/>
      <c r="E19" s="134"/>
      <c r="F19" s="168" t="s">
        <v>51</v>
      </c>
      <c r="G19" s="168"/>
      <c r="H19" s="168"/>
      <c r="I19" s="168"/>
      <c r="J19" s="168"/>
      <c r="K19" s="135"/>
      <c r="L19" s="168" t="s">
        <v>52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6">
        <f>'Objekt2 - Elektromontáže'!$J$20</f>
        <v>0</v>
      </c>
      <c r="AJ19" s="167"/>
      <c r="AK19" s="167"/>
      <c r="AL19" s="167"/>
      <c r="AM19" s="167"/>
      <c r="AN19" s="167"/>
      <c r="AO19" s="167"/>
      <c r="AP19" s="166"/>
      <c r="AQ19" s="167"/>
      <c r="AR19" s="167"/>
      <c r="AS19" s="136" t="s">
        <v>47</v>
      </c>
      <c r="AT19" s="82">
        <f>'Objekt2 - Elektromontáže'!$V$20</f>
        <v>0</v>
      </c>
      <c r="AU19" s="83">
        <v>0</v>
      </c>
      <c r="AV19" s="83" t="e">
        <f>ROUND(SUM(AX19:AY19),2)</f>
        <v>#REF!</v>
      </c>
      <c r="AW19" s="50">
        <f>'Objekt2 - Elektromontáže'!P20</f>
        <v>0</v>
      </c>
      <c r="AX19" s="83" t="e">
        <f>'Objekt2 - Elektromontáže'!#REF!</f>
        <v>#REF!</v>
      </c>
      <c r="AY19" s="83" t="e">
        <f>'Objekt2 - Elektromontáže'!#REF!</f>
        <v>#REF!</v>
      </c>
      <c r="AZ19" s="83" t="e">
        <f>'Objekt2 - Elektromontáže'!#REF!</f>
        <v>#REF!</v>
      </c>
      <c r="BA19" s="83" t="e">
        <f>'Objekt2 - Elektromontáže'!#REF!</f>
        <v>#REF!</v>
      </c>
      <c r="BB19" s="83" t="e">
        <f>'Objekt2 - Elektromontáže'!#REF!</f>
        <v>#REF!</v>
      </c>
      <c r="BC19" s="83" t="e">
        <f>'Objekt2 - Elektromontáže'!#REF!</f>
        <v>#REF!</v>
      </c>
      <c r="BD19" s="83" t="e">
        <f>'Objekt2 - Elektromontáže'!#REF!</f>
        <v>#REF!</v>
      </c>
      <c r="BE19" s="83" t="e">
        <f>'Objekt2 - Elektromontáže'!#REF!</f>
        <v>#REF!</v>
      </c>
      <c r="BF19" s="83" t="e">
        <f>'Objekt2 - Elektromontáže'!#REF!</f>
        <v>#REF!</v>
      </c>
      <c r="BG19" s="84"/>
      <c r="BH19" s="84"/>
      <c r="BI19" s="84"/>
      <c r="BJ19" s="84"/>
      <c r="BK19" s="84"/>
      <c r="BV19" s="16" t="s">
        <v>48</v>
      </c>
      <c r="BX19" s="16" t="s">
        <v>42</v>
      </c>
      <c r="BY19" s="16" t="s">
        <v>53</v>
      </c>
      <c r="BZ19" s="16" t="s">
        <v>4</v>
      </c>
      <c r="CN19" s="16" t="s">
        <v>1</v>
      </c>
      <c r="CO19" s="16" t="s">
        <v>50</v>
      </c>
    </row>
    <row r="20" spans="2:93" s="5" customFormat="1" ht="16.5" customHeight="1" x14ac:dyDescent="0.2">
      <c r="B20" s="15" t="s">
        <v>44</v>
      </c>
      <c r="C20" s="15"/>
      <c r="D20" s="89"/>
      <c r="E20" s="134"/>
      <c r="F20" s="168" t="s">
        <v>54</v>
      </c>
      <c r="G20" s="168"/>
      <c r="H20" s="168"/>
      <c r="I20" s="168"/>
      <c r="J20" s="168"/>
      <c r="K20" s="135"/>
      <c r="L20" s="168" t="s">
        <v>55</v>
      </c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6">
        <f>'Objekt3 - RH, dozbrojení'!$J$19</f>
        <v>0</v>
      </c>
      <c r="AJ20" s="167"/>
      <c r="AK20" s="167"/>
      <c r="AL20" s="167"/>
      <c r="AM20" s="167"/>
      <c r="AN20" s="167"/>
      <c r="AO20" s="167"/>
      <c r="AP20" s="166"/>
      <c r="AQ20" s="167"/>
      <c r="AR20" s="167"/>
      <c r="AS20" s="136" t="s">
        <v>47</v>
      </c>
      <c r="AT20" s="82">
        <f>'Objekt3 - RH, dozbrojení'!$V$19</f>
        <v>0</v>
      </c>
      <c r="AU20" s="83">
        <v>0</v>
      </c>
      <c r="AV20" s="83" t="e">
        <f>ROUND(SUM(AX20:AY20),2)</f>
        <v>#REF!</v>
      </c>
      <c r="AW20" s="50">
        <f>'Objekt3 - RH, dozbrojení'!P19</f>
        <v>0</v>
      </c>
      <c r="AX20" s="83" t="e">
        <f>'Objekt3 - RH, dozbrojení'!#REF!</f>
        <v>#REF!</v>
      </c>
      <c r="AY20" s="83" t="e">
        <f>'Objekt3 - RH, dozbrojení'!#REF!</f>
        <v>#REF!</v>
      </c>
      <c r="AZ20" s="83" t="e">
        <f>'Objekt3 - RH, dozbrojení'!#REF!</f>
        <v>#REF!</v>
      </c>
      <c r="BA20" s="83" t="e">
        <f>'Objekt3 - RH, dozbrojení'!#REF!</f>
        <v>#REF!</v>
      </c>
      <c r="BB20" s="83" t="e">
        <f>'Objekt3 - RH, dozbrojení'!#REF!</f>
        <v>#REF!</v>
      </c>
      <c r="BC20" s="83" t="e">
        <f>'Objekt3 - RH, dozbrojení'!#REF!</f>
        <v>#REF!</v>
      </c>
      <c r="BD20" s="83" t="e">
        <f>'Objekt3 - RH, dozbrojení'!#REF!</f>
        <v>#REF!</v>
      </c>
      <c r="BE20" s="83" t="e">
        <f>'Objekt3 - RH, dozbrojení'!#REF!</f>
        <v>#REF!</v>
      </c>
      <c r="BF20" s="83" t="e">
        <f>'Objekt3 - RH, dozbrojení'!#REF!</f>
        <v>#REF!</v>
      </c>
      <c r="BG20" s="84"/>
      <c r="BH20" s="84"/>
      <c r="BI20" s="84"/>
      <c r="BJ20" s="84"/>
      <c r="BK20" s="84"/>
      <c r="BV20" s="16" t="s">
        <v>48</v>
      </c>
      <c r="BX20" s="16" t="s">
        <v>42</v>
      </c>
      <c r="BY20" s="16" t="s">
        <v>56</v>
      </c>
      <c r="BZ20" s="16" t="s">
        <v>4</v>
      </c>
      <c r="CN20" s="16" t="s">
        <v>1</v>
      </c>
      <c r="CO20" s="16" t="s">
        <v>50</v>
      </c>
    </row>
    <row r="21" spans="2:93" x14ac:dyDescent="0.2">
      <c r="D21" s="80"/>
      <c r="AT21" s="80"/>
      <c r="BK21" s="81"/>
    </row>
    <row r="22" spans="2:93" s="1" customFormat="1" ht="30" customHeight="1" x14ac:dyDescent="0.2">
      <c r="D22" s="51"/>
      <c r="E22" s="131" t="s">
        <v>57</v>
      </c>
      <c r="AI22" s="175">
        <v>0</v>
      </c>
      <c r="AJ22" s="175"/>
      <c r="AK22" s="175"/>
      <c r="AL22" s="175"/>
      <c r="AM22" s="175"/>
      <c r="AN22" s="175"/>
      <c r="AO22" s="175"/>
      <c r="AP22" s="175">
        <v>0</v>
      </c>
      <c r="AQ22" s="175"/>
      <c r="AR22" s="175"/>
      <c r="AT22" s="51"/>
      <c r="AU22" s="137" t="s">
        <v>58</v>
      </c>
      <c r="AV22" s="137" t="s">
        <v>59</v>
      </c>
      <c r="AW22" s="137" t="s">
        <v>60</v>
      </c>
      <c r="AX22" s="137" t="s">
        <v>22</v>
      </c>
      <c r="BK22" s="62"/>
    </row>
    <row r="23" spans="2:93" s="1" customFormat="1" ht="10.9" customHeight="1" x14ac:dyDescent="0.2">
      <c r="D23" s="51"/>
      <c r="AT23" s="51"/>
      <c r="BK23" s="62"/>
    </row>
    <row r="24" spans="2:93" s="1" customFormat="1" ht="30" customHeight="1" x14ac:dyDescent="0.2">
      <c r="D24" s="51"/>
      <c r="E24" s="138" t="s">
        <v>61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65">
        <f>ROUND(AI17 + AI22, 2)</f>
        <v>9999999</v>
      </c>
      <c r="AJ24" s="165"/>
      <c r="AK24" s="165"/>
      <c r="AL24" s="165"/>
      <c r="AM24" s="165"/>
      <c r="AN24" s="165"/>
      <c r="AO24" s="165"/>
      <c r="AP24" s="165">
        <f>ROUND(AP17 + AP22, 2)</f>
        <v>0</v>
      </c>
      <c r="AQ24" s="165"/>
      <c r="AR24" s="165"/>
      <c r="AS24" s="139"/>
      <c r="AT24" s="51"/>
      <c r="BK24" s="62"/>
    </row>
    <row r="25" spans="2:93" s="1" customFormat="1" ht="6.95" customHeight="1" x14ac:dyDescent="0.2"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4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6"/>
    </row>
    <row r="26" spans="2:93" x14ac:dyDescent="0.2"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2"/>
    </row>
    <row r="27" spans="2:93" x14ac:dyDescent="0.2">
      <c r="D27" s="80"/>
      <c r="H27" t="s">
        <v>62</v>
      </c>
      <c r="BK27" s="81"/>
    </row>
    <row r="28" spans="2:93" x14ac:dyDescent="0.2">
      <c r="D28" s="80"/>
      <c r="BK28" s="81"/>
    </row>
    <row r="29" spans="2:93" x14ac:dyDescent="0.2">
      <c r="D29" s="80"/>
      <c r="BK29" s="81"/>
    </row>
    <row r="30" spans="2:93" x14ac:dyDescent="0.2">
      <c r="D30" s="80"/>
      <c r="BK30" s="81"/>
    </row>
    <row r="31" spans="2:93" x14ac:dyDescent="0.2">
      <c r="D31" s="80"/>
      <c r="BK31" s="81"/>
    </row>
    <row r="32" spans="2:93" x14ac:dyDescent="0.2">
      <c r="D32" s="80"/>
      <c r="BK32" s="81"/>
    </row>
    <row r="33" spans="4:63" x14ac:dyDescent="0.2">
      <c r="D33" s="80"/>
      <c r="BK33" s="81"/>
    </row>
    <row r="34" spans="4:63" x14ac:dyDescent="0.2">
      <c r="D34" s="80"/>
      <c r="BK34" s="81"/>
    </row>
    <row r="35" spans="4:63" x14ac:dyDescent="0.2">
      <c r="D35" s="80"/>
      <c r="F35" t="s">
        <v>63</v>
      </c>
      <c r="AB35" t="s">
        <v>64</v>
      </c>
      <c r="AM35" t="s">
        <v>65</v>
      </c>
      <c r="BK35" s="81"/>
    </row>
    <row r="36" spans="4:63" x14ac:dyDescent="0.2">
      <c r="D36" s="80"/>
      <c r="BK36" s="81"/>
    </row>
    <row r="37" spans="4:63" x14ac:dyDescent="0.2">
      <c r="D37" s="80"/>
      <c r="BK37" s="81"/>
    </row>
    <row r="38" spans="4:63" x14ac:dyDescent="0.2">
      <c r="D38" s="80"/>
      <c r="BK38" s="81"/>
    </row>
    <row r="39" spans="4:63" x14ac:dyDescent="0.2">
      <c r="D39" s="80"/>
      <c r="BK39" s="81"/>
    </row>
    <row r="40" spans="4:63" x14ac:dyDescent="0.2"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5"/>
    </row>
    <row r="41" spans="4:63" ht="6" customHeight="1" x14ac:dyDescent="0.2"/>
  </sheetData>
  <mergeCells count="27">
    <mergeCell ref="E15:I15"/>
    <mergeCell ref="K15:AH15"/>
    <mergeCell ref="AI15:AO15"/>
    <mergeCell ref="AP17:AR17"/>
    <mergeCell ref="AI17:AO17"/>
    <mergeCell ref="F20:J20"/>
    <mergeCell ref="AP22:AR22"/>
    <mergeCell ref="AI22:AO22"/>
    <mergeCell ref="L18:AH18"/>
    <mergeCell ref="AI18:AO18"/>
    <mergeCell ref="AP18:AR18"/>
    <mergeCell ref="F18:J18"/>
    <mergeCell ref="L19:AH19"/>
    <mergeCell ref="F19:J19"/>
    <mergeCell ref="AP19:AR19"/>
    <mergeCell ref="AI19:AO19"/>
    <mergeCell ref="N7:R7"/>
    <mergeCell ref="AE7:AK7"/>
    <mergeCell ref="AI24:AO24"/>
    <mergeCell ref="AP24:AR24"/>
    <mergeCell ref="AP20:AR20"/>
    <mergeCell ref="L20:AH20"/>
    <mergeCell ref="AI20:AO20"/>
    <mergeCell ref="AP15:AR15"/>
    <mergeCell ref="AO10:AP10"/>
    <mergeCell ref="AO12:AR12"/>
    <mergeCell ref="AO13:AR13"/>
  </mergeCells>
  <hyperlinks>
    <hyperlink ref="B18" location="'Objekt 01 - Remodelling ...'!C2" display="/" xr:uid="{00000000-0004-0000-0000-000000000000}"/>
    <hyperlink ref="B19" location="'Objekt1 - Elektromontáže'!C2" display="/" xr:uid="{00000000-0004-0000-0000-000001000000}"/>
    <hyperlink ref="B20" location="'Objekt2 - RH, dozbrojení'!C2" display="/" xr:uid="{00000000-0004-0000-0000-000002000000}"/>
  </hyperlinks>
  <pageMargins left="0.39370078740157483" right="0.39370078740157483" top="0.39370078740157483" bottom="0.39370078740157483" header="0" footer="0"/>
  <pageSetup paperSize="9" scale="70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O103"/>
  <sheetViews>
    <sheetView showGridLines="0" tabSelected="1" topLeftCell="B1" zoomScale="70" zoomScaleNormal="70" workbookViewId="0">
      <selection activeCell="Z1" sqref="Z1:Z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7.33203125" style="100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6640625" style="54" customWidth="1"/>
    <col min="23" max="23" width="7.33203125" style="100" customWidth="1"/>
    <col min="24" max="24" width="12.6640625" style="54" customWidth="1"/>
    <col min="25" max="25" width="7.33203125" style="100" customWidth="1"/>
    <col min="26" max="26" width="12.6640625" style="54" customWidth="1"/>
    <col min="27" max="27" width="7.33203125" style="100" customWidth="1"/>
    <col min="28" max="28" width="12.6640625" style="54" customWidth="1"/>
    <col min="29" max="29" width="7.33203125" style="100" customWidth="1"/>
    <col min="30" max="30" width="12.6640625" style="54" customWidth="1"/>
    <col min="31" max="31" width="7.33203125" style="100" customWidth="1"/>
    <col min="32" max="32" width="12.6640625" style="54" customWidth="1"/>
    <col min="33" max="33" width="16.33203125" customWidth="1"/>
    <col min="46" max="67" width="9.33203125" hidden="1"/>
  </cols>
  <sheetData>
    <row r="2" spans="2:65" s="1" customFormat="1" ht="6.95" customHeight="1" x14ac:dyDescent="0.2">
      <c r="B2" s="59"/>
      <c r="C2" s="60"/>
      <c r="D2" s="60"/>
      <c r="E2" s="60"/>
      <c r="F2" s="60"/>
      <c r="G2" s="60"/>
      <c r="H2" s="60"/>
      <c r="I2" s="60"/>
      <c r="J2" s="61"/>
      <c r="K2" s="60"/>
      <c r="L2" s="103"/>
      <c r="M2" s="60"/>
      <c r="N2" s="60"/>
      <c r="O2" s="60"/>
      <c r="P2" s="60"/>
      <c r="Q2" s="60"/>
      <c r="R2" s="60"/>
      <c r="S2" s="60"/>
      <c r="T2" s="60"/>
      <c r="U2" s="60"/>
      <c r="V2" s="112"/>
      <c r="W2" s="113"/>
      <c r="X2" s="112"/>
      <c r="Y2" s="113"/>
      <c r="Z2" s="112"/>
      <c r="AA2" s="113"/>
      <c r="AB2" s="112"/>
      <c r="AC2" s="113"/>
      <c r="AD2" s="112"/>
      <c r="AE2" s="113"/>
      <c r="AF2" s="114"/>
    </row>
    <row r="3" spans="2:65" s="1" customFormat="1" ht="24.95" customHeight="1" x14ac:dyDescent="0.2">
      <c r="B3" s="51"/>
      <c r="C3" s="120" t="s">
        <v>66</v>
      </c>
      <c r="J3" s="62"/>
      <c r="L3" s="97"/>
      <c r="V3" s="35"/>
      <c r="W3" s="110"/>
      <c r="X3" s="35"/>
      <c r="Y3" s="110"/>
      <c r="Z3" s="35"/>
      <c r="AA3" s="110"/>
      <c r="AB3" s="35"/>
      <c r="AC3" s="110"/>
      <c r="AD3" s="35"/>
      <c r="AE3" s="110"/>
      <c r="AF3" s="104"/>
    </row>
    <row r="4" spans="2:65" s="1" customFormat="1" ht="6.95" customHeight="1" x14ac:dyDescent="0.2">
      <c r="B4" s="51"/>
      <c r="J4" s="62"/>
      <c r="L4" s="97"/>
      <c r="V4" s="35"/>
      <c r="W4" s="110"/>
      <c r="X4" s="35"/>
      <c r="Y4" s="110"/>
      <c r="Z4" s="35"/>
      <c r="AA4" s="110"/>
      <c r="AB4" s="35"/>
      <c r="AC4" s="110"/>
      <c r="AD4" s="35"/>
      <c r="AE4" s="110"/>
      <c r="AF4" s="104"/>
    </row>
    <row r="5" spans="2:65" s="1" customFormat="1" ht="12" customHeight="1" x14ac:dyDescent="0.2">
      <c r="B5" s="51"/>
      <c r="C5" s="121" t="s">
        <v>6</v>
      </c>
      <c r="J5" s="62"/>
      <c r="L5" s="97"/>
      <c r="V5" s="35"/>
      <c r="W5" s="110"/>
      <c r="X5" s="35"/>
      <c r="Y5" s="110"/>
      <c r="Z5" s="35"/>
      <c r="AA5" s="110"/>
      <c r="AB5" s="35"/>
      <c r="AC5" s="110"/>
      <c r="AD5" s="35"/>
      <c r="AE5" s="110"/>
      <c r="AF5" s="104"/>
    </row>
    <row r="6" spans="2:65" s="1" customFormat="1" ht="16.5" customHeight="1" x14ac:dyDescent="0.2">
      <c r="B6" s="51"/>
      <c r="E6" s="180" t="str">
        <f>'Rekapitulace stavby'!$N$8</f>
        <v>XXX</v>
      </c>
      <c r="F6" s="181"/>
      <c r="G6" s="181"/>
      <c r="H6" s="181"/>
      <c r="I6" s="182"/>
      <c r="J6" s="63"/>
      <c r="K6" s="55"/>
      <c r="L6" s="115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04"/>
    </row>
    <row r="7" spans="2:65" s="1" customFormat="1" ht="12" customHeight="1" x14ac:dyDescent="0.2">
      <c r="B7" s="51"/>
      <c r="C7" s="121" t="s">
        <v>67</v>
      </c>
      <c r="F7" s="140" t="str">
        <f>'Rekapitulace stavby'!$N$10</f>
        <v>XXX</v>
      </c>
      <c r="J7" s="62"/>
      <c r="L7" s="97"/>
      <c r="V7" s="35"/>
      <c r="W7" s="110"/>
      <c r="X7" s="35"/>
      <c r="Y7" s="110"/>
      <c r="Z7" s="35"/>
      <c r="AA7" s="110"/>
      <c r="AB7" s="35"/>
      <c r="AC7" s="110"/>
      <c r="AD7" s="35"/>
      <c r="AE7" s="110"/>
      <c r="AF7" s="104"/>
    </row>
    <row r="8" spans="2:65" s="1" customFormat="1" ht="16.5" customHeight="1" x14ac:dyDescent="0.2">
      <c r="B8" s="51"/>
      <c r="E8" s="179"/>
      <c r="F8" s="179"/>
      <c r="G8" s="179"/>
      <c r="H8" s="179"/>
      <c r="J8" s="62"/>
      <c r="L8" s="97"/>
      <c r="V8" s="35"/>
      <c r="W8" s="110"/>
      <c r="X8" s="35"/>
      <c r="Y8" s="110"/>
      <c r="Z8" s="35"/>
      <c r="AA8" s="110"/>
      <c r="AB8" s="35"/>
      <c r="AC8" s="110"/>
      <c r="AD8" s="35"/>
      <c r="AE8" s="110"/>
      <c r="AF8" s="104"/>
    </row>
    <row r="9" spans="2:65" s="1" customFormat="1" ht="6.95" customHeight="1" x14ac:dyDescent="0.2">
      <c r="B9" s="51"/>
      <c r="J9" s="64"/>
      <c r="L9" s="97"/>
      <c r="V9" s="35"/>
      <c r="W9" s="110"/>
      <c r="X9" s="35"/>
      <c r="Y9" s="110"/>
      <c r="Z9" s="35"/>
      <c r="AA9" s="110"/>
      <c r="AB9" s="35"/>
      <c r="AC9" s="110"/>
      <c r="AD9" s="35"/>
      <c r="AE9" s="110"/>
      <c r="AF9" s="104"/>
    </row>
    <row r="10" spans="2:65" s="1" customFormat="1" ht="12" customHeight="1" x14ac:dyDescent="0.25">
      <c r="B10" s="51"/>
      <c r="C10" s="121" t="s">
        <v>7</v>
      </c>
      <c r="F10" s="124" t="str">
        <f>'Rekapitulace stavby'!$N$10</f>
        <v>XXX</v>
      </c>
      <c r="I10" s="121"/>
      <c r="J10" s="65"/>
      <c r="L10" s="97"/>
      <c r="V10" s="35"/>
      <c r="W10" s="110"/>
      <c r="X10" s="35"/>
      <c r="Y10" s="110"/>
      <c r="Z10" s="35"/>
      <c r="AA10" s="110"/>
      <c r="AB10" s="35"/>
      <c r="AC10" s="110"/>
      <c r="AD10" s="35"/>
      <c r="AE10" s="110"/>
      <c r="AF10" s="104"/>
    </row>
    <row r="11" spans="2:65" s="1" customFormat="1" ht="6.95" customHeight="1" x14ac:dyDescent="0.2">
      <c r="B11" s="51"/>
      <c r="J11" s="62"/>
      <c r="L11" s="97"/>
      <c r="V11" s="35"/>
      <c r="W11" s="110"/>
      <c r="X11" s="35"/>
      <c r="Y11" s="110"/>
      <c r="Z11" s="35"/>
      <c r="AA11" s="110"/>
      <c r="AB11" s="35"/>
      <c r="AC11" s="110"/>
      <c r="AD11" s="35"/>
      <c r="AE11" s="110"/>
      <c r="AF11" s="104"/>
    </row>
    <row r="12" spans="2:65" s="1" customFormat="1" ht="15.2" customHeight="1" x14ac:dyDescent="0.2">
      <c r="B12" s="51"/>
      <c r="C12" s="121" t="s">
        <v>10</v>
      </c>
      <c r="F12" s="56" t="str">
        <f>'Rekapitulace stavby'!$N$12</f>
        <v>MAKRO Cash &amp; Carry ČR s.r.o.</v>
      </c>
      <c r="I12" s="121" t="s">
        <v>11</v>
      </c>
      <c r="J12" s="66"/>
      <c r="L12" s="97"/>
      <c r="V12" s="35"/>
      <c r="W12" s="110"/>
      <c r="X12" s="35"/>
      <c r="Y12" s="110"/>
      <c r="Z12" s="35"/>
      <c r="AA12" s="110"/>
      <c r="AB12" s="35"/>
      <c r="AC12" s="110"/>
      <c r="AD12" s="35"/>
      <c r="AE12" s="110"/>
      <c r="AF12" s="104"/>
    </row>
    <row r="13" spans="2:65" s="1" customFormat="1" ht="15.2" customHeight="1" x14ac:dyDescent="0.2">
      <c r="B13" s="51"/>
      <c r="C13" s="121" t="s">
        <v>13</v>
      </c>
      <c r="F13" s="56">
        <f>'Rekapitulace stavby'!$N$13</f>
        <v>0</v>
      </c>
      <c r="I13" s="121" t="s">
        <v>14</v>
      </c>
      <c r="J13" s="66"/>
      <c r="L13" s="97"/>
      <c r="V13" s="35"/>
      <c r="W13" s="110"/>
      <c r="X13" s="35"/>
      <c r="Y13" s="110"/>
      <c r="Z13" s="35"/>
      <c r="AA13" s="110"/>
      <c r="AB13" s="35"/>
      <c r="AC13" s="110"/>
      <c r="AD13" s="35"/>
      <c r="AE13" s="110"/>
      <c r="AF13" s="104"/>
    </row>
    <row r="14" spans="2:65" s="1" customFormat="1" ht="10.35" customHeight="1" x14ac:dyDescent="0.2">
      <c r="B14" s="51"/>
      <c r="J14" s="62"/>
      <c r="L14" s="97"/>
      <c r="V14" s="35"/>
      <c r="W14" s="110"/>
      <c r="X14" s="35"/>
      <c r="Y14" s="110"/>
      <c r="Z14" s="35"/>
      <c r="AA14" s="110"/>
      <c r="AB14" s="35"/>
      <c r="AC14" s="110"/>
      <c r="AD14" s="35"/>
      <c r="AE14" s="110"/>
      <c r="AF14" s="104"/>
    </row>
    <row r="15" spans="2:65" s="6" customFormat="1" ht="29.25" customHeight="1" x14ac:dyDescent="0.2">
      <c r="B15" s="67"/>
      <c r="C15" s="17" t="s">
        <v>68</v>
      </c>
      <c r="D15" s="18" t="s">
        <v>19</v>
      </c>
      <c r="E15" s="18" t="s">
        <v>15</v>
      </c>
      <c r="F15" s="18" t="s">
        <v>16</v>
      </c>
      <c r="G15" s="18" t="s">
        <v>69</v>
      </c>
      <c r="H15" s="18" t="s">
        <v>70</v>
      </c>
      <c r="I15" s="18" t="s">
        <v>71</v>
      </c>
      <c r="J15" s="68" t="s">
        <v>72</v>
      </c>
      <c r="K15" s="142" t="s">
        <v>73</v>
      </c>
      <c r="L15" s="57" t="s">
        <v>74</v>
      </c>
      <c r="M15" s="46"/>
      <c r="N15" s="46"/>
      <c r="O15" s="46"/>
      <c r="P15" s="46"/>
      <c r="Q15" s="46"/>
      <c r="R15" s="46"/>
      <c r="S15" s="46"/>
      <c r="T15" s="46"/>
      <c r="U15" s="46"/>
      <c r="V15" s="53" t="s">
        <v>20</v>
      </c>
      <c r="W15" s="57" t="s">
        <v>74</v>
      </c>
      <c r="X15" s="53" t="s">
        <v>33</v>
      </c>
      <c r="Y15" s="57" t="s">
        <v>74</v>
      </c>
      <c r="Z15" s="53" t="s">
        <v>34</v>
      </c>
      <c r="AA15" s="57" t="s">
        <v>74</v>
      </c>
      <c r="AB15" s="53" t="s">
        <v>75</v>
      </c>
      <c r="AC15" s="57" t="s">
        <v>74</v>
      </c>
      <c r="AD15" s="53" t="s">
        <v>36</v>
      </c>
      <c r="AE15" s="57" t="s">
        <v>74</v>
      </c>
      <c r="AF15" s="53" t="s">
        <v>37</v>
      </c>
    </row>
    <row r="16" spans="2:65" s="1" customFormat="1" ht="22.9" customHeight="1" x14ac:dyDescent="0.25">
      <c r="B16" s="51"/>
      <c r="C16" s="131" t="s">
        <v>76</v>
      </c>
      <c r="J16" s="69">
        <f>BM16</f>
        <v>311500</v>
      </c>
      <c r="L16" s="97"/>
      <c r="M16" s="12"/>
      <c r="N16" s="10"/>
      <c r="O16" s="10"/>
      <c r="P16" s="20">
        <f>P17+P29+P66+P89</f>
        <v>0</v>
      </c>
      <c r="Q16" s="10"/>
      <c r="R16" s="20">
        <f>R17+R29+R66+R89</f>
        <v>0</v>
      </c>
      <c r="S16" s="10"/>
      <c r="T16" s="21">
        <f>T17+T29+T66+T89</f>
        <v>0</v>
      </c>
      <c r="V16" s="35">
        <f>SUM(V19:V102)</f>
        <v>50000</v>
      </c>
      <c r="W16" s="97"/>
      <c r="X16" s="35">
        <f>SUM(X19:X102)</f>
        <v>100000</v>
      </c>
      <c r="Y16" s="97"/>
      <c r="Z16" s="35">
        <f>SUM(Z19:Z102)</f>
        <v>123500</v>
      </c>
      <c r="AA16" s="97"/>
      <c r="AB16" s="35">
        <f>SUM(AB19:AB102)</f>
        <v>0</v>
      </c>
      <c r="AC16" s="97"/>
      <c r="AD16" s="35">
        <f>SUM(AD19:AD102)</f>
        <v>0</v>
      </c>
      <c r="AE16" s="97"/>
      <c r="AF16" s="104">
        <f>J16-(V16+X16+Z16+AB16+AD16)</f>
        <v>38000</v>
      </c>
      <c r="AV16" s="9" t="s">
        <v>39</v>
      </c>
      <c r="AW16" s="9" t="s">
        <v>77</v>
      </c>
      <c r="BM16" s="22">
        <f>BM17+BM29+BM66+BM89</f>
        <v>311500</v>
      </c>
    </row>
    <row r="17" spans="2:67" s="7" customFormat="1" ht="25.9" customHeight="1" x14ac:dyDescent="0.2">
      <c r="B17" s="52"/>
      <c r="D17" s="23" t="s">
        <v>39</v>
      </c>
      <c r="E17" s="143" t="s">
        <v>78</v>
      </c>
      <c r="F17" s="143" t="s">
        <v>79</v>
      </c>
      <c r="J17" s="70">
        <f>BM17</f>
        <v>311500</v>
      </c>
      <c r="L17" s="98"/>
      <c r="M17" s="24"/>
      <c r="P17" s="116">
        <f>P18+P24</f>
        <v>0</v>
      </c>
      <c r="R17" s="116">
        <f>R18+R24</f>
        <v>0</v>
      </c>
      <c r="T17" s="25">
        <f>T18+T24</f>
        <v>0</v>
      </c>
      <c r="V17" s="42"/>
      <c r="W17" s="98"/>
      <c r="X17" s="42"/>
      <c r="Y17" s="98"/>
      <c r="Z17" s="42"/>
      <c r="AA17" s="98"/>
      <c r="AB17" s="42"/>
      <c r="AC17" s="98"/>
      <c r="AD17" s="42"/>
      <c r="AE17" s="98"/>
      <c r="AF17" s="117"/>
      <c r="AG17" s="42"/>
      <c r="AT17" s="23" t="s">
        <v>48</v>
      </c>
      <c r="AV17" s="26" t="s">
        <v>39</v>
      </c>
      <c r="AW17" s="26" t="s">
        <v>40</v>
      </c>
      <c r="BA17" s="23" t="s">
        <v>80</v>
      </c>
      <c r="BM17" s="27">
        <f>BM18+BM24</f>
        <v>311500</v>
      </c>
    </row>
    <row r="18" spans="2:67" s="7" customFormat="1" ht="22.9" customHeight="1" x14ac:dyDescent="0.2">
      <c r="B18" s="52"/>
      <c r="D18" s="23" t="s">
        <v>39</v>
      </c>
      <c r="E18" s="144" t="s">
        <v>81</v>
      </c>
      <c r="F18" s="144" t="s">
        <v>82</v>
      </c>
      <c r="J18" s="71">
        <f>BM18</f>
        <v>311500</v>
      </c>
      <c r="L18" s="98"/>
      <c r="M18" s="24"/>
      <c r="P18" s="116">
        <f>SUM(P19:P23)</f>
        <v>0</v>
      </c>
      <c r="R18" s="116">
        <f>SUM(R19:R23)</f>
        <v>0</v>
      </c>
      <c r="T18" s="25">
        <f>SUM(T19:T23)</f>
        <v>0</v>
      </c>
      <c r="V18" s="42"/>
      <c r="W18" s="98"/>
      <c r="X18" s="42"/>
      <c r="Y18" s="98"/>
      <c r="Z18" s="42"/>
      <c r="AA18" s="98"/>
      <c r="AB18" s="42"/>
      <c r="AC18" s="98"/>
      <c r="AD18" s="42"/>
      <c r="AE18" s="98"/>
      <c r="AF18" s="117"/>
      <c r="AT18" s="23" t="s">
        <v>48</v>
      </c>
      <c r="AV18" s="26" t="s">
        <v>39</v>
      </c>
      <c r="AW18" s="26" t="s">
        <v>48</v>
      </c>
      <c r="BA18" s="23" t="s">
        <v>80</v>
      </c>
      <c r="BM18" s="27">
        <f>SUM(BM19:BM23)</f>
        <v>311500</v>
      </c>
    </row>
    <row r="19" spans="2:67" s="1" customFormat="1" ht="24.2" customHeight="1" x14ac:dyDescent="0.2">
      <c r="B19" s="72"/>
      <c r="C19" s="28" t="s">
        <v>83</v>
      </c>
      <c r="D19" s="28" t="s">
        <v>84</v>
      </c>
      <c r="E19" s="29" t="s">
        <v>85</v>
      </c>
      <c r="F19" s="30" t="s">
        <v>86</v>
      </c>
      <c r="G19" s="31" t="s">
        <v>87</v>
      </c>
      <c r="H19" s="32">
        <v>17.600000000000001</v>
      </c>
      <c r="I19" s="44">
        <v>5000</v>
      </c>
      <c r="J19" s="73">
        <f>ROUND(I19*H19,2)</f>
        <v>88000</v>
      </c>
      <c r="K19" s="58"/>
      <c r="L19" s="157">
        <v>75</v>
      </c>
      <c r="M19" s="158" t="s">
        <v>1</v>
      </c>
      <c r="N19" s="159" t="s">
        <v>88</v>
      </c>
      <c r="O19" s="155">
        <v>0</v>
      </c>
      <c r="P19" s="155">
        <f>O19*H19</f>
        <v>0</v>
      </c>
      <c r="Q19" s="155">
        <v>0</v>
      </c>
      <c r="R19" s="155">
        <f>Q19*H19</f>
        <v>0</v>
      </c>
      <c r="S19" s="155">
        <v>0</v>
      </c>
      <c r="T19" s="155">
        <f>S19*H19</f>
        <v>0</v>
      </c>
      <c r="U19" s="160"/>
      <c r="V19" s="161">
        <v>50000</v>
      </c>
      <c r="W19" s="57">
        <v>0</v>
      </c>
      <c r="X19" s="53">
        <f>(J19/100)*W19</f>
        <v>0</v>
      </c>
      <c r="Y19" s="57">
        <v>0</v>
      </c>
      <c r="Z19" s="53">
        <f>(J19/100)*Y19</f>
        <v>0</v>
      </c>
      <c r="AA19" s="57">
        <v>0</v>
      </c>
      <c r="AB19" s="53">
        <f>(J19/100)*AA19</f>
        <v>0</v>
      </c>
      <c r="AC19" s="57">
        <v>0</v>
      </c>
      <c r="AD19" s="53">
        <f>(J19/100)*AC19</f>
        <v>0</v>
      </c>
      <c r="AE19" s="157">
        <f>100-(L19+W19+Y19+AA19+AC19)</f>
        <v>25</v>
      </c>
      <c r="AF19" s="161">
        <f>J19-(V19+X19+Z19+AB19+AD19)</f>
        <v>38000</v>
      </c>
      <c r="AT19" s="34" t="s">
        <v>89</v>
      </c>
      <c r="AV19" s="34" t="s">
        <v>84</v>
      </c>
      <c r="AW19" s="34" t="s">
        <v>50</v>
      </c>
      <c r="BA19" s="9" t="s">
        <v>80</v>
      </c>
      <c r="BG19" s="35">
        <f>IF(N19="základní",J19,0)</f>
        <v>88000</v>
      </c>
      <c r="BH19" s="35">
        <f>IF(N19="snížená",J19,0)</f>
        <v>0</v>
      </c>
      <c r="BI19" s="35">
        <f>IF(N19="zákl. přenesená",J19,0)</f>
        <v>0</v>
      </c>
      <c r="BJ19" s="35">
        <f>IF(N19="sníž. přenesená",J19,0)</f>
        <v>0</v>
      </c>
      <c r="BK19" s="35">
        <f>IF(N19="nulová",J19,0)</f>
        <v>0</v>
      </c>
      <c r="BL19" s="9" t="s">
        <v>48</v>
      </c>
      <c r="BM19" s="35">
        <f>ROUND(I19*H19,2)</f>
        <v>88000</v>
      </c>
      <c r="BN19" s="9" t="s">
        <v>89</v>
      </c>
      <c r="BO19" s="34" t="s">
        <v>50</v>
      </c>
    </row>
    <row r="20" spans="2:67" s="1" customFormat="1" ht="16.5" customHeight="1" x14ac:dyDescent="0.2">
      <c r="B20" s="72"/>
      <c r="C20" s="28" t="s">
        <v>90</v>
      </c>
      <c r="D20" s="28" t="s">
        <v>84</v>
      </c>
      <c r="E20" s="29" t="s">
        <v>91</v>
      </c>
      <c r="F20" s="30" t="s">
        <v>92</v>
      </c>
      <c r="G20" s="31" t="s">
        <v>87</v>
      </c>
      <c r="H20" s="32">
        <v>14.9</v>
      </c>
      <c r="I20" s="44">
        <v>15000</v>
      </c>
      <c r="J20" s="73">
        <f>ROUND(I20*H20,2)</f>
        <v>223500</v>
      </c>
      <c r="K20" s="58"/>
      <c r="L20" s="57">
        <v>0</v>
      </c>
      <c r="M20" s="48" t="s">
        <v>1</v>
      </c>
      <c r="N20" s="49" t="s">
        <v>88</v>
      </c>
      <c r="O20" s="50">
        <v>0</v>
      </c>
      <c r="P20" s="50">
        <f t="shared" ref="P20:P23" si="0">O20*H20</f>
        <v>0</v>
      </c>
      <c r="Q20" s="50">
        <v>0</v>
      </c>
      <c r="R20" s="50">
        <f t="shared" ref="R20:R23" si="1">Q20*H20</f>
        <v>0</v>
      </c>
      <c r="S20" s="50">
        <v>0</v>
      </c>
      <c r="T20" s="50">
        <f t="shared" ref="T20:T23" si="2">S20*H20</f>
        <v>0</v>
      </c>
      <c r="U20" s="46"/>
      <c r="V20" s="53">
        <f t="shared" ref="V20:V23" si="3">(J20/100)*L20</f>
        <v>0</v>
      </c>
      <c r="W20" s="157">
        <v>45</v>
      </c>
      <c r="X20" s="161">
        <v>100000</v>
      </c>
      <c r="Y20" s="157">
        <v>55</v>
      </c>
      <c r="Z20" s="161">
        <v>123500</v>
      </c>
      <c r="AA20" s="57">
        <v>0</v>
      </c>
      <c r="AB20" s="53">
        <f t="shared" ref="AB20:AB23" si="4">(J20/100)*AA20</f>
        <v>0</v>
      </c>
      <c r="AC20" s="57">
        <v>0</v>
      </c>
      <c r="AD20" s="53">
        <f t="shared" ref="AD20:AD23" si="5">(J20/100)*AC20</f>
        <v>0</v>
      </c>
      <c r="AE20" s="157">
        <f t="shared" ref="AE20:AE23" si="6">100-(L20+W20+Y20+AA20+AC20)</f>
        <v>0</v>
      </c>
      <c r="AF20" s="161">
        <f t="shared" ref="AF20:AF23" si="7">J20-(V20+X20+Z20+AB20+AD20)</f>
        <v>0</v>
      </c>
      <c r="AT20" s="34" t="s">
        <v>89</v>
      </c>
      <c r="AV20" s="34" t="s">
        <v>84</v>
      </c>
      <c r="AW20" s="34" t="s">
        <v>50</v>
      </c>
      <c r="BA20" s="9" t="s">
        <v>80</v>
      </c>
      <c r="BG20" s="35">
        <f>IF(N20="základní",J20,0)</f>
        <v>223500</v>
      </c>
      <c r="BH20" s="35">
        <f>IF(N20="snížená",J20,0)</f>
        <v>0</v>
      </c>
      <c r="BI20" s="35">
        <f>IF(N20="zákl. přenesená",J20,0)</f>
        <v>0</v>
      </c>
      <c r="BJ20" s="35">
        <f>IF(N20="sníž. přenesená",J20,0)</f>
        <v>0</v>
      </c>
      <c r="BK20" s="35">
        <f>IF(N20="nulová",J20,0)</f>
        <v>0</v>
      </c>
      <c r="BL20" s="9" t="s">
        <v>48</v>
      </c>
      <c r="BM20" s="35">
        <f>ROUND(I20*H20,2)</f>
        <v>223500</v>
      </c>
      <c r="BN20" s="9" t="s">
        <v>89</v>
      </c>
      <c r="BO20" s="34" t="s">
        <v>89</v>
      </c>
    </row>
    <row r="21" spans="2:67" s="1" customFormat="1" ht="24.2" customHeight="1" x14ac:dyDescent="0.2">
      <c r="B21" s="72"/>
      <c r="C21" s="28" t="s">
        <v>93</v>
      </c>
      <c r="D21" s="28" t="s">
        <v>84</v>
      </c>
      <c r="E21" s="29" t="s">
        <v>94</v>
      </c>
      <c r="F21" s="30" t="s">
        <v>95</v>
      </c>
      <c r="G21" s="31" t="s">
        <v>87</v>
      </c>
      <c r="H21" s="32">
        <v>8.75</v>
      </c>
      <c r="I21" s="44"/>
      <c r="J21" s="73">
        <f>ROUND(I21*H21,2)</f>
        <v>0</v>
      </c>
      <c r="K21" s="58"/>
      <c r="L21" s="57">
        <v>0</v>
      </c>
      <c r="M21" s="48" t="s">
        <v>1</v>
      </c>
      <c r="N21" s="49" t="s">
        <v>88</v>
      </c>
      <c r="O21" s="50">
        <v>0</v>
      </c>
      <c r="P21" s="50">
        <f t="shared" si="0"/>
        <v>0</v>
      </c>
      <c r="Q21" s="50">
        <v>0</v>
      </c>
      <c r="R21" s="50">
        <f t="shared" si="1"/>
        <v>0</v>
      </c>
      <c r="S21" s="50">
        <v>0</v>
      </c>
      <c r="T21" s="50">
        <f t="shared" si="2"/>
        <v>0</v>
      </c>
      <c r="U21" s="46"/>
      <c r="V21" s="53">
        <f t="shared" si="3"/>
        <v>0</v>
      </c>
      <c r="W21" s="57">
        <v>0</v>
      </c>
      <c r="X21" s="53">
        <f t="shared" ref="X21:X23" si="8">(J21/100)*W21</f>
        <v>0</v>
      </c>
      <c r="Y21" s="57">
        <v>0</v>
      </c>
      <c r="Z21" s="53">
        <f t="shared" ref="Z21:Z23" si="9">(J21/100)*Y21</f>
        <v>0</v>
      </c>
      <c r="AA21" s="57">
        <v>0</v>
      </c>
      <c r="AB21" s="53">
        <f t="shared" si="4"/>
        <v>0</v>
      </c>
      <c r="AC21" s="57">
        <v>0</v>
      </c>
      <c r="AD21" s="53">
        <f t="shared" si="5"/>
        <v>0</v>
      </c>
      <c r="AE21" s="57">
        <f t="shared" si="6"/>
        <v>100</v>
      </c>
      <c r="AF21" s="53">
        <f t="shared" si="7"/>
        <v>0</v>
      </c>
      <c r="AT21" s="34" t="s">
        <v>89</v>
      </c>
      <c r="AV21" s="34" t="s">
        <v>84</v>
      </c>
      <c r="AW21" s="34" t="s">
        <v>50</v>
      </c>
      <c r="BA21" s="9" t="s">
        <v>80</v>
      </c>
      <c r="BG21" s="35">
        <f>IF(N21="základní",J21,0)</f>
        <v>0</v>
      </c>
      <c r="BH21" s="35">
        <f>IF(N21="snížená",J21,0)</f>
        <v>0</v>
      </c>
      <c r="BI21" s="35">
        <f>IF(N21="zákl. přenesená",J21,0)</f>
        <v>0</v>
      </c>
      <c r="BJ21" s="35">
        <f>IF(N21="sníž. přenesená",J21,0)</f>
        <v>0</v>
      </c>
      <c r="BK21" s="35">
        <f>IF(N21="nulová",J21,0)</f>
        <v>0</v>
      </c>
      <c r="BL21" s="9" t="s">
        <v>48</v>
      </c>
      <c r="BM21" s="35">
        <f>ROUND(I21*H21,2)</f>
        <v>0</v>
      </c>
      <c r="BN21" s="9" t="s">
        <v>89</v>
      </c>
      <c r="BO21" s="34" t="s">
        <v>96</v>
      </c>
    </row>
    <row r="22" spans="2:67" s="1" customFormat="1" ht="24.2" customHeight="1" x14ac:dyDescent="0.2">
      <c r="B22" s="72"/>
      <c r="C22" s="28" t="s">
        <v>97</v>
      </c>
      <c r="D22" s="28" t="s">
        <v>84</v>
      </c>
      <c r="E22" s="29" t="s">
        <v>98</v>
      </c>
      <c r="F22" s="30" t="s">
        <v>99</v>
      </c>
      <c r="G22" s="31" t="s">
        <v>87</v>
      </c>
      <c r="H22" s="32">
        <v>89.6</v>
      </c>
      <c r="I22" s="44"/>
      <c r="J22" s="73">
        <f>ROUND(I22*H22,2)</f>
        <v>0</v>
      </c>
      <c r="K22" s="58"/>
      <c r="L22" s="57">
        <v>0</v>
      </c>
      <c r="M22" s="48" t="s">
        <v>1</v>
      </c>
      <c r="N22" s="49" t="s">
        <v>88</v>
      </c>
      <c r="O22" s="50">
        <v>0</v>
      </c>
      <c r="P22" s="50">
        <f t="shared" si="0"/>
        <v>0</v>
      </c>
      <c r="Q22" s="50">
        <v>0</v>
      </c>
      <c r="R22" s="50">
        <f t="shared" si="1"/>
        <v>0</v>
      </c>
      <c r="S22" s="50">
        <v>0</v>
      </c>
      <c r="T22" s="50">
        <f t="shared" si="2"/>
        <v>0</v>
      </c>
      <c r="U22" s="46"/>
      <c r="V22" s="53">
        <f t="shared" si="3"/>
        <v>0</v>
      </c>
      <c r="W22" s="57">
        <v>0</v>
      </c>
      <c r="X22" s="53">
        <f t="shared" si="8"/>
        <v>0</v>
      </c>
      <c r="Y22" s="57">
        <v>0</v>
      </c>
      <c r="Z22" s="53">
        <f t="shared" si="9"/>
        <v>0</v>
      </c>
      <c r="AA22" s="57">
        <v>0</v>
      </c>
      <c r="AB22" s="53">
        <f t="shared" si="4"/>
        <v>0</v>
      </c>
      <c r="AC22" s="57">
        <v>0</v>
      </c>
      <c r="AD22" s="53">
        <f t="shared" si="5"/>
        <v>0</v>
      </c>
      <c r="AE22" s="57">
        <f t="shared" si="6"/>
        <v>100</v>
      </c>
      <c r="AF22" s="53">
        <f t="shared" si="7"/>
        <v>0</v>
      </c>
      <c r="AT22" s="34" t="s">
        <v>89</v>
      </c>
      <c r="AV22" s="34" t="s">
        <v>84</v>
      </c>
      <c r="AW22" s="34" t="s">
        <v>50</v>
      </c>
      <c r="BA22" s="9" t="s">
        <v>80</v>
      </c>
      <c r="BG22" s="35">
        <f>IF(N22="základní",J22,0)</f>
        <v>0</v>
      </c>
      <c r="BH22" s="35">
        <f>IF(N22="snížená",J22,0)</f>
        <v>0</v>
      </c>
      <c r="BI22" s="35">
        <f>IF(N22="zákl. přenesená",J22,0)</f>
        <v>0</v>
      </c>
      <c r="BJ22" s="35">
        <f>IF(N22="sníž. přenesená",J22,0)</f>
        <v>0</v>
      </c>
      <c r="BK22" s="35">
        <f>IF(N22="nulová",J22,0)</f>
        <v>0</v>
      </c>
      <c r="BL22" s="9" t="s">
        <v>48</v>
      </c>
      <c r="BM22" s="35">
        <f>ROUND(I22*H22,2)</f>
        <v>0</v>
      </c>
      <c r="BN22" s="9" t="s">
        <v>89</v>
      </c>
      <c r="BO22" s="34" t="s">
        <v>100</v>
      </c>
    </row>
    <row r="23" spans="2:67" s="1" customFormat="1" ht="24.2" customHeight="1" x14ac:dyDescent="0.2">
      <c r="B23" s="72"/>
      <c r="C23" s="28" t="s">
        <v>101</v>
      </c>
      <c r="D23" s="28" t="s">
        <v>84</v>
      </c>
      <c r="E23" s="29" t="s">
        <v>102</v>
      </c>
      <c r="F23" s="30" t="s">
        <v>103</v>
      </c>
      <c r="G23" s="31" t="s">
        <v>104</v>
      </c>
      <c r="H23" s="32">
        <v>8.5</v>
      </c>
      <c r="I23" s="44"/>
      <c r="J23" s="73">
        <f>ROUND(I23*H23,2)</f>
        <v>0</v>
      </c>
      <c r="K23" s="58"/>
      <c r="L23" s="57">
        <v>0</v>
      </c>
      <c r="M23" s="48" t="s">
        <v>1</v>
      </c>
      <c r="N23" s="49" t="s">
        <v>88</v>
      </c>
      <c r="O23" s="50">
        <v>0</v>
      </c>
      <c r="P23" s="50">
        <f t="shared" si="0"/>
        <v>0</v>
      </c>
      <c r="Q23" s="50">
        <v>0</v>
      </c>
      <c r="R23" s="50">
        <f t="shared" si="1"/>
        <v>0</v>
      </c>
      <c r="S23" s="50">
        <v>0</v>
      </c>
      <c r="T23" s="50">
        <f t="shared" si="2"/>
        <v>0</v>
      </c>
      <c r="U23" s="46"/>
      <c r="V23" s="53">
        <f t="shared" si="3"/>
        <v>0</v>
      </c>
      <c r="W23" s="57">
        <v>0</v>
      </c>
      <c r="X23" s="53">
        <f t="shared" si="8"/>
        <v>0</v>
      </c>
      <c r="Y23" s="57">
        <v>0</v>
      </c>
      <c r="Z23" s="53">
        <f t="shared" si="9"/>
        <v>0</v>
      </c>
      <c r="AA23" s="57">
        <v>0</v>
      </c>
      <c r="AB23" s="53">
        <f t="shared" si="4"/>
        <v>0</v>
      </c>
      <c r="AC23" s="57">
        <v>0</v>
      </c>
      <c r="AD23" s="53">
        <f t="shared" si="5"/>
        <v>0</v>
      </c>
      <c r="AE23" s="57">
        <f t="shared" si="6"/>
        <v>100</v>
      </c>
      <c r="AF23" s="53">
        <f t="shared" si="7"/>
        <v>0</v>
      </c>
      <c r="AT23" s="34" t="s">
        <v>89</v>
      </c>
      <c r="AV23" s="34" t="s">
        <v>84</v>
      </c>
      <c r="AW23" s="34" t="s">
        <v>50</v>
      </c>
      <c r="BA23" s="9" t="s">
        <v>80</v>
      </c>
      <c r="BG23" s="35">
        <f>IF(N23="základní",J23,0)</f>
        <v>0</v>
      </c>
      <c r="BH23" s="35">
        <f>IF(N23="snížená",J23,0)</f>
        <v>0</v>
      </c>
      <c r="BI23" s="35">
        <f>IF(N23="zákl. přenesená",J23,0)</f>
        <v>0</v>
      </c>
      <c r="BJ23" s="35">
        <f>IF(N23="sníž. přenesená",J23,0)</f>
        <v>0</v>
      </c>
      <c r="BK23" s="35">
        <f>IF(N23="nulová",J23,0)</f>
        <v>0</v>
      </c>
      <c r="BL23" s="9" t="s">
        <v>48</v>
      </c>
      <c r="BM23" s="35">
        <f>ROUND(I23*H23,2)</f>
        <v>0</v>
      </c>
      <c r="BN23" s="9" t="s">
        <v>89</v>
      </c>
      <c r="BO23" s="34" t="s">
        <v>105</v>
      </c>
    </row>
    <row r="24" spans="2:67" s="7" customFormat="1" ht="22.9" customHeight="1" x14ac:dyDescent="0.2">
      <c r="B24" s="52"/>
      <c r="D24" s="23" t="s">
        <v>39</v>
      </c>
      <c r="E24" s="144" t="s">
        <v>106</v>
      </c>
      <c r="F24" s="144" t="s">
        <v>107</v>
      </c>
      <c r="J24" s="71">
        <f>BM24</f>
        <v>0</v>
      </c>
      <c r="L24" s="98"/>
      <c r="M24" s="24"/>
      <c r="P24" s="116">
        <f>SUM(P25:P28)</f>
        <v>0</v>
      </c>
      <c r="R24" s="116">
        <f>SUM(R25:R28)</f>
        <v>0</v>
      </c>
      <c r="T24" s="25">
        <f>SUM(T25:T28)</f>
        <v>0</v>
      </c>
      <c r="V24" s="42"/>
      <c r="W24" s="98"/>
      <c r="X24" s="42"/>
      <c r="Y24" s="98"/>
      <c r="Z24" s="42"/>
      <c r="AA24" s="98"/>
      <c r="AB24" s="42"/>
      <c r="AC24" s="98"/>
      <c r="AD24" s="42"/>
      <c r="AE24" s="98"/>
      <c r="AF24" s="117"/>
      <c r="AT24" s="23" t="s">
        <v>48</v>
      </c>
      <c r="AV24" s="26" t="s">
        <v>39</v>
      </c>
      <c r="AW24" s="26" t="s">
        <v>48</v>
      </c>
      <c r="BA24" s="23" t="s">
        <v>80</v>
      </c>
      <c r="BM24" s="27">
        <f>SUM(BM25:BM28)</f>
        <v>0</v>
      </c>
    </row>
    <row r="25" spans="2:67" s="1" customFormat="1" ht="33" customHeight="1" x14ac:dyDescent="0.2">
      <c r="B25" s="72"/>
      <c r="C25" s="28" t="s">
        <v>108</v>
      </c>
      <c r="D25" s="28" t="s">
        <v>84</v>
      </c>
      <c r="E25" s="29" t="s">
        <v>109</v>
      </c>
      <c r="F25" s="30" t="s">
        <v>110</v>
      </c>
      <c r="G25" s="31" t="s">
        <v>104</v>
      </c>
      <c r="H25" s="32">
        <v>1</v>
      </c>
      <c r="I25" s="44"/>
      <c r="J25" s="73">
        <f>ROUND(I25*H25,2)</f>
        <v>0</v>
      </c>
      <c r="K25" s="58"/>
      <c r="L25" s="57">
        <v>0</v>
      </c>
      <c r="M25" s="48" t="s">
        <v>1</v>
      </c>
      <c r="N25" s="49" t="s">
        <v>88</v>
      </c>
      <c r="O25" s="50">
        <v>0</v>
      </c>
      <c r="P25" s="50">
        <f t="shared" ref="P25:P28" si="10">O25*H25</f>
        <v>0</v>
      </c>
      <c r="Q25" s="50">
        <v>0</v>
      </c>
      <c r="R25" s="50">
        <f t="shared" ref="R25:R28" si="11">Q25*H25</f>
        <v>0</v>
      </c>
      <c r="S25" s="50">
        <v>0</v>
      </c>
      <c r="T25" s="50">
        <f t="shared" ref="T25:T28" si="12">S25*H25</f>
        <v>0</v>
      </c>
      <c r="U25" s="46"/>
      <c r="V25" s="53">
        <f t="shared" ref="V25:V28" si="13">(J25/100)*L25</f>
        <v>0</v>
      </c>
      <c r="W25" s="57">
        <v>0</v>
      </c>
      <c r="X25" s="53">
        <f t="shared" ref="X25:X28" si="14">(J25/100)*W25</f>
        <v>0</v>
      </c>
      <c r="Y25" s="57">
        <v>0</v>
      </c>
      <c r="Z25" s="53">
        <f t="shared" ref="Z25:Z28" si="15">(J25/100)*Y25</f>
        <v>0</v>
      </c>
      <c r="AA25" s="57">
        <v>0</v>
      </c>
      <c r="AB25" s="53">
        <f t="shared" ref="AB25:AB28" si="16">(J25/100)*AA25</f>
        <v>0</v>
      </c>
      <c r="AC25" s="57">
        <v>0</v>
      </c>
      <c r="AD25" s="53">
        <f t="shared" ref="AD25:AD28" si="17">(J25/100)*AC25</f>
        <v>0</v>
      </c>
      <c r="AE25" s="57">
        <f t="shared" ref="AE25:AE28" si="18">100-(L25+W25+Y25+AA25+AC25)</f>
        <v>100</v>
      </c>
      <c r="AF25" s="53">
        <f t="shared" ref="AF25:AF28" si="19">J25-(V25+X25+Z25+AB25+AD25)</f>
        <v>0</v>
      </c>
      <c r="AT25" s="34" t="s">
        <v>89</v>
      </c>
      <c r="AV25" s="34" t="s">
        <v>84</v>
      </c>
      <c r="AW25" s="34" t="s">
        <v>50</v>
      </c>
      <c r="BA25" s="9" t="s">
        <v>80</v>
      </c>
      <c r="BG25" s="35">
        <f>IF(N25="základní",J25,0)</f>
        <v>0</v>
      </c>
      <c r="BH25" s="35">
        <f>IF(N25="snížená",J25,0)</f>
        <v>0</v>
      </c>
      <c r="BI25" s="35">
        <f>IF(N25="zákl. přenesená",J25,0)</f>
        <v>0</v>
      </c>
      <c r="BJ25" s="35">
        <f>IF(N25="sníž. přenesená",J25,0)</f>
        <v>0</v>
      </c>
      <c r="BK25" s="35">
        <f>IF(N25="nulová",J25,0)</f>
        <v>0</v>
      </c>
      <c r="BL25" s="9" t="s">
        <v>48</v>
      </c>
      <c r="BM25" s="35">
        <f>ROUND(I25*H25,2)</f>
        <v>0</v>
      </c>
      <c r="BN25" s="9" t="s">
        <v>89</v>
      </c>
      <c r="BO25" s="34" t="s">
        <v>111</v>
      </c>
    </row>
    <row r="26" spans="2:67" s="1" customFormat="1" ht="24.2" customHeight="1" x14ac:dyDescent="0.2">
      <c r="B26" s="72"/>
      <c r="C26" s="28" t="s">
        <v>112</v>
      </c>
      <c r="D26" s="28" t="s">
        <v>84</v>
      </c>
      <c r="E26" s="29" t="s">
        <v>113</v>
      </c>
      <c r="F26" s="30" t="s">
        <v>114</v>
      </c>
      <c r="G26" s="31" t="s">
        <v>104</v>
      </c>
      <c r="H26" s="32">
        <v>1</v>
      </c>
      <c r="I26" s="44"/>
      <c r="J26" s="73">
        <f>ROUND(I26*H26,2)</f>
        <v>0</v>
      </c>
      <c r="K26" s="58"/>
      <c r="L26" s="57">
        <v>0</v>
      </c>
      <c r="M26" s="48" t="s">
        <v>1</v>
      </c>
      <c r="N26" s="49" t="s">
        <v>88</v>
      </c>
      <c r="O26" s="50">
        <v>0</v>
      </c>
      <c r="P26" s="50">
        <f t="shared" si="10"/>
        <v>0</v>
      </c>
      <c r="Q26" s="50">
        <v>0</v>
      </c>
      <c r="R26" s="50">
        <f t="shared" si="11"/>
        <v>0</v>
      </c>
      <c r="S26" s="50">
        <v>0</v>
      </c>
      <c r="T26" s="50">
        <f t="shared" si="12"/>
        <v>0</v>
      </c>
      <c r="U26" s="46"/>
      <c r="V26" s="53">
        <f t="shared" si="13"/>
        <v>0</v>
      </c>
      <c r="W26" s="57">
        <v>0</v>
      </c>
      <c r="X26" s="53">
        <f t="shared" si="14"/>
        <v>0</v>
      </c>
      <c r="Y26" s="57">
        <v>0</v>
      </c>
      <c r="Z26" s="53">
        <f t="shared" si="15"/>
        <v>0</v>
      </c>
      <c r="AA26" s="57">
        <v>0</v>
      </c>
      <c r="AB26" s="53">
        <f t="shared" si="16"/>
        <v>0</v>
      </c>
      <c r="AC26" s="57">
        <v>0</v>
      </c>
      <c r="AD26" s="53">
        <f t="shared" si="17"/>
        <v>0</v>
      </c>
      <c r="AE26" s="57">
        <f t="shared" si="18"/>
        <v>100</v>
      </c>
      <c r="AF26" s="53">
        <f t="shared" si="19"/>
        <v>0</v>
      </c>
      <c r="AT26" s="34" t="s">
        <v>89</v>
      </c>
      <c r="AV26" s="34" t="s">
        <v>84</v>
      </c>
      <c r="AW26" s="34" t="s">
        <v>50</v>
      </c>
      <c r="BA26" s="9" t="s">
        <v>80</v>
      </c>
      <c r="BG26" s="35">
        <f>IF(N26="základní",J26,0)</f>
        <v>0</v>
      </c>
      <c r="BH26" s="35">
        <f>IF(N26="snížená",J26,0)</f>
        <v>0</v>
      </c>
      <c r="BI26" s="35">
        <f>IF(N26="zákl. přenesená",J26,0)</f>
        <v>0</v>
      </c>
      <c r="BJ26" s="35">
        <f>IF(N26="sníž. přenesená",J26,0)</f>
        <v>0</v>
      </c>
      <c r="BK26" s="35">
        <f>IF(N26="nulová",J26,0)</f>
        <v>0</v>
      </c>
      <c r="BL26" s="9" t="s">
        <v>48</v>
      </c>
      <c r="BM26" s="35">
        <f>ROUND(I26*H26,2)</f>
        <v>0</v>
      </c>
      <c r="BN26" s="9" t="s">
        <v>89</v>
      </c>
      <c r="BO26" s="34" t="s">
        <v>115</v>
      </c>
    </row>
    <row r="27" spans="2:67" s="1" customFormat="1" ht="24.2" customHeight="1" x14ac:dyDescent="0.2">
      <c r="B27" s="72"/>
      <c r="C27" s="28" t="s">
        <v>116</v>
      </c>
      <c r="D27" s="28" t="s">
        <v>84</v>
      </c>
      <c r="E27" s="29" t="s">
        <v>117</v>
      </c>
      <c r="F27" s="30" t="s">
        <v>118</v>
      </c>
      <c r="G27" s="31" t="s">
        <v>104</v>
      </c>
      <c r="H27" s="32">
        <v>1</v>
      </c>
      <c r="I27" s="44"/>
      <c r="J27" s="73">
        <f>ROUND(I27*H27,2)</f>
        <v>0</v>
      </c>
      <c r="K27" s="58"/>
      <c r="L27" s="57">
        <v>0</v>
      </c>
      <c r="M27" s="48" t="s">
        <v>1</v>
      </c>
      <c r="N27" s="49" t="s">
        <v>88</v>
      </c>
      <c r="O27" s="50">
        <v>0</v>
      </c>
      <c r="P27" s="50">
        <f t="shared" si="10"/>
        <v>0</v>
      </c>
      <c r="Q27" s="50">
        <v>0</v>
      </c>
      <c r="R27" s="50">
        <f t="shared" si="11"/>
        <v>0</v>
      </c>
      <c r="S27" s="50">
        <v>0</v>
      </c>
      <c r="T27" s="50">
        <f t="shared" si="12"/>
        <v>0</v>
      </c>
      <c r="U27" s="46"/>
      <c r="V27" s="53">
        <f t="shared" si="13"/>
        <v>0</v>
      </c>
      <c r="W27" s="57">
        <v>0</v>
      </c>
      <c r="X27" s="53">
        <f t="shared" si="14"/>
        <v>0</v>
      </c>
      <c r="Y27" s="57">
        <v>0</v>
      </c>
      <c r="Z27" s="53">
        <f t="shared" si="15"/>
        <v>0</v>
      </c>
      <c r="AA27" s="57">
        <v>0</v>
      </c>
      <c r="AB27" s="53">
        <f t="shared" si="16"/>
        <v>0</v>
      </c>
      <c r="AC27" s="57">
        <v>0</v>
      </c>
      <c r="AD27" s="53">
        <f t="shared" si="17"/>
        <v>0</v>
      </c>
      <c r="AE27" s="57">
        <f t="shared" si="18"/>
        <v>100</v>
      </c>
      <c r="AF27" s="53">
        <f t="shared" si="19"/>
        <v>0</v>
      </c>
      <c r="AT27" s="34" t="s">
        <v>89</v>
      </c>
      <c r="AV27" s="34" t="s">
        <v>84</v>
      </c>
      <c r="AW27" s="34" t="s">
        <v>50</v>
      </c>
      <c r="BA27" s="9" t="s">
        <v>80</v>
      </c>
      <c r="BG27" s="35">
        <f>IF(N27="základní",J27,0)</f>
        <v>0</v>
      </c>
      <c r="BH27" s="35">
        <f>IF(N27="snížená",J27,0)</f>
        <v>0</v>
      </c>
      <c r="BI27" s="35">
        <f>IF(N27="zákl. přenesená",J27,0)</f>
        <v>0</v>
      </c>
      <c r="BJ27" s="35">
        <f>IF(N27="sníž. přenesená",J27,0)</f>
        <v>0</v>
      </c>
      <c r="BK27" s="35">
        <f>IF(N27="nulová",J27,0)</f>
        <v>0</v>
      </c>
      <c r="BL27" s="9" t="s">
        <v>48</v>
      </c>
      <c r="BM27" s="35">
        <f>ROUND(I27*H27,2)</f>
        <v>0</v>
      </c>
      <c r="BN27" s="9" t="s">
        <v>89</v>
      </c>
      <c r="BO27" s="34" t="s">
        <v>119</v>
      </c>
    </row>
    <row r="28" spans="2:67" s="1" customFormat="1" ht="33" customHeight="1" x14ac:dyDescent="0.2">
      <c r="B28" s="72"/>
      <c r="C28" s="28" t="s">
        <v>120</v>
      </c>
      <c r="D28" s="28" t="s">
        <v>84</v>
      </c>
      <c r="E28" s="29" t="s">
        <v>121</v>
      </c>
      <c r="F28" s="30" t="s">
        <v>122</v>
      </c>
      <c r="G28" s="31" t="s">
        <v>104</v>
      </c>
      <c r="H28" s="32">
        <v>1</v>
      </c>
      <c r="I28" s="44"/>
      <c r="J28" s="73">
        <f>ROUND(I28*H28,2)</f>
        <v>0</v>
      </c>
      <c r="K28" s="58"/>
      <c r="L28" s="57">
        <v>0</v>
      </c>
      <c r="M28" s="48" t="s">
        <v>1</v>
      </c>
      <c r="N28" s="49" t="s">
        <v>88</v>
      </c>
      <c r="O28" s="50">
        <v>0</v>
      </c>
      <c r="P28" s="50">
        <f t="shared" si="10"/>
        <v>0</v>
      </c>
      <c r="Q28" s="50">
        <v>0</v>
      </c>
      <c r="R28" s="50">
        <f t="shared" si="11"/>
        <v>0</v>
      </c>
      <c r="S28" s="50">
        <v>0</v>
      </c>
      <c r="T28" s="50">
        <f t="shared" si="12"/>
        <v>0</v>
      </c>
      <c r="U28" s="46"/>
      <c r="V28" s="53">
        <f t="shared" si="13"/>
        <v>0</v>
      </c>
      <c r="W28" s="57">
        <v>0</v>
      </c>
      <c r="X28" s="53">
        <f t="shared" si="14"/>
        <v>0</v>
      </c>
      <c r="Y28" s="57">
        <v>0</v>
      </c>
      <c r="Z28" s="53">
        <f t="shared" si="15"/>
        <v>0</v>
      </c>
      <c r="AA28" s="57">
        <v>0</v>
      </c>
      <c r="AB28" s="53">
        <f t="shared" si="16"/>
        <v>0</v>
      </c>
      <c r="AC28" s="57">
        <v>0</v>
      </c>
      <c r="AD28" s="53">
        <f t="shared" si="17"/>
        <v>0</v>
      </c>
      <c r="AE28" s="57">
        <f t="shared" si="18"/>
        <v>100</v>
      </c>
      <c r="AF28" s="53">
        <f t="shared" si="19"/>
        <v>0</v>
      </c>
      <c r="AT28" s="34" t="s">
        <v>89</v>
      </c>
      <c r="AV28" s="34" t="s">
        <v>84</v>
      </c>
      <c r="AW28" s="34" t="s">
        <v>50</v>
      </c>
      <c r="BA28" s="9" t="s">
        <v>80</v>
      </c>
      <c r="BG28" s="35">
        <f>IF(N28="základní",J28,0)</f>
        <v>0</v>
      </c>
      <c r="BH28" s="35">
        <f>IF(N28="snížená",J28,0)</f>
        <v>0</v>
      </c>
      <c r="BI28" s="35">
        <f>IF(N28="zákl. přenesená",J28,0)</f>
        <v>0</v>
      </c>
      <c r="BJ28" s="35">
        <f>IF(N28="sníž. přenesená",J28,0)</f>
        <v>0</v>
      </c>
      <c r="BK28" s="35">
        <f>IF(N28="nulová",J28,0)</f>
        <v>0</v>
      </c>
      <c r="BL28" s="9" t="s">
        <v>48</v>
      </c>
      <c r="BM28" s="35">
        <f>ROUND(I28*H28,2)</f>
        <v>0</v>
      </c>
      <c r="BN28" s="9" t="s">
        <v>89</v>
      </c>
      <c r="BO28" s="34" t="s">
        <v>123</v>
      </c>
    </row>
    <row r="29" spans="2:67" s="7" customFormat="1" ht="25.9" customHeight="1" x14ac:dyDescent="0.2">
      <c r="B29" s="52"/>
      <c r="D29" s="23" t="s">
        <v>39</v>
      </c>
      <c r="E29" s="143" t="s">
        <v>124</v>
      </c>
      <c r="F29" s="143" t="s">
        <v>125</v>
      </c>
      <c r="J29" s="70">
        <f>BM29</f>
        <v>0</v>
      </c>
      <c r="L29" s="98"/>
      <c r="M29" s="24"/>
      <c r="P29" s="116">
        <f>P30</f>
        <v>0</v>
      </c>
      <c r="R29" s="116">
        <f>R30</f>
        <v>0</v>
      </c>
      <c r="T29" s="25">
        <f>T30</f>
        <v>0</v>
      </c>
      <c r="V29" s="42"/>
      <c r="W29" s="98"/>
      <c r="X29" s="42"/>
      <c r="Y29" s="98"/>
      <c r="Z29" s="42"/>
      <c r="AA29" s="98"/>
      <c r="AB29" s="42"/>
      <c r="AC29" s="98"/>
      <c r="AD29" s="42"/>
      <c r="AE29" s="98"/>
      <c r="AF29" s="117"/>
      <c r="AT29" s="23" t="s">
        <v>50</v>
      </c>
      <c r="AV29" s="26" t="s">
        <v>39</v>
      </c>
      <c r="AW29" s="26" t="s">
        <v>40</v>
      </c>
      <c r="BA29" s="23" t="s">
        <v>80</v>
      </c>
      <c r="BM29" s="27">
        <f>BM30</f>
        <v>0</v>
      </c>
    </row>
    <row r="30" spans="2:67" s="7" customFormat="1" ht="22.15" customHeight="1" x14ac:dyDescent="0.2">
      <c r="B30" s="52"/>
      <c r="D30" s="23" t="s">
        <v>39</v>
      </c>
      <c r="E30" s="144" t="s">
        <v>126</v>
      </c>
      <c r="F30" s="144" t="s">
        <v>127</v>
      </c>
      <c r="J30" s="71">
        <f>BM30</f>
        <v>0</v>
      </c>
      <c r="L30" s="98"/>
      <c r="M30" s="24"/>
      <c r="P30" s="116">
        <f>SUM(P31:P65)</f>
        <v>0</v>
      </c>
      <c r="R30" s="116">
        <f>SUM(R31:R65)</f>
        <v>0</v>
      </c>
      <c r="T30" s="25">
        <f>SUM(T31:T65)</f>
        <v>0</v>
      </c>
      <c r="V30" s="42"/>
      <c r="W30" s="98"/>
      <c r="X30" s="42"/>
      <c r="Y30" s="98"/>
      <c r="Z30" s="42"/>
      <c r="AA30" s="98"/>
      <c r="AB30" s="42"/>
      <c r="AC30" s="98"/>
      <c r="AD30" s="42"/>
      <c r="AE30" s="98"/>
      <c r="AF30" s="117"/>
      <c r="AT30" s="23" t="s">
        <v>50</v>
      </c>
      <c r="AV30" s="26" t="s">
        <v>39</v>
      </c>
      <c r="AW30" s="26" t="s">
        <v>48</v>
      </c>
      <c r="BA30" s="23" t="s">
        <v>80</v>
      </c>
      <c r="BM30" s="27">
        <f>SUM(BM31:BM65)</f>
        <v>0</v>
      </c>
    </row>
    <row r="31" spans="2:67" s="1" customFormat="1" ht="45" customHeight="1" x14ac:dyDescent="0.2">
      <c r="B31" s="72"/>
      <c r="C31" s="28" t="s">
        <v>128</v>
      </c>
      <c r="D31" s="28" t="s">
        <v>84</v>
      </c>
      <c r="E31" s="29" t="s">
        <v>129</v>
      </c>
      <c r="F31" s="30" t="s">
        <v>130</v>
      </c>
      <c r="G31" s="31" t="s">
        <v>131</v>
      </c>
      <c r="H31" s="32">
        <v>8629.16</v>
      </c>
      <c r="I31" s="44"/>
      <c r="J31" s="73">
        <f t="shared" ref="J31:J52" si="20">ROUND(I31*H31,2)</f>
        <v>0</v>
      </c>
      <c r="K31" s="58"/>
      <c r="L31" s="57">
        <v>85</v>
      </c>
      <c r="M31" s="48" t="s">
        <v>1</v>
      </c>
      <c r="N31" s="49" t="s">
        <v>88</v>
      </c>
      <c r="O31" s="50">
        <v>0</v>
      </c>
      <c r="P31" s="50">
        <f t="shared" ref="P31:P65" si="21">O31*H31</f>
        <v>0</v>
      </c>
      <c r="Q31" s="50">
        <v>0</v>
      </c>
      <c r="R31" s="50">
        <f t="shared" ref="R31:R65" si="22">Q31*H31</f>
        <v>0</v>
      </c>
      <c r="S31" s="50">
        <v>0</v>
      </c>
      <c r="T31" s="50">
        <f t="shared" ref="T31:T65" si="23">S31*H31</f>
        <v>0</v>
      </c>
      <c r="U31" s="46"/>
      <c r="V31" s="53">
        <f t="shared" ref="V31:V65" si="24">(J31/100)*L31</f>
        <v>0</v>
      </c>
      <c r="W31" s="57">
        <v>0</v>
      </c>
      <c r="X31" s="53">
        <f t="shared" ref="X31:X65" si="25">(J31/100)*W31</f>
        <v>0</v>
      </c>
      <c r="Y31" s="57">
        <v>0</v>
      </c>
      <c r="Z31" s="53">
        <f t="shared" ref="Z31:Z65" si="26">(J31/100)*Y31</f>
        <v>0</v>
      </c>
      <c r="AA31" s="57">
        <v>0</v>
      </c>
      <c r="AB31" s="53">
        <f t="shared" ref="AB31:AB65" si="27">(J31/100)*AA31</f>
        <v>0</v>
      </c>
      <c r="AC31" s="57">
        <v>0</v>
      </c>
      <c r="AD31" s="53">
        <f t="shared" ref="AD31:AD65" si="28">(J31/100)*AC31</f>
        <v>0</v>
      </c>
      <c r="AE31" s="57">
        <f t="shared" ref="AE31:AE65" si="29">100-(L31+W31+Y31+AA31+AC31)</f>
        <v>15</v>
      </c>
      <c r="AF31" s="53">
        <f t="shared" ref="AF31:AF65" si="30">J31-(V31+X31+Z31+AB31+AD31)</f>
        <v>0</v>
      </c>
      <c r="AT31" s="34" t="s">
        <v>119</v>
      </c>
      <c r="AV31" s="34" t="s">
        <v>84</v>
      </c>
      <c r="AW31" s="34" t="s">
        <v>50</v>
      </c>
      <c r="BA31" s="9" t="s">
        <v>80</v>
      </c>
      <c r="BG31" s="35">
        <f t="shared" ref="BG31:BG52" si="31">IF(N31="základní",J31,0)</f>
        <v>0</v>
      </c>
      <c r="BH31" s="35">
        <f t="shared" ref="BH31:BH52" si="32">IF(N31="snížená",J31,0)</f>
        <v>0</v>
      </c>
      <c r="BI31" s="35">
        <f t="shared" ref="BI31:BI52" si="33">IF(N31="zákl. přenesená",J31,0)</f>
        <v>0</v>
      </c>
      <c r="BJ31" s="35">
        <f t="shared" ref="BJ31:BJ52" si="34">IF(N31="sníž. přenesená",J31,0)</f>
        <v>0</v>
      </c>
      <c r="BK31" s="35">
        <f t="shared" ref="BK31:BK52" si="35">IF(N31="nulová",J31,0)</f>
        <v>0</v>
      </c>
      <c r="BL31" s="9" t="s">
        <v>48</v>
      </c>
      <c r="BM31" s="35">
        <f t="shared" ref="BM31:BM52" si="36">ROUND(I31*H31,2)</f>
        <v>0</v>
      </c>
      <c r="BN31" s="9" t="s">
        <v>119</v>
      </c>
      <c r="BO31" s="34" t="s">
        <v>132</v>
      </c>
    </row>
    <row r="32" spans="2:67" s="1" customFormat="1" ht="16.5" customHeight="1" x14ac:dyDescent="0.2">
      <c r="B32" s="72"/>
      <c r="C32" s="28" t="s">
        <v>133</v>
      </c>
      <c r="D32" s="28" t="s">
        <v>84</v>
      </c>
      <c r="E32" s="29" t="s">
        <v>134</v>
      </c>
      <c r="F32" s="30" t="s">
        <v>135</v>
      </c>
      <c r="G32" s="31" t="s">
        <v>136</v>
      </c>
      <c r="H32" s="32">
        <v>1</v>
      </c>
      <c r="I32" s="44"/>
      <c r="J32" s="73">
        <f t="shared" si="20"/>
        <v>0</v>
      </c>
      <c r="K32" s="58"/>
      <c r="L32" s="57">
        <v>0</v>
      </c>
      <c r="M32" s="48" t="s">
        <v>1</v>
      </c>
      <c r="N32" s="49" t="s">
        <v>88</v>
      </c>
      <c r="O32" s="50">
        <v>0</v>
      </c>
      <c r="P32" s="50">
        <f t="shared" si="21"/>
        <v>0</v>
      </c>
      <c r="Q32" s="50">
        <v>0</v>
      </c>
      <c r="R32" s="50">
        <f t="shared" si="22"/>
        <v>0</v>
      </c>
      <c r="S32" s="50">
        <v>0</v>
      </c>
      <c r="T32" s="50">
        <f t="shared" si="23"/>
        <v>0</v>
      </c>
      <c r="U32" s="46"/>
      <c r="V32" s="53">
        <f t="shared" si="24"/>
        <v>0</v>
      </c>
      <c r="W32" s="57">
        <v>0</v>
      </c>
      <c r="X32" s="53">
        <f t="shared" si="25"/>
        <v>0</v>
      </c>
      <c r="Y32" s="57">
        <v>0</v>
      </c>
      <c r="Z32" s="53">
        <f t="shared" si="26"/>
        <v>0</v>
      </c>
      <c r="AA32" s="57">
        <v>0</v>
      </c>
      <c r="AB32" s="53">
        <f t="shared" si="27"/>
        <v>0</v>
      </c>
      <c r="AC32" s="57">
        <v>0</v>
      </c>
      <c r="AD32" s="53">
        <f t="shared" si="28"/>
        <v>0</v>
      </c>
      <c r="AE32" s="57">
        <f t="shared" si="29"/>
        <v>100</v>
      </c>
      <c r="AF32" s="53">
        <f t="shared" si="30"/>
        <v>0</v>
      </c>
      <c r="AT32" s="34" t="s">
        <v>119</v>
      </c>
      <c r="AV32" s="34" t="s">
        <v>84</v>
      </c>
      <c r="AW32" s="34" t="s">
        <v>50</v>
      </c>
      <c r="BA32" s="9" t="s">
        <v>80</v>
      </c>
      <c r="BG32" s="35">
        <f t="shared" si="31"/>
        <v>0</v>
      </c>
      <c r="BH32" s="35">
        <f t="shared" si="32"/>
        <v>0</v>
      </c>
      <c r="BI32" s="35">
        <f t="shared" si="33"/>
        <v>0</v>
      </c>
      <c r="BJ32" s="35">
        <f t="shared" si="34"/>
        <v>0</v>
      </c>
      <c r="BK32" s="35">
        <f t="shared" si="35"/>
        <v>0</v>
      </c>
      <c r="BL32" s="9" t="s">
        <v>48</v>
      </c>
      <c r="BM32" s="35">
        <f t="shared" si="36"/>
        <v>0</v>
      </c>
      <c r="BN32" s="9" t="s">
        <v>119</v>
      </c>
      <c r="BO32" s="34" t="s">
        <v>137</v>
      </c>
    </row>
    <row r="33" spans="2:67" s="1" customFormat="1" ht="16.5" customHeight="1" x14ac:dyDescent="0.2">
      <c r="B33" s="72"/>
      <c r="C33" s="28" t="s">
        <v>138</v>
      </c>
      <c r="D33" s="28" t="s">
        <v>84</v>
      </c>
      <c r="E33" s="29" t="s">
        <v>139</v>
      </c>
      <c r="F33" s="30" t="s">
        <v>140</v>
      </c>
      <c r="G33" s="31" t="s">
        <v>136</v>
      </c>
      <c r="H33" s="32">
        <v>3</v>
      </c>
      <c r="I33" s="44"/>
      <c r="J33" s="73">
        <f t="shared" si="20"/>
        <v>0</v>
      </c>
      <c r="K33" s="58"/>
      <c r="L33" s="57">
        <v>30</v>
      </c>
      <c r="M33" s="48" t="s">
        <v>1</v>
      </c>
      <c r="N33" s="49" t="s">
        <v>88</v>
      </c>
      <c r="O33" s="50">
        <v>0</v>
      </c>
      <c r="P33" s="50">
        <f t="shared" si="21"/>
        <v>0</v>
      </c>
      <c r="Q33" s="50">
        <v>0</v>
      </c>
      <c r="R33" s="50">
        <f t="shared" si="22"/>
        <v>0</v>
      </c>
      <c r="S33" s="50">
        <v>0</v>
      </c>
      <c r="T33" s="50">
        <f t="shared" si="23"/>
        <v>0</v>
      </c>
      <c r="U33" s="46"/>
      <c r="V33" s="53">
        <f t="shared" si="24"/>
        <v>0</v>
      </c>
      <c r="W33" s="57">
        <v>0</v>
      </c>
      <c r="X33" s="53">
        <f t="shared" si="25"/>
        <v>0</v>
      </c>
      <c r="Y33" s="57">
        <v>0</v>
      </c>
      <c r="Z33" s="53">
        <f t="shared" si="26"/>
        <v>0</v>
      </c>
      <c r="AA33" s="57">
        <v>0</v>
      </c>
      <c r="AB33" s="53">
        <f t="shared" si="27"/>
        <v>0</v>
      </c>
      <c r="AC33" s="57">
        <v>0</v>
      </c>
      <c r="AD33" s="53">
        <f t="shared" si="28"/>
        <v>0</v>
      </c>
      <c r="AE33" s="57">
        <f t="shared" si="29"/>
        <v>70</v>
      </c>
      <c r="AF33" s="53">
        <f t="shared" si="30"/>
        <v>0</v>
      </c>
      <c r="AT33" s="34" t="s">
        <v>119</v>
      </c>
      <c r="AV33" s="34" t="s">
        <v>84</v>
      </c>
      <c r="AW33" s="34" t="s">
        <v>50</v>
      </c>
      <c r="BA33" s="9" t="s">
        <v>80</v>
      </c>
      <c r="BG33" s="35">
        <f t="shared" si="31"/>
        <v>0</v>
      </c>
      <c r="BH33" s="35">
        <f t="shared" si="32"/>
        <v>0</v>
      </c>
      <c r="BI33" s="35">
        <f t="shared" si="33"/>
        <v>0</v>
      </c>
      <c r="BJ33" s="35">
        <f t="shared" si="34"/>
        <v>0</v>
      </c>
      <c r="BK33" s="35">
        <f t="shared" si="35"/>
        <v>0</v>
      </c>
      <c r="BL33" s="9" t="s">
        <v>48</v>
      </c>
      <c r="BM33" s="35">
        <f t="shared" si="36"/>
        <v>0</v>
      </c>
      <c r="BN33" s="9" t="s">
        <v>119</v>
      </c>
      <c r="BO33" s="34" t="s">
        <v>141</v>
      </c>
    </row>
    <row r="34" spans="2:67" s="1" customFormat="1" ht="16.5" customHeight="1" x14ac:dyDescent="0.2">
      <c r="B34" s="72"/>
      <c r="C34" s="28" t="s">
        <v>48</v>
      </c>
      <c r="D34" s="28" t="s">
        <v>84</v>
      </c>
      <c r="E34" s="29" t="s">
        <v>142</v>
      </c>
      <c r="F34" s="30" t="s">
        <v>143</v>
      </c>
      <c r="G34" s="31" t="s">
        <v>144</v>
      </c>
      <c r="H34" s="32">
        <v>310</v>
      </c>
      <c r="I34" s="44"/>
      <c r="J34" s="73">
        <f t="shared" si="20"/>
        <v>0</v>
      </c>
      <c r="K34" s="58"/>
      <c r="L34" s="57">
        <v>0</v>
      </c>
      <c r="M34" s="48" t="s">
        <v>1</v>
      </c>
      <c r="N34" s="49" t="s">
        <v>88</v>
      </c>
      <c r="O34" s="50">
        <v>0</v>
      </c>
      <c r="P34" s="50">
        <f t="shared" si="21"/>
        <v>0</v>
      </c>
      <c r="Q34" s="50">
        <v>0</v>
      </c>
      <c r="R34" s="50">
        <f t="shared" si="22"/>
        <v>0</v>
      </c>
      <c r="S34" s="50">
        <v>0</v>
      </c>
      <c r="T34" s="50">
        <f t="shared" si="23"/>
        <v>0</v>
      </c>
      <c r="U34" s="46"/>
      <c r="V34" s="53">
        <f t="shared" si="24"/>
        <v>0</v>
      </c>
      <c r="W34" s="57">
        <v>0</v>
      </c>
      <c r="X34" s="53">
        <f t="shared" si="25"/>
        <v>0</v>
      </c>
      <c r="Y34" s="57">
        <v>0</v>
      </c>
      <c r="Z34" s="53">
        <f t="shared" si="26"/>
        <v>0</v>
      </c>
      <c r="AA34" s="57">
        <v>0</v>
      </c>
      <c r="AB34" s="53">
        <f t="shared" si="27"/>
        <v>0</v>
      </c>
      <c r="AC34" s="57">
        <v>0</v>
      </c>
      <c r="AD34" s="53">
        <f t="shared" si="28"/>
        <v>0</v>
      </c>
      <c r="AE34" s="57">
        <f t="shared" si="29"/>
        <v>100</v>
      </c>
      <c r="AF34" s="53">
        <f t="shared" si="30"/>
        <v>0</v>
      </c>
      <c r="AT34" s="34" t="s">
        <v>119</v>
      </c>
      <c r="AV34" s="34" t="s">
        <v>84</v>
      </c>
      <c r="AW34" s="34" t="s">
        <v>50</v>
      </c>
      <c r="BA34" s="9" t="s">
        <v>80</v>
      </c>
      <c r="BG34" s="35">
        <f t="shared" si="31"/>
        <v>0</v>
      </c>
      <c r="BH34" s="35">
        <f t="shared" si="32"/>
        <v>0</v>
      </c>
      <c r="BI34" s="35">
        <f t="shared" si="33"/>
        <v>0</v>
      </c>
      <c r="BJ34" s="35">
        <f t="shared" si="34"/>
        <v>0</v>
      </c>
      <c r="BK34" s="35">
        <f t="shared" si="35"/>
        <v>0</v>
      </c>
      <c r="BL34" s="9" t="s">
        <v>48</v>
      </c>
      <c r="BM34" s="35">
        <f t="shared" si="36"/>
        <v>0</v>
      </c>
      <c r="BN34" s="9" t="s">
        <v>119</v>
      </c>
      <c r="BO34" s="34" t="s">
        <v>145</v>
      </c>
    </row>
    <row r="35" spans="2:67" s="1" customFormat="1" ht="16.5" customHeight="1" x14ac:dyDescent="0.2">
      <c r="B35" s="72"/>
      <c r="C35" s="28" t="s">
        <v>50</v>
      </c>
      <c r="D35" s="28" t="s">
        <v>84</v>
      </c>
      <c r="E35" s="29" t="s">
        <v>146</v>
      </c>
      <c r="F35" s="30" t="s">
        <v>147</v>
      </c>
      <c r="G35" s="31" t="s">
        <v>148</v>
      </c>
      <c r="H35" s="32">
        <v>9</v>
      </c>
      <c r="I35" s="44"/>
      <c r="J35" s="73">
        <f t="shared" si="20"/>
        <v>0</v>
      </c>
      <c r="K35" s="58"/>
      <c r="L35" s="57">
        <v>0</v>
      </c>
      <c r="M35" s="48" t="s">
        <v>1</v>
      </c>
      <c r="N35" s="49" t="s">
        <v>88</v>
      </c>
      <c r="O35" s="50">
        <v>0</v>
      </c>
      <c r="P35" s="50">
        <f t="shared" si="21"/>
        <v>0</v>
      </c>
      <c r="Q35" s="50">
        <v>0</v>
      </c>
      <c r="R35" s="50">
        <f t="shared" si="22"/>
        <v>0</v>
      </c>
      <c r="S35" s="50">
        <v>0</v>
      </c>
      <c r="T35" s="50">
        <f t="shared" si="23"/>
        <v>0</v>
      </c>
      <c r="U35" s="46"/>
      <c r="V35" s="53">
        <f t="shared" si="24"/>
        <v>0</v>
      </c>
      <c r="W35" s="57">
        <v>0</v>
      </c>
      <c r="X35" s="53">
        <f t="shared" si="25"/>
        <v>0</v>
      </c>
      <c r="Y35" s="57">
        <v>0</v>
      </c>
      <c r="Z35" s="53">
        <f t="shared" si="26"/>
        <v>0</v>
      </c>
      <c r="AA35" s="57">
        <v>0</v>
      </c>
      <c r="AB35" s="53">
        <f t="shared" si="27"/>
        <v>0</v>
      </c>
      <c r="AC35" s="57">
        <v>0</v>
      </c>
      <c r="AD35" s="53">
        <f t="shared" si="28"/>
        <v>0</v>
      </c>
      <c r="AE35" s="57">
        <f t="shared" si="29"/>
        <v>100</v>
      </c>
      <c r="AF35" s="53">
        <f t="shared" si="30"/>
        <v>0</v>
      </c>
      <c r="AT35" s="34" t="s">
        <v>119</v>
      </c>
      <c r="AV35" s="34" t="s">
        <v>84</v>
      </c>
      <c r="AW35" s="34" t="s">
        <v>50</v>
      </c>
      <c r="BA35" s="9" t="s">
        <v>80</v>
      </c>
      <c r="BG35" s="35">
        <f t="shared" si="31"/>
        <v>0</v>
      </c>
      <c r="BH35" s="35">
        <f t="shared" si="32"/>
        <v>0</v>
      </c>
      <c r="BI35" s="35">
        <f t="shared" si="33"/>
        <v>0</v>
      </c>
      <c r="BJ35" s="35">
        <f t="shared" si="34"/>
        <v>0</v>
      </c>
      <c r="BK35" s="35">
        <f t="shared" si="35"/>
        <v>0</v>
      </c>
      <c r="BL35" s="9" t="s">
        <v>48</v>
      </c>
      <c r="BM35" s="35">
        <f t="shared" si="36"/>
        <v>0</v>
      </c>
      <c r="BN35" s="9" t="s">
        <v>119</v>
      </c>
      <c r="BO35" s="34" t="s">
        <v>149</v>
      </c>
    </row>
    <row r="36" spans="2:67" s="1" customFormat="1" ht="24.2" customHeight="1" x14ac:dyDescent="0.2">
      <c r="B36" s="72"/>
      <c r="C36" s="28" t="s">
        <v>150</v>
      </c>
      <c r="D36" s="28" t="s">
        <v>84</v>
      </c>
      <c r="E36" s="29" t="s">
        <v>151</v>
      </c>
      <c r="F36" s="30" t="s">
        <v>152</v>
      </c>
      <c r="G36" s="31" t="s">
        <v>144</v>
      </c>
      <c r="H36" s="32">
        <v>12</v>
      </c>
      <c r="I36" s="44"/>
      <c r="J36" s="73">
        <f t="shared" si="20"/>
        <v>0</v>
      </c>
      <c r="K36" s="58"/>
      <c r="L36" s="57">
        <v>0</v>
      </c>
      <c r="M36" s="48" t="s">
        <v>1</v>
      </c>
      <c r="N36" s="49" t="s">
        <v>88</v>
      </c>
      <c r="O36" s="50">
        <v>0</v>
      </c>
      <c r="P36" s="50">
        <f t="shared" si="21"/>
        <v>0</v>
      </c>
      <c r="Q36" s="50">
        <v>0</v>
      </c>
      <c r="R36" s="50">
        <f t="shared" si="22"/>
        <v>0</v>
      </c>
      <c r="S36" s="50">
        <v>0</v>
      </c>
      <c r="T36" s="50">
        <f t="shared" si="23"/>
        <v>0</v>
      </c>
      <c r="U36" s="46"/>
      <c r="V36" s="53">
        <f t="shared" si="24"/>
        <v>0</v>
      </c>
      <c r="W36" s="57">
        <v>0</v>
      </c>
      <c r="X36" s="53">
        <f t="shared" si="25"/>
        <v>0</v>
      </c>
      <c r="Y36" s="57">
        <v>0</v>
      </c>
      <c r="Z36" s="53">
        <f t="shared" si="26"/>
        <v>0</v>
      </c>
      <c r="AA36" s="57">
        <v>0</v>
      </c>
      <c r="AB36" s="53">
        <f t="shared" si="27"/>
        <v>0</v>
      </c>
      <c r="AC36" s="57">
        <v>0</v>
      </c>
      <c r="AD36" s="53">
        <f t="shared" si="28"/>
        <v>0</v>
      </c>
      <c r="AE36" s="57">
        <f t="shared" si="29"/>
        <v>100</v>
      </c>
      <c r="AF36" s="53">
        <f t="shared" si="30"/>
        <v>0</v>
      </c>
      <c r="AT36" s="34" t="s">
        <v>119</v>
      </c>
      <c r="AV36" s="34" t="s">
        <v>84</v>
      </c>
      <c r="AW36" s="34" t="s">
        <v>50</v>
      </c>
      <c r="BA36" s="9" t="s">
        <v>80</v>
      </c>
      <c r="BG36" s="35">
        <f t="shared" si="31"/>
        <v>0</v>
      </c>
      <c r="BH36" s="35">
        <f t="shared" si="32"/>
        <v>0</v>
      </c>
      <c r="BI36" s="35">
        <f t="shared" si="33"/>
        <v>0</v>
      </c>
      <c r="BJ36" s="35">
        <f t="shared" si="34"/>
        <v>0</v>
      </c>
      <c r="BK36" s="35">
        <f t="shared" si="35"/>
        <v>0</v>
      </c>
      <c r="BL36" s="9" t="s">
        <v>48</v>
      </c>
      <c r="BM36" s="35">
        <f t="shared" si="36"/>
        <v>0</v>
      </c>
      <c r="BN36" s="9" t="s">
        <v>119</v>
      </c>
      <c r="BO36" s="34" t="s">
        <v>153</v>
      </c>
    </row>
    <row r="37" spans="2:67" s="1" customFormat="1" ht="24.2" customHeight="1" x14ac:dyDescent="0.2">
      <c r="B37" s="72"/>
      <c r="C37" s="28" t="s">
        <v>89</v>
      </c>
      <c r="D37" s="28" t="s">
        <v>84</v>
      </c>
      <c r="E37" s="29" t="s">
        <v>154</v>
      </c>
      <c r="F37" s="30" t="s">
        <v>155</v>
      </c>
      <c r="G37" s="31" t="s">
        <v>144</v>
      </c>
      <c r="H37" s="32">
        <v>78</v>
      </c>
      <c r="I37" s="44"/>
      <c r="J37" s="73">
        <f t="shared" si="20"/>
        <v>0</v>
      </c>
      <c r="K37" s="58"/>
      <c r="L37" s="57">
        <v>90</v>
      </c>
      <c r="M37" s="48" t="s">
        <v>1</v>
      </c>
      <c r="N37" s="49" t="s">
        <v>88</v>
      </c>
      <c r="O37" s="50">
        <v>0</v>
      </c>
      <c r="P37" s="50">
        <f t="shared" si="21"/>
        <v>0</v>
      </c>
      <c r="Q37" s="50">
        <v>0</v>
      </c>
      <c r="R37" s="50">
        <f t="shared" si="22"/>
        <v>0</v>
      </c>
      <c r="S37" s="50">
        <v>0</v>
      </c>
      <c r="T37" s="50">
        <f t="shared" si="23"/>
        <v>0</v>
      </c>
      <c r="U37" s="46"/>
      <c r="V37" s="53">
        <f t="shared" si="24"/>
        <v>0</v>
      </c>
      <c r="W37" s="57">
        <v>0</v>
      </c>
      <c r="X37" s="53">
        <f t="shared" si="25"/>
        <v>0</v>
      </c>
      <c r="Y37" s="57">
        <v>0</v>
      </c>
      <c r="Z37" s="53">
        <f t="shared" si="26"/>
        <v>0</v>
      </c>
      <c r="AA37" s="57">
        <v>0</v>
      </c>
      <c r="AB37" s="53">
        <f t="shared" si="27"/>
        <v>0</v>
      </c>
      <c r="AC37" s="57">
        <v>0</v>
      </c>
      <c r="AD37" s="53">
        <f t="shared" si="28"/>
        <v>0</v>
      </c>
      <c r="AE37" s="57">
        <f t="shared" si="29"/>
        <v>10</v>
      </c>
      <c r="AF37" s="53">
        <f t="shared" si="30"/>
        <v>0</v>
      </c>
      <c r="AT37" s="34" t="s">
        <v>119</v>
      </c>
      <c r="AV37" s="34" t="s">
        <v>84</v>
      </c>
      <c r="AW37" s="34" t="s">
        <v>50</v>
      </c>
      <c r="BA37" s="9" t="s">
        <v>80</v>
      </c>
      <c r="BG37" s="35">
        <f t="shared" si="31"/>
        <v>0</v>
      </c>
      <c r="BH37" s="35">
        <f t="shared" si="32"/>
        <v>0</v>
      </c>
      <c r="BI37" s="35">
        <f t="shared" si="33"/>
        <v>0</v>
      </c>
      <c r="BJ37" s="35">
        <f t="shared" si="34"/>
        <v>0</v>
      </c>
      <c r="BK37" s="35">
        <f t="shared" si="35"/>
        <v>0</v>
      </c>
      <c r="BL37" s="9" t="s">
        <v>48</v>
      </c>
      <c r="BM37" s="35">
        <f t="shared" si="36"/>
        <v>0</v>
      </c>
      <c r="BN37" s="9" t="s">
        <v>119</v>
      </c>
      <c r="BO37" s="34" t="s">
        <v>156</v>
      </c>
    </row>
    <row r="38" spans="2:67" s="1" customFormat="1" ht="16.5" customHeight="1" x14ac:dyDescent="0.2">
      <c r="B38" s="72"/>
      <c r="C38" s="28" t="s">
        <v>157</v>
      </c>
      <c r="D38" s="28" t="s">
        <v>84</v>
      </c>
      <c r="E38" s="29" t="s">
        <v>158</v>
      </c>
      <c r="F38" s="30" t="s">
        <v>159</v>
      </c>
      <c r="G38" s="31" t="s">
        <v>144</v>
      </c>
      <c r="H38" s="32">
        <v>78</v>
      </c>
      <c r="I38" s="44"/>
      <c r="J38" s="73">
        <f t="shared" si="20"/>
        <v>0</v>
      </c>
      <c r="K38" s="58"/>
      <c r="L38" s="57">
        <v>90</v>
      </c>
      <c r="M38" s="48" t="s">
        <v>1</v>
      </c>
      <c r="N38" s="49" t="s">
        <v>88</v>
      </c>
      <c r="O38" s="50">
        <v>0</v>
      </c>
      <c r="P38" s="50">
        <f t="shared" si="21"/>
        <v>0</v>
      </c>
      <c r="Q38" s="50">
        <v>0</v>
      </c>
      <c r="R38" s="50">
        <f t="shared" si="22"/>
        <v>0</v>
      </c>
      <c r="S38" s="50">
        <v>0</v>
      </c>
      <c r="T38" s="50">
        <f t="shared" si="23"/>
        <v>0</v>
      </c>
      <c r="U38" s="46"/>
      <c r="V38" s="53">
        <f t="shared" si="24"/>
        <v>0</v>
      </c>
      <c r="W38" s="57">
        <v>0</v>
      </c>
      <c r="X38" s="53">
        <f t="shared" si="25"/>
        <v>0</v>
      </c>
      <c r="Y38" s="57">
        <v>0</v>
      </c>
      <c r="Z38" s="53">
        <f t="shared" si="26"/>
        <v>0</v>
      </c>
      <c r="AA38" s="57">
        <v>0</v>
      </c>
      <c r="AB38" s="53">
        <f t="shared" si="27"/>
        <v>0</v>
      </c>
      <c r="AC38" s="57">
        <v>0</v>
      </c>
      <c r="AD38" s="53">
        <f t="shared" si="28"/>
        <v>0</v>
      </c>
      <c r="AE38" s="57">
        <f t="shared" si="29"/>
        <v>10</v>
      </c>
      <c r="AF38" s="53">
        <f t="shared" si="30"/>
        <v>0</v>
      </c>
      <c r="AT38" s="34" t="s">
        <v>119</v>
      </c>
      <c r="AV38" s="34" t="s">
        <v>84</v>
      </c>
      <c r="AW38" s="34" t="s">
        <v>50</v>
      </c>
      <c r="BA38" s="9" t="s">
        <v>80</v>
      </c>
      <c r="BG38" s="35">
        <f t="shared" si="31"/>
        <v>0</v>
      </c>
      <c r="BH38" s="35">
        <f t="shared" si="32"/>
        <v>0</v>
      </c>
      <c r="BI38" s="35">
        <f t="shared" si="33"/>
        <v>0</v>
      </c>
      <c r="BJ38" s="35">
        <f t="shared" si="34"/>
        <v>0</v>
      </c>
      <c r="BK38" s="35">
        <f t="shared" si="35"/>
        <v>0</v>
      </c>
      <c r="BL38" s="9" t="s">
        <v>48</v>
      </c>
      <c r="BM38" s="35">
        <f t="shared" si="36"/>
        <v>0</v>
      </c>
      <c r="BN38" s="9" t="s">
        <v>119</v>
      </c>
      <c r="BO38" s="34" t="s">
        <v>160</v>
      </c>
    </row>
    <row r="39" spans="2:67" s="1" customFormat="1" ht="37.9" customHeight="1" x14ac:dyDescent="0.2">
      <c r="B39" s="72"/>
      <c r="C39" s="28" t="s">
        <v>161</v>
      </c>
      <c r="D39" s="28" t="s">
        <v>84</v>
      </c>
      <c r="E39" s="29" t="s">
        <v>162</v>
      </c>
      <c r="F39" s="30" t="s">
        <v>163</v>
      </c>
      <c r="G39" s="31" t="s">
        <v>136</v>
      </c>
      <c r="H39" s="32">
        <v>1</v>
      </c>
      <c r="I39" s="44"/>
      <c r="J39" s="73">
        <f t="shared" si="20"/>
        <v>0</v>
      </c>
      <c r="K39" s="58"/>
      <c r="L39" s="57">
        <v>90</v>
      </c>
      <c r="M39" s="48" t="s">
        <v>1</v>
      </c>
      <c r="N39" s="49" t="s">
        <v>88</v>
      </c>
      <c r="O39" s="50">
        <v>0</v>
      </c>
      <c r="P39" s="50">
        <f t="shared" si="21"/>
        <v>0</v>
      </c>
      <c r="Q39" s="50">
        <v>0</v>
      </c>
      <c r="R39" s="50">
        <f t="shared" si="22"/>
        <v>0</v>
      </c>
      <c r="S39" s="50">
        <v>0</v>
      </c>
      <c r="T39" s="50">
        <f t="shared" si="23"/>
        <v>0</v>
      </c>
      <c r="U39" s="46"/>
      <c r="V39" s="53">
        <f t="shared" si="24"/>
        <v>0</v>
      </c>
      <c r="W39" s="57">
        <v>0</v>
      </c>
      <c r="X39" s="53">
        <f t="shared" si="25"/>
        <v>0</v>
      </c>
      <c r="Y39" s="57">
        <v>0</v>
      </c>
      <c r="Z39" s="53">
        <f t="shared" si="26"/>
        <v>0</v>
      </c>
      <c r="AA39" s="57">
        <v>0</v>
      </c>
      <c r="AB39" s="53">
        <f t="shared" si="27"/>
        <v>0</v>
      </c>
      <c r="AC39" s="57">
        <v>0</v>
      </c>
      <c r="AD39" s="53">
        <f t="shared" si="28"/>
        <v>0</v>
      </c>
      <c r="AE39" s="57">
        <f t="shared" si="29"/>
        <v>10</v>
      </c>
      <c r="AF39" s="53">
        <f t="shared" si="30"/>
        <v>0</v>
      </c>
      <c r="AT39" s="34" t="s">
        <v>119</v>
      </c>
      <c r="AV39" s="34" t="s">
        <v>84</v>
      </c>
      <c r="AW39" s="34" t="s">
        <v>50</v>
      </c>
      <c r="BA39" s="9" t="s">
        <v>80</v>
      </c>
      <c r="BG39" s="35">
        <f t="shared" si="31"/>
        <v>0</v>
      </c>
      <c r="BH39" s="35">
        <f t="shared" si="32"/>
        <v>0</v>
      </c>
      <c r="BI39" s="35">
        <f t="shared" si="33"/>
        <v>0</v>
      </c>
      <c r="BJ39" s="35">
        <f t="shared" si="34"/>
        <v>0</v>
      </c>
      <c r="BK39" s="35">
        <f t="shared" si="35"/>
        <v>0</v>
      </c>
      <c r="BL39" s="9" t="s">
        <v>48</v>
      </c>
      <c r="BM39" s="35">
        <f t="shared" si="36"/>
        <v>0</v>
      </c>
      <c r="BN39" s="9" t="s">
        <v>119</v>
      </c>
      <c r="BO39" s="34" t="s">
        <v>164</v>
      </c>
    </row>
    <row r="40" spans="2:67" s="1" customFormat="1" ht="16.5" customHeight="1" x14ac:dyDescent="0.2">
      <c r="B40" s="72"/>
      <c r="C40" s="28" t="s">
        <v>165</v>
      </c>
      <c r="D40" s="28" t="s">
        <v>84</v>
      </c>
      <c r="E40" s="29" t="s">
        <v>166</v>
      </c>
      <c r="F40" s="30" t="s">
        <v>167</v>
      </c>
      <c r="G40" s="31" t="s">
        <v>168</v>
      </c>
      <c r="H40" s="32">
        <v>44</v>
      </c>
      <c r="I40" s="44"/>
      <c r="J40" s="73">
        <f t="shared" si="20"/>
        <v>0</v>
      </c>
      <c r="K40" s="58"/>
      <c r="L40" s="57">
        <v>90</v>
      </c>
      <c r="M40" s="48" t="s">
        <v>1</v>
      </c>
      <c r="N40" s="49" t="s">
        <v>88</v>
      </c>
      <c r="O40" s="50">
        <v>0</v>
      </c>
      <c r="P40" s="50">
        <f t="shared" si="21"/>
        <v>0</v>
      </c>
      <c r="Q40" s="50">
        <v>0</v>
      </c>
      <c r="R40" s="50">
        <f t="shared" si="22"/>
        <v>0</v>
      </c>
      <c r="S40" s="50">
        <v>0</v>
      </c>
      <c r="T40" s="50">
        <f t="shared" si="23"/>
        <v>0</v>
      </c>
      <c r="U40" s="46"/>
      <c r="V40" s="53">
        <f t="shared" si="24"/>
        <v>0</v>
      </c>
      <c r="W40" s="57">
        <v>0</v>
      </c>
      <c r="X40" s="53">
        <f t="shared" si="25"/>
        <v>0</v>
      </c>
      <c r="Y40" s="57">
        <v>0</v>
      </c>
      <c r="Z40" s="53">
        <f t="shared" si="26"/>
        <v>0</v>
      </c>
      <c r="AA40" s="57">
        <v>0</v>
      </c>
      <c r="AB40" s="53">
        <f t="shared" si="27"/>
        <v>0</v>
      </c>
      <c r="AC40" s="57">
        <v>0</v>
      </c>
      <c r="AD40" s="53">
        <f t="shared" si="28"/>
        <v>0</v>
      </c>
      <c r="AE40" s="57">
        <f t="shared" si="29"/>
        <v>10</v>
      </c>
      <c r="AF40" s="53">
        <f t="shared" si="30"/>
        <v>0</v>
      </c>
      <c r="AT40" s="34" t="s">
        <v>119</v>
      </c>
      <c r="AV40" s="34" t="s">
        <v>84</v>
      </c>
      <c r="AW40" s="34" t="s">
        <v>50</v>
      </c>
      <c r="BA40" s="9" t="s">
        <v>80</v>
      </c>
      <c r="BG40" s="35">
        <f t="shared" si="31"/>
        <v>0</v>
      </c>
      <c r="BH40" s="35">
        <f t="shared" si="32"/>
        <v>0</v>
      </c>
      <c r="BI40" s="35">
        <f t="shared" si="33"/>
        <v>0</v>
      </c>
      <c r="BJ40" s="35">
        <f t="shared" si="34"/>
        <v>0</v>
      </c>
      <c r="BK40" s="35">
        <f t="shared" si="35"/>
        <v>0</v>
      </c>
      <c r="BL40" s="9" t="s">
        <v>48</v>
      </c>
      <c r="BM40" s="35">
        <f t="shared" si="36"/>
        <v>0</v>
      </c>
      <c r="BN40" s="9" t="s">
        <v>119</v>
      </c>
      <c r="BO40" s="34" t="s">
        <v>169</v>
      </c>
    </row>
    <row r="41" spans="2:67" s="1" customFormat="1" ht="24.2" customHeight="1" x14ac:dyDescent="0.2">
      <c r="B41" s="72"/>
      <c r="C41" s="28" t="s">
        <v>170</v>
      </c>
      <c r="D41" s="28" t="s">
        <v>84</v>
      </c>
      <c r="E41" s="29" t="s">
        <v>171</v>
      </c>
      <c r="F41" s="30" t="s">
        <v>172</v>
      </c>
      <c r="G41" s="31" t="s">
        <v>144</v>
      </c>
      <c r="H41" s="32">
        <v>32</v>
      </c>
      <c r="I41" s="44"/>
      <c r="J41" s="73">
        <f t="shared" si="20"/>
        <v>0</v>
      </c>
      <c r="K41" s="58"/>
      <c r="L41" s="57">
        <v>0</v>
      </c>
      <c r="M41" s="48" t="s">
        <v>1</v>
      </c>
      <c r="N41" s="49" t="s">
        <v>88</v>
      </c>
      <c r="O41" s="50">
        <v>0</v>
      </c>
      <c r="P41" s="50">
        <f t="shared" si="21"/>
        <v>0</v>
      </c>
      <c r="Q41" s="50">
        <v>0</v>
      </c>
      <c r="R41" s="50">
        <f t="shared" si="22"/>
        <v>0</v>
      </c>
      <c r="S41" s="50">
        <v>0</v>
      </c>
      <c r="T41" s="50">
        <f t="shared" si="23"/>
        <v>0</v>
      </c>
      <c r="U41" s="46"/>
      <c r="V41" s="53">
        <f t="shared" si="24"/>
        <v>0</v>
      </c>
      <c r="W41" s="57">
        <v>0</v>
      </c>
      <c r="X41" s="53">
        <f t="shared" si="25"/>
        <v>0</v>
      </c>
      <c r="Y41" s="57">
        <v>0</v>
      </c>
      <c r="Z41" s="53">
        <f t="shared" si="26"/>
        <v>0</v>
      </c>
      <c r="AA41" s="57">
        <v>0</v>
      </c>
      <c r="AB41" s="53">
        <f t="shared" si="27"/>
        <v>0</v>
      </c>
      <c r="AC41" s="57">
        <v>0</v>
      </c>
      <c r="AD41" s="53">
        <f t="shared" si="28"/>
        <v>0</v>
      </c>
      <c r="AE41" s="57">
        <f t="shared" si="29"/>
        <v>100</v>
      </c>
      <c r="AF41" s="53">
        <f t="shared" si="30"/>
        <v>0</v>
      </c>
      <c r="AT41" s="34" t="s">
        <v>119</v>
      </c>
      <c r="AV41" s="34" t="s">
        <v>84</v>
      </c>
      <c r="AW41" s="34" t="s">
        <v>50</v>
      </c>
      <c r="BA41" s="9" t="s">
        <v>80</v>
      </c>
      <c r="BG41" s="35">
        <f t="shared" si="31"/>
        <v>0</v>
      </c>
      <c r="BH41" s="35">
        <f t="shared" si="32"/>
        <v>0</v>
      </c>
      <c r="BI41" s="35">
        <f t="shared" si="33"/>
        <v>0</v>
      </c>
      <c r="BJ41" s="35">
        <f t="shared" si="34"/>
        <v>0</v>
      </c>
      <c r="BK41" s="35">
        <f t="shared" si="35"/>
        <v>0</v>
      </c>
      <c r="BL41" s="9" t="s">
        <v>48</v>
      </c>
      <c r="BM41" s="35">
        <f t="shared" si="36"/>
        <v>0</v>
      </c>
      <c r="BN41" s="9" t="s">
        <v>119</v>
      </c>
      <c r="BO41" s="34" t="s">
        <v>173</v>
      </c>
    </row>
    <row r="42" spans="2:67" s="1" customFormat="1" ht="24.2" customHeight="1" x14ac:dyDescent="0.2">
      <c r="B42" s="72"/>
      <c r="C42" s="28" t="s">
        <v>40</v>
      </c>
      <c r="D42" s="28" t="s">
        <v>84</v>
      </c>
      <c r="E42" s="29" t="s">
        <v>174</v>
      </c>
      <c r="F42" s="30" t="s">
        <v>175</v>
      </c>
      <c r="G42" s="31" t="s">
        <v>144</v>
      </c>
      <c r="H42" s="32">
        <v>32</v>
      </c>
      <c r="I42" s="44"/>
      <c r="J42" s="73">
        <f t="shared" si="20"/>
        <v>0</v>
      </c>
      <c r="K42" s="58"/>
      <c r="L42" s="57">
        <v>0</v>
      </c>
      <c r="M42" s="48" t="s">
        <v>1</v>
      </c>
      <c r="N42" s="49" t="s">
        <v>88</v>
      </c>
      <c r="O42" s="50">
        <v>0</v>
      </c>
      <c r="P42" s="50">
        <f t="shared" si="21"/>
        <v>0</v>
      </c>
      <c r="Q42" s="50">
        <v>0</v>
      </c>
      <c r="R42" s="50">
        <f t="shared" si="22"/>
        <v>0</v>
      </c>
      <c r="S42" s="50">
        <v>0</v>
      </c>
      <c r="T42" s="50">
        <f t="shared" si="23"/>
        <v>0</v>
      </c>
      <c r="U42" s="46"/>
      <c r="V42" s="53">
        <f t="shared" si="24"/>
        <v>0</v>
      </c>
      <c r="W42" s="57">
        <v>0</v>
      </c>
      <c r="X42" s="53">
        <f t="shared" si="25"/>
        <v>0</v>
      </c>
      <c r="Y42" s="57">
        <v>0</v>
      </c>
      <c r="Z42" s="53">
        <f t="shared" si="26"/>
        <v>0</v>
      </c>
      <c r="AA42" s="57">
        <v>0</v>
      </c>
      <c r="AB42" s="53">
        <f t="shared" si="27"/>
        <v>0</v>
      </c>
      <c r="AC42" s="57">
        <v>0</v>
      </c>
      <c r="AD42" s="53">
        <f t="shared" si="28"/>
        <v>0</v>
      </c>
      <c r="AE42" s="57">
        <f t="shared" si="29"/>
        <v>100</v>
      </c>
      <c r="AF42" s="53">
        <f t="shared" si="30"/>
        <v>0</v>
      </c>
      <c r="AT42" s="34" t="s">
        <v>119</v>
      </c>
      <c r="AV42" s="34" t="s">
        <v>84</v>
      </c>
      <c r="AW42" s="34" t="s">
        <v>50</v>
      </c>
      <c r="BA42" s="9" t="s">
        <v>80</v>
      </c>
      <c r="BG42" s="35">
        <f t="shared" si="31"/>
        <v>0</v>
      </c>
      <c r="BH42" s="35">
        <f t="shared" si="32"/>
        <v>0</v>
      </c>
      <c r="BI42" s="35">
        <f t="shared" si="33"/>
        <v>0</v>
      </c>
      <c r="BJ42" s="35">
        <f t="shared" si="34"/>
        <v>0</v>
      </c>
      <c r="BK42" s="35">
        <f t="shared" si="35"/>
        <v>0</v>
      </c>
      <c r="BL42" s="9" t="s">
        <v>48</v>
      </c>
      <c r="BM42" s="35">
        <f t="shared" si="36"/>
        <v>0</v>
      </c>
      <c r="BN42" s="9" t="s">
        <v>119</v>
      </c>
      <c r="BO42" s="34" t="s">
        <v>176</v>
      </c>
    </row>
    <row r="43" spans="2:67" s="1" customFormat="1" ht="24.2" customHeight="1" x14ac:dyDescent="0.2">
      <c r="B43" s="72"/>
      <c r="C43" s="28" t="s">
        <v>96</v>
      </c>
      <c r="D43" s="28" t="s">
        <v>84</v>
      </c>
      <c r="E43" s="29" t="s">
        <v>177</v>
      </c>
      <c r="F43" s="30" t="s">
        <v>178</v>
      </c>
      <c r="G43" s="31" t="s">
        <v>144</v>
      </c>
      <c r="H43" s="32">
        <v>32</v>
      </c>
      <c r="I43" s="44"/>
      <c r="J43" s="73">
        <f t="shared" si="20"/>
        <v>0</v>
      </c>
      <c r="K43" s="58"/>
      <c r="L43" s="57">
        <v>75</v>
      </c>
      <c r="M43" s="48" t="s">
        <v>1</v>
      </c>
      <c r="N43" s="49" t="s">
        <v>88</v>
      </c>
      <c r="O43" s="50">
        <v>0</v>
      </c>
      <c r="P43" s="50">
        <f t="shared" si="21"/>
        <v>0</v>
      </c>
      <c r="Q43" s="50">
        <v>0</v>
      </c>
      <c r="R43" s="50">
        <f t="shared" si="22"/>
        <v>0</v>
      </c>
      <c r="S43" s="50">
        <v>0</v>
      </c>
      <c r="T43" s="50">
        <f t="shared" si="23"/>
        <v>0</v>
      </c>
      <c r="U43" s="46"/>
      <c r="V43" s="53">
        <f t="shared" si="24"/>
        <v>0</v>
      </c>
      <c r="W43" s="57">
        <v>0</v>
      </c>
      <c r="X43" s="53">
        <f t="shared" si="25"/>
        <v>0</v>
      </c>
      <c r="Y43" s="57">
        <v>0</v>
      </c>
      <c r="Z43" s="53">
        <f t="shared" si="26"/>
        <v>0</v>
      </c>
      <c r="AA43" s="57">
        <v>0</v>
      </c>
      <c r="AB43" s="53">
        <f t="shared" si="27"/>
        <v>0</v>
      </c>
      <c r="AC43" s="57">
        <v>0</v>
      </c>
      <c r="AD43" s="53">
        <f t="shared" si="28"/>
        <v>0</v>
      </c>
      <c r="AE43" s="57">
        <f t="shared" si="29"/>
        <v>25</v>
      </c>
      <c r="AF43" s="53">
        <f t="shared" si="30"/>
        <v>0</v>
      </c>
      <c r="AT43" s="34" t="s">
        <v>119</v>
      </c>
      <c r="AV43" s="34" t="s">
        <v>84</v>
      </c>
      <c r="AW43" s="34" t="s">
        <v>50</v>
      </c>
      <c r="BA43" s="9" t="s">
        <v>80</v>
      </c>
      <c r="BG43" s="35">
        <f t="shared" si="31"/>
        <v>0</v>
      </c>
      <c r="BH43" s="35">
        <f t="shared" si="32"/>
        <v>0</v>
      </c>
      <c r="BI43" s="35">
        <f t="shared" si="33"/>
        <v>0</v>
      </c>
      <c r="BJ43" s="35">
        <f t="shared" si="34"/>
        <v>0</v>
      </c>
      <c r="BK43" s="35">
        <f t="shared" si="35"/>
        <v>0</v>
      </c>
      <c r="BL43" s="9" t="s">
        <v>48</v>
      </c>
      <c r="BM43" s="35">
        <f t="shared" si="36"/>
        <v>0</v>
      </c>
      <c r="BN43" s="9" t="s">
        <v>119</v>
      </c>
      <c r="BO43" s="34" t="s">
        <v>90</v>
      </c>
    </row>
    <row r="44" spans="2:67" s="1" customFormat="1" ht="24.2" customHeight="1" x14ac:dyDescent="0.2">
      <c r="B44" s="72"/>
      <c r="C44" s="28" t="s">
        <v>100</v>
      </c>
      <c r="D44" s="28" t="s">
        <v>84</v>
      </c>
      <c r="E44" s="29" t="s">
        <v>179</v>
      </c>
      <c r="F44" s="30" t="s">
        <v>180</v>
      </c>
      <c r="G44" s="31" t="s">
        <v>131</v>
      </c>
      <c r="H44" s="32">
        <v>1385</v>
      </c>
      <c r="I44" s="44"/>
      <c r="J44" s="73">
        <f t="shared" si="20"/>
        <v>0</v>
      </c>
      <c r="K44" s="58"/>
      <c r="L44" s="57">
        <v>0</v>
      </c>
      <c r="M44" s="48" t="s">
        <v>1</v>
      </c>
      <c r="N44" s="49" t="s">
        <v>88</v>
      </c>
      <c r="O44" s="50">
        <v>0</v>
      </c>
      <c r="P44" s="50">
        <f t="shared" si="21"/>
        <v>0</v>
      </c>
      <c r="Q44" s="50">
        <v>0</v>
      </c>
      <c r="R44" s="50">
        <f t="shared" si="22"/>
        <v>0</v>
      </c>
      <c r="S44" s="50">
        <v>0</v>
      </c>
      <c r="T44" s="50">
        <f t="shared" si="23"/>
        <v>0</v>
      </c>
      <c r="U44" s="46"/>
      <c r="V44" s="53">
        <f t="shared" si="24"/>
        <v>0</v>
      </c>
      <c r="W44" s="57">
        <v>0</v>
      </c>
      <c r="X44" s="53">
        <f t="shared" si="25"/>
        <v>0</v>
      </c>
      <c r="Y44" s="57">
        <v>0</v>
      </c>
      <c r="Z44" s="53">
        <f t="shared" si="26"/>
        <v>0</v>
      </c>
      <c r="AA44" s="57">
        <v>0</v>
      </c>
      <c r="AB44" s="53">
        <f t="shared" si="27"/>
        <v>0</v>
      </c>
      <c r="AC44" s="57">
        <v>0</v>
      </c>
      <c r="AD44" s="53">
        <f t="shared" si="28"/>
        <v>0</v>
      </c>
      <c r="AE44" s="57">
        <f t="shared" si="29"/>
        <v>100</v>
      </c>
      <c r="AF44" s="53">
        <f t="shared" si="30"/>
        <v>0</v>
      </c>
      <c r="AT44" s="34" t="s">
        <v>119</v>
      </c>
      <c r="AV44" s="34" t="s">
        <v>84</v>
      </c>
      <c r="AW44" s="34" t="s">
        <v>50</v>
      </c>
      <c r="BA44" s="9" t="s">
        <v>80</v>
      </c>
      <c r="BG44" s="35">
        <f t="shared" si="31"/>
        <v>0</v>
      </c>
      <c r="BH44" s="35">
        <f t="shared" si="32"/>
        <v>0</v>
      </c>
      <c r="BI44" s="35">
        <f t="shared" si="33"/>
        <v>0</v>
      </c>
      <c r="BJ44" s="35">
        <f t="shared" si="34"/>
        <v>0</v>
      </c>
      <c r="BK44" s="35">
        <f t="shared" si="35"/>
        <v>0</v>
      </c>
      <c r="BL44" s="9" t="s">
        <v>48</v>
      </c>
      <c r="BM44" s="35">
        <f t="shared" si="36"/>
        <v>0</v>
      </c>
      <c r="BN44" s="9" t="s">
        <v>119</v>
      </c>
      <c r="BO44" s="34" t="s">
        <v>97</v>
      </c>
    </row>
    <row r="45" spans="2:67" s="1" customFormat="1" ht="33" customHeight="1" x14ac:dyDescent="0.2">
      <c r="B45" s="72"/>
      <c r="C45" s="28" t="s">
        <v>181</v>
      </c>
      <c r="D45" s="28" t="s">
        <v>84</v>
      </c>
      <c r="E45" s="29" t="s">
        <v>182</v>
      </c>
      <c r="F45" s="30" t="s">
        <v>183</v>
      </c>
      <c r="G45" s="31" t="s">
        <v>136</v>
      </c>
      <c r="H45" s="32">
        <v>1</v>
      </c>
      <c r="I45" s="44"/>
      <c r="J45" s="73">
        <f t="shared" si="20"/>
        <v>0</v>
      </c>
      <c r="K45" s="58"/>
      <c r="L45" s="57">
        <v>0</v>
      </c>
      <c r="M45" s="48" t="s">
        <v>1</v>
      </c>
      <c r="N45" s="49" t="s">
        <v>88</v>
      </c>
      <c r="O45" s="50">
        <v>0</v>
      </c>
      <c r="P45" s="50">
        <f t="shared" si="21"/>
        <v>0</v>
      </c>
      <c r="Q45" s="50">
        <v>0</v>
      </c>
      <c r="R45" s="50">
        <f t="shared" si="22"/>
        <v>0</v>
      </c>
      <c r="S45" s="50">
        <v>0</v>
      </c>
      <c r="T45" s="50">
        <f t="shared" si="23"/>
        <v>0</v>
      </c>
      <c r="U45" s="46"/>
      <c r="V45" s="53">
        <f t="shared" si="24"/>
        <v>0</v>
      </c>
      <c r="W45" s="57">
        <v>0</v>
      </c>
      <c r="X45" s="53">
        <f t="shared" si="25"/>
        <v>0</v>
      </c>
      <c r="Y45" s="57">
        <v>0</v>
      </c>
      <c r="Z45" s="53">
        <f t="shared" si="26"/>
        <v>0</v>
      </c>
      <c r="AA45" s="57">
        <v>0</v>
      </c>
      <c r="AB45" s="53">
        <f t="shared" si="27"/>
        <v>0</v>
      </c>
      <c r="AC45" s="57">
        <v>0</v>
      </c>
      <c r="AD45" s="53">
        <f t="shared" si="28"/>
        <v>0</v>
      </c>
      <c r="AE45" s="57">
        <f t="shared" si="29"/>
        <v>100</v>
      </c>
      <c r="AF45" s="53">
        <f t="shared" si="30"/>
        <v>0</v>
      </c>
      <c r="AT45" s="34" t="s">
        <v>119</v>
      </c>
      <c r="AV45" s="34" t="s">
        <v>84</v>
      </c>
      <c r="AW45" s="34" t="s">
        <v>50</v>
      </c>
      <c r="BA45" s="9" t="s">
        <v>80</v>
      </c>
      <c r="BG45" s="35">
        <f t="shared" si="31"/>
        <v>0</v>
      </c>
      <c r="BH45" s="35">
        <f t="shared" si="32"/>
        <v>0</v>
      </c>
      <c r="BI45" s="35">
        <f t="shared" si="33"/>
        <v>0</v>
      </c>
      <c r="BJ45" s="35">
        <f t="shared" si="34"/>
        <v>0</v>
      </c>
      <c r="BK45" s="35">
        <f t="shared" si="35"/>
        <v>0</v>
      </c>
      <c r="BL45" s="9" t="s">
        <v>48</v>
      </c>
      <c r="BM45" s="35">
        <f t="shared" si="36"/>
        <v>0</v>
      </c>
      <c r="BN45" s="9" t="s">
        <v>119</v>
      </c>
      <c r="BO45" s="34" t="s">
        <v>184</v>
      </c>
    </row>
    <row r="46" spans="2:67" s="1" customFormat="1" ht="44.25" customHeight="1" x14ac:dyDescent="0.2">
      <c r="B46" s="72"/>
      <c r="C46" s="28" t="s">
        <v>185</v>
      </c>
      <c r="D46" s="28" t="s">
        <v>84</v>
      </c>
      <c r="E46" s="29" t="s">
        <v>186</v>
      </c>
      <c r="F46" s="30" t="s">
        <v>187</v>
      </c>
      <c r="G46" s="31" t="s">
        <v>131</v>
      </c>
      <c r="H46" s="32">
        <v>4797.7049999999999</v>
      </c>
      <c r="I46" s="44"/>
      <c r="J46" s="73">
        <f t="shared" si="20"/>
        <v>0</v>
      </c>
      <c r="K46" s="58"/>
      <c r="L46" s="57">
        <v>50</v>
      </c>
      <c r="M46" s="48" t="s">
        <v>1</v>
      </c>
      <c r="N46" s="49" t="s">
        <v>88</v>
      </c>
      <c r="O46" s="50">
        <v>0</v>
      </c>
      <c r="P46" s="50">
        <f t="shared" si="21"/>
        <v>0</v>
      </c>
      <c r="Q46" s="50">
        <v>0</v>
      </c>
      <c r="R46" s="50">
        <f t="shared" si="22"/>
        <v>0</v>
      </c>
      <c r="S46" s="50">
        <v>0</v>
      </c>
      <c r="T46" s="50">
        <f t="shared" si="23"/>
        <v>0</v>
      </c>
      <c r="U46" s="46"/>
      <c r="V46" s="53">
        <f t="shared" si="24"/>
        <v>0</v>
      </c>
      <c r="W46" s="57">
        <v>0</v>
      </c>
      <c r="X46" s="53">
        <f t="shared" si="25"/>
        <v>0</v>
      </c>
      <c r="Y46" s="57">
        <v>0</v>
      </c>
      <c r="Z46" s="53">
        <f t="shared" si="26"/>
        <v>0</v>
      </c>
      <c r="AA46" s="57">
        <v>0</v>
      </c>
      <c r="AB46" s="53">
        <f t="shared" si="27"/>
        <v>0</v>
      </c>
      <c r="AC46" s="57">
        <v>0</v>
      </c>
      <c r="AD46" s="53">
        <f t="shared" si="28"/>
        <v>0</v>
      </c>
      <c r="AE46" s="57">
        <f t="shared" si="29"/>
        <v>50</v>
      </c>
      <c r="AF46" s="53">
        <f t="shared" si="30"/>
        <v>0</v>
      </c>
      <c r="AT46" s="34" t="s">
        <v>119</v>
      </c>
      <c r="AV46" s="34" t="s">
        <v>84</v>
      </c>
      <c r="AW46" s="34" t="s">
        <v>50</v>
      </c>
      <c r="BA46" s="9" t="s">
        <v>80</v>
      </c>
      <c r="BG46" s="35">
        <f t="shared" si="31"/>
        <v>0</v>
      </c>
      <c r="BH46" s="35">
        <f t="shared" si="32"/>
        <v>0</v>
      </c>
      <c r="BI46" s="35">
        <f t="shared" si="33"/>
        <v>0</v>
      </c>
      <c r="BJ46" s="35">
        <f t="shared" si="34"/>
        <v>0</v>
      </c>
      <c r="BK46" s="35">
        <f t="shared" si="35"/>
        <v>0</v>
      </c>
      <c r="BL46" s="9" t="s">
        <v>48</v>
      </c>
      <c r="BM46" s="35">
        <f t="shared" si="36"/>
        <v>0</v>
      </c>
      <c r="BN46" s="9" t="s">
        <v>119</v>
      </c>
      <c r="BO46" s="34" t="s">
        <v>188</v>
      </c>
    </row>
    <row r="47" spans="2:67" s="1" customFormat="1" ht="24.2" customHeight="1" x14ac:dyDescent="0.2">
      <c r="B47" s="72"/>
      <c r="C47" s="28" t="s">
        <v>40</v>
      </c>
      <c r="D47" s="28" t="s">
        <v>84</v>
      </c>
      <c r="E47" s="29" t="s">
        <v>189</v>
      </c>
      <c r="F47" s="30" t="s">
        <v>190</v>
      </c>
      <c r="G47" s="31" t="s">
        <v>168</v>
      </c>
      <c r="H47" s="32">
        <v>2</v>
      </c>
      <c r="I47" s="44"/>
      <c r="J47" s="73">
        <f t="shared" si="20"/>
        <v>0</v>
      </c>
      <c r="K47" s="58"/>
      <c r="L47" s="57">
        <v>0</v>
      </c>
      <c r="M47" s="48" t="s">
        <v>1</v>
      </c>
      <c r="N47" s="49" t="s">
        <v>88</v>
      </c>
      <c r="O47" s="50">
        <v>0</v>
      </c>
      <c r="P47" s="50">
        <f t="shared" si="21"/>
        <v>0</v>
      </c>
      <c r="Q47" s="50">
        <v>0</v>
      </c>
      <c r="R47" s="50">
        <f t="shared" si="22"/>
        <v>0</v>
      </c>
      <c r="S47" s="50">
        <v>0</v>
      </c>
      <c r="T47" s="50">
        <f t="shared" si="23"/>
        <v>0</v>
      </c>
      <c r="U47" s="46"/>
      <c r="V47" s="53">
        <f t="shared" si="24"/>
        <v>0</v>
      </c>
      <c r="W47" s="57">
        <v>0</v>
      </c>
      <c r="X47" s="53">
        <f t="shared" si="25"/>
        <v>0</v>
      </c>
      <c r="Y47" s="57">
        <v>0</v>
      </c>
      <c r="Z47" s="53">
        <f t="shared" si="26"/>
        <v>0</v>
      </c>
      <c r="AA47" s="57">
        <v>0</v>
      </c>
      <c r="AB47" s="53">
        <f t="shared" si="27"/>
        <v>0</v>
      </c>
      <c r="AC47" s="57">
        <v>0</v>
      </c>
      <c r="AD47" s="53">
        <f t="shared" si="28"/>
        <v>0</v>
      </c>
      <c r="AE47" s="57">
        <f t="shared" si="29"/>
        <v>100</v>
      </c>
      <c r="AF47" s="53">
        <f t="shared" si="30"/>
        <v>0</v>
      </c>
      <c r="AT47" s="34" t="s">
        <v>119</v>
      </c>
      <c r="AV47" s="34" t="s">
        <v>84</v>
      </c>
      <c r="AW47" s="34" t="s">
        <v>50</v>
      </c>
      <c r="BA47" s="9" t="s">
        <v>80</v>
      </c>
      <c r="BG47" s="35">
        <f t="shared" si="31"/>
        <v>0</v>
      </c>
      <c r="BH47" s="35">
        <f t="shared" si="32"/>
        <v>0</v>
      </c>
      <c r="BI47" s="35">
        <f t="shared" si="33"/>
        <v>0</v>
      </c>
      <c r="BJ47" s="35">
        <f t="shared" si="34"/>
        <v>0</v>
      </c>
      <c r="BK47" s="35">
        <f t="shared" si="35"/>
        <v>0</v>
      </c>
      <c r="BL47" s="9" t="s">
        <v>48</v>
      </c>
      <c r="BM47" s="35">
        <f t="shared" si="36"/>
        <v>0</v>
      </c>
      <c r="BN47" s="9" t="s">
        <v>119</v>
      </c>
      <c r="BO47" s="34" t="s">
        <v>191</v>
      </c>
    </row>
    <row r="48" spans="2:67" s="1" customFormat="1" ht="16.5" customHeight="1" x14ac:dyDescent="0.2">
      <c r="B48" s="72"/>
      <c r="C48" s="28" t="s">
        <v>192</v>
      </c>
      <c r="D48" s="28" t="s">
        <v>84</v>
      </c>
      <c r="E48" s="29" t="s">
        <v>193</v>
      </c>
      <c r="F48" s="30" t="s">
        <v>194</v>
      </c>
      <c r="G48" s="31" t="s">
        <v>136</v>
      </c>
      <c r="H48" s="32">
        <v>1</v>
      </c>
      <c r="I48" s="44"/>
      <c r="J48" s="73">
        <f t="shared" si="20"/>
        <v>0</v>
      </c>
      <c r="K48" s="58"/>
      <c r="L48" s="57">
        <v>0</v>
      </c>
      <c r="M48" s="48" t="s">
        <v>1</v>
      </c>
      <c r="N48" s="49" t="s">
        <v>88</v>
      </c>
      <c r="O48" s="50">
        <v>0</v>
      </c>
      <c r="P48" s="50">
        <f t="shared" si="21"/>
        <v>0</v>
      </c>
      <c r="Q48" s="50">
        <v>0</v>
      </c>
      <c r="R48" s="50">
        <f t="shared" si="22"/>
        <v>0</v>
      </c>
      <c r="S48" s="50">
        <v>0</v>
      </c>
      <c r="T48" s="50">
        <f t="shared" si="23"/>
        <v>0</v>
      </c>
      <c r="U48" s="46"/>
      <c r="V48" s="53">
        <f t="shared" si="24"/>
        <v>0</v>
      </c>
      <c r="W48" s="57">
        <v>0</v>
      </c>
      <c r="X48" s="53">
        <f t="shared" si="25"/>
        <v>0</v>
      </c>
      <c r="Y48" s="57">
        <v>0</v>
      </c>
      <c r="Z48" s="53">
        <f t="shared" si="26"/>
        <v>0</v>
      </c>
      <c r="AA48" s="57">
        <v>0</v>
      </c>
      <c r="AB48" s="53">
        <f t="shared" si="27"/>
        <v>0</v>
      </c>
      <c r="AC48" s="57">
        <v>0</v>
      </c>
      <c r="AD48" s="53">
        <f t="shared" si="28"/>
        <v>0</v>
      </c>
      <c r="AE48" s="57">
        <f t="shared" si="29"/>
        <v>100</v>
      </c>
      <c r="AF48" s="53">
        <f t="shared" si="30"/>
        <v>0</v>
      </c>
      <c r="AT48" s="34" t="s">
        <v>119</v>
      </c>
      <c r="AV48" s="34" t="s">
        <v>84</v>
      </c>
      <c r="AW48" s="34" t="s">
        <v>50</v>
      </c>
      <c r="BA48" s="9" t="s">
        <v>80</v>
      </c>
      <c r="BG48" s="35">
        <f t="shared" si="31"/>
        <v>0</v>
      </c>
      <c r="BH48" s="35">
        <f t="shared" si="32"/>
        <v>0</v>
      </c>
      <c r="BI48" s="35">
        <f t="shared" si="33"/>
        <v>0</v>
      </c>
      <c r="BJ48" s="35">
        <f t="shared" si="34"/>
        <v>0</v>
      </c>
      <c r="BK48" s="35">
        <f t="shared" si="35"/>
        <v>0</v>
      </c>
      <c r="BL48" s="9" t="s">
        <v>48</v>
      </c>
      <c r="BM48" s="35">
        <f t="shared" si="36"/>
        <v>0</v>
      </c>
      <c r="BN48" s="9" t="s">
        <v>119</v>
      </c>
      <c r="BO48" s="34" t="s">
        <v>195</v>
      </c>
    </row>
    <row r="49" spans="2:67" s="1" customFormat="1" ht="16.5" customHeight="1" x14ac:dyDescent="0.2">
      <c r="B49" s="72"/>
      <c r="C49" s="28" t="s">
        <v>196</v>
      </c>
      <c r="D49" s="28" t="s">
        <v>84</v>
      </c>
      <c r="E49" s="29" t="s">
        <v>197</v>
      </c>
      <c r="F49" s="30" t="s">
        <v>198</v>
      </c>
      <c r="G49" s="31" t="s">
        <v>136</v>
      </c>
      <c r="H49" s="32">
        <v>1</v>
      </c>
      <c r="I49" s="44"/>
      <c r="J49" s="73">
        <f t="shared" si="20"/>
        <v>0</v>
      </c>
      <c r="K49" s="58"/>
      <c r="L49" s="57">
        <v>0</v>
      </c>
      <c r="M49" s="48" t="s">
        <v>1</v>
      </c>
      <c r="N49" s="49" t="s">
        <v>88</v>
      </c>
      <c r="O49" s="50">
        <v>0</v>
      </c>
      <c r="P49" s="50">
        <f t="shared" si="21"/>
        <v>0</v>
      </c>
      <c r="Q49" s="50">
        <v>0</v>
      </c>
      <c r="R49" s="50">
        <f t="shared" si="22"/>
        <v>0</v>
      </c>
      <c r="S49" s="50">
        <v>0</v>
      </c>
      <c r="T49" s="50">
        <f t="shared" si="23"/>
        <v>0</v>
      </c>
      <c r="U49" s="46"/>
      <c r="V49" s="53">
        <f t="shared" si="24"/>
        <v>0</v>
      </c>
      <c r="W49" s="57">
        <v>0</v>
      </c>
      <c r="X49" s="53">
        <f t="shared" si="25"/>
        <v>0</v>
      </c>
      <c r="Y49" s="57">
        <v>0</v>
      </c>
      <c r="Z49" s="53">
        <f t="shared" si="26"/>
        <v>0</v>
      </c>
      <c r="AA49" s="57">
        <v>0</v>
      </c>
      <c r="AB49" s="53">
        <f t="shared" si="27"/>
        <v>0</v>
      </c>
      <c r="AC49" s="57">
        <v>0</v>
      </c>
      <c r="AD49" s="53">
        <f t="shared" si="28"/>
        <v>0</v>
      </c>
      <c r="AE49" s="57">
        <f t="shared" si="29"/>
        <v>100</v>
      </c>
      <c r="AF49" s="53">
        <f t="shared" si="30"/>
        <v>0</v>
      </c>
      <c r="AT49" s="34" t="s">
        <v>119</v>
      </c>
      <c r="AV49" s="34" t="s">
        <v>84</v>
      </c>
      <c r="AW49" s="34" t="s">
        <v>50</v>
      </c>
      <c r="BA49" s="9" t="s">
        <v>80</v>
      </c>
      <c r="BG49" s="35">
        <f t="shared" si="31"/>
        <v>0</v>
      </c>
      <c r="BH49" s="35">
        <f t="shared" si="32"/>
        <v>0</v>
      </c>
      <c r="BI49" s="35">
        <f t="shared" si="33"/>
        <v>0</v>
      </c>
      <c r="BJ49" s="35">
        <f t="shared" si="34"/>
        <v>0</v>
      </c>
      <c r="BK49" s="35">
        <f t="shared" si="35"/>
        <v>0</v>
      </c>
      <c r="BL49" s="9" t="s">
        <v>48</v>
      </c>
      <c r="BM49" s="35">
        <f t="shared" si="36"/>
        <v>0</v>
      </c>
      <c r="BN49" s="9" t="s">
        <v>119</v>
      </c>
      <c r="BO49" s="34" t="s">
        <v>199</v>
      </c>
    </row>
    <row r="50" spans="2:67" s="1" customFormat="1" ht="24.2" customHeight="1" x14ac:dyDescent="0.2">
      <c r="B50" s="72"/>
      <c r="C50" s="28" t="s">
        <v>200</v>
      </c>
      <c r="D50" s="28" t="s">
        <v>84</v>
      </c>
      <c r="E50" s="29" t="s">
        <v>201</v>
      </c>
      <c r="F50" s="30" t="s">
        <v>202</v>
      </c>
      <c r="G50" s="31" t="s">
        <v>136</v>
      </c>
      <c r="H50" s="32">
        <v>1</v>
      </c>
      <c r="I50" s="44"/>
      <c r="J50" s="73">
        <f t="shared" si="20"/>
        <v>0</v>
      </c>
      <c r="K50" s="58"/>
      <c r="L50" s="57">
        <v>0</v>
      </c>
      <c r="M50" s="48" t="s">
        <v>1</v>
      </c>
      <c r="N50" s="49" t="s">
        <v>88</v>
      </c>
      <c r="O50" s="50">
        <v>0</v>
      </c>
      <c r="P50" s="50">
        <f t="shared" si="21"/>
        <v>0</v>
      </c>
      <c r="Q50" s="50">
        <v>0</v>
      </c>
      <c r="R50" s="50">
        <f t="shared" si="22"/>
        <v>0</v>
      </c>
      <c r="S50" s="50">
        <v>0</v>
      </c>
      <c r="T50" s="50">
        <f t="shared" si="23"/>
        <v>0</v>
      </c>
      <c r="U50" s="46"/>
      <c r="V50" s="53">
        <f t="shared" si="24"/>
        <v>0</v>
      </c>
      <c r="W50" s="57">
        <v>0</v>
      </c>
      <c r="X50" s="53">
        <f t="shared" si="25"/>
        <v>0</v>
      </c>
      <c r="Y50" s="57">
        <v>0</v>
      </c>
      <c r="Z50" s="53">
        <f t="shared" si="26"/>
        <v>0</v>
      </c>
      <c r="AA50" s="57">
        <v>0</v>
      </c>
      <c r="AB50" s="53">
        <f t="shared" si="27"/>
        <v>0</v>
      </c>
      <c r="AC50" s="57">
        <v>0</v>
      </c>
      <c r="AD50" s="53">
        <f t="shared" si="28"/>
        <v>0</v>
      </c>
      <c r="AE50" s="57">
        <f t="shared" si="29"/>
        <v>100</v>
      </c>
      <c r="AF50" s="53">
        <f t="shared" si="30"/>
        <v>0</v>
      </c>
      <c r="AT50" s="34" t="s">
        <v>119</v>
      </c>
      <c r="AV50" s="34" t="s">
        <v>84</v>
      </c>
      <c r="AW50" s="34" t="s">
        <v>50</v>
      </c>
      <c r="BA50" s="9" t="s">
        <v>80</v>
      </c>
      <c r="BG50" s="35">
        <f t="shared" si="31"/>
        <v>0</v>
      </c>
      <c r="BH50" s="35">
        <f t="shared" si="32"/>
        <v>0</v>
      </c>
      <c r="BI50" s="35">
        <f t="shared" si="33"/>
        <v>0</v>
      </c>
      <c r="BJ50" s="35">
        <f t="shared" si="34"/>
        <v>0</v>
      </c>
      <c r="BK50" s="35">
        <f t="shared" si="35"/>
        <v>0</v>
      </c>
      <c r="BL50" s="9" t="s">
        <v>48</v>
      </c>
      <c r="BM50" s="35">
        <f t="shared" si="36"/>
        <v>0</v>
      </c>
      <c r="BN50" s="9" t="s">
        <v>119</v>
      </c>
      <c r="BO50" s="34" t="s">
        <v>203</v>
      </c>
    </row>
    <row r="51" spans="2:67" s="1" customFormat="1" ht="16.5" customHeight="1" x14ac:dyDescent="0.2">
      <c r="B51" s="72"/>
      <c r="C51" s="28" t="s">
        <v>204</v>
      </c>
      <c r="D51" s="28" t="s">
        <v>84</v>
      </c>
      <c r="E51" s="29" t="s">
        <v>205</v>
      </c>
      <c r="F51" s="30" t="s">
        <v>206</v>
      </c>
      <c r="G51" s="31" t="s">
        <v>136</v>
      </c>
      <c r="H51" s="32">
        <v>1</v>
      </c>
      <c r="I51" s="44"/>
      <c r="J51" s="73">
        <f t="shared" si="20"/>
        <v>0</v>
      </c>
      <c r="K51" s="58"/>
      <c r="L51" s="57">
        <v>0</v>
      </c>
      <c r="M51" s="48" t="s">
        <v>1</v>
      </c>
      <c r="N51" s="49" t="s">
        <v>88</v>
      </c>
      <c r="O51" s="50">
        <v>0</v>
      </c>
      <c r="P51" s="50">
        <f t="shared" si="21"/>
        <v>0</v>
      </c>
      <c r="Q51" s="50">
        <v>0</v>
      </c>
      <c r="R51" s="50">
        <f t="shared" si="22"/>
        <v>0</v>
      </c>
      <c r="S51" s="50">
        <v>0</v>
      </c>
      <c r="T51" s="50">
        <f t="shared" si="23"/>
        <v>0</v>
      </c>
      <c r="U51" s="46"/>
      <c r="V51" s="53">
        <f t="shared" si="24"/>
        <v>0</v>
      </c>
      <c r="W51" s="57">
        <v>0</v>
      </c>
      <c r="X51" s="53">
        <f t="shared" si="25"/>
        <v>0</v>
      </c>
      <c r="Y51" s="57">
        <v>0</v>
      </c>
      <c r="Z51" s="53">
        <f t="shared" si="26"/>
        <v>0</v>
      </c>
      <c r="AA51" s="57">
        <v>0</v>
      </c>
      <c r="AB51" s="53">
        <f t="shared" si="27"/>
        <v>0</v>
      </c>
      <c r="AC51" s="57">
        <v>0</v>
      </c>
      <c r="AD51" s="53">
        <f t="shared" si="28"/>
        <v>0</v>
      </c>
      <c r="AE51" s="57">
        <f t="shared" si="29"/>
        <v>100</v>
      </c>
      <c r="AF51" s="53">
        <f t="shared" si="30"/>
        <v>0</v>
      </c>
      <c r="AT51" s="34" t="s">
        <v>119</v>
      </c>
      <c r="AV51" s="34" t="s">
        <v>84</v>
      </c>
      <c r="AW51" s="34" t="s">
        <v>50</v>
      </c>
      <c r="BA51" s="9" t="s">
        <v>80</v>
      </c>
      <c r="BG51" s="35">
        <f t="shared" si="31"/>
        <v>0</v>
      </c>
      <c r="BH51" s="35">
        <f t="shared" si="32"/>
        <v>0</v>
      </c>
      <c r="BI51" s="35">
        <f t="shared" si="33"/>
        <v>0</v>
      </c>
      <c r="BJ51" s="35">
        <f t="shared" si="34"/>
        <v>0</v>
      </c>
      <c r="BK51" s="35">
        <f t="shared" si="35"/>
        <v>0</v>
      </c>
      <c r="BL51" s="9" t="s">
        <v>48</v>
      </c>
      <c r="BM51" s="35">
        <f t="shared" si="36"/>
        <v>0</v>
      </c>
      <c r="BN51" s="9" t="s">
        <v>119</v>
      </c>
      <c r="BO51" s="34" t="s">
        <v>207</v>
      </c>
    </row>
    <row r="52" spans="2:67" s="1" customFormat="1" ht="24.2" customHeight="1" x14ac:dyDescent="0.2">
      <c r="B52" s="72"/>
      <c r="C52" s="28" t="s">
        <v>208</v>
      </c>
      <c r="D52" s="28" t="s">
        <v>84</v>
      </c>
      <c r="E52" s="29" t="s">
        <v>209</v>
      </c>
      <c r="F52" s="30" t="s">
        <v>210</v>
      </c>
      <c r="G52" s="31" t="s">
        <v>87</v>
      </c>
      <c r="H52" s="32">
        <v>52</v>
      </c>
      <c r="I52" s="44"/>
      <c r="J52" s="73">
        <f t="shared" si="20"/>
        <v>0</v>
      </c>
      <c r="K52" s="58"/>
      <c r="L52" s="57">
        <v>0</v>
      </c>
      <c r="M52" s="48" t="s">
        <v>1</v>
      </c>
      <c r="N52" s="49" t="s">
        <v>88</v>
      </c>
      <c r="O52" s="50">
        <v>0</v>
      </c>
      <c r="P52" s="50">
        <f t="shared" si="21"/>
        <v>0</v>
      </c>
      <c r="Q52" s="50">
        <v>0</v>
      </c>
      <c r="R52" s="50">
        <f t="shared" si="22"/>
        <v>0</v>
      </c>
      <c r="S52" s="50">
        <v>0</v>
      </c>
      <c r="T52" s="50">
        <f t="shared" si="23"/>
        <v>0</v>
      </c>
      <c r="U52" s="46"/>
      <c r="V52" s="53">
        <f t="shared" si="24"/>
        <v>0</v>
      </c>
      <c r="W52" s="57">
        <v>0</v>
      </c>
      <c r="X52" s="53">
        <f t="shared" si="25"/>
        <v>0</v>
      </c>
      <c r="Y52" s="57">
        <v>0</v>
      </c>
      <c r="Z52" s="53">
        <f t="shared" si="26"/>
        <v>0</v>
      </c>
      <c r="AA52" s="57">
        <v>0</v>
      </c>
      <c r="AB52" s="53">
        <f t="shared" si="27"/>
        <v>0</v>
      </c>
      <c r="AC52" s="57">
        <v>0</v>
      </c>
      <c r="AD52" s="53">
        <f t="shared" si="28"/>
        <v>0</v>
      </c>
      <c r="AE52" s="57">
        <f t="shared" si="29"/>
        <v>100</v>
      </c>
      <c r="AF52" s="53">
        <f t="shared" si="30"/>
        <v>0</v>
      </c>
      <c r="AT52" s="34" t="s">
        <v>119</v>
      </c>
      <c r="AV52" s="34" t="s">
        <v>84</v>
      </c>
      <c r="AW52" s="34" t="s">
        <v>50</v>
      </c>
      <c r="BA52" s="9" t="s">
        <v>80</v>
      </c>
      <c r="BG52" s="35">
        <f t="shared" si="31"/>
        <v>0</v>
      </c>
      <c r="BH52" s="35">
        <f t="shared" si="32"/>
        <v>0</v>
      </c>
      <c r="BI52" s="35">
        <f t="shared" si="33"/>
        <v>0</v>
      </c>
      <c r="BJ52" s="35">
        <f t="shared" si="34"/>
        <v>0</v>
      </c>
      <c r="BK52" s="35">
        <f t="shared" si="35"/>
        <v>0</v>
      </c>
      <c r="BL52" s="9" t="s">
        <v>48</v>
      </c>
      <c r="BM52" s="35">
        <f t="shared" si="36"/>
        <v>0</v>
      </c>
      <c r="BN52" s="9" t="s">
        <v>119</v>
      </c>
      <c r="BO52" s="34" t="s">
        <v>211</v>
      </c>
    </row>
    <row r="53" spans="2:67" s="1" customFormat="1" ht="33" customHeight="1" x14ac:dyDescent="0.2">
      <c r="B53" s="72"/>
      <c r="C53" s="28" t="s">
        <v>212</v>
      </c>
      <c r="D53" s="28" t="s">
        <v>84</v>
      </c>
      <c r="E53" s="29" t="s">
        <v>213</v>
      </c>
      <c r="F53" s="30" t="s">
        <v>214</v>
      </c>
      <c r="G53" s="31" t="s">
        <v>168</v>
      </c>
      <c r="H53" s="32">
        <v>8</v>
      </c>
      <c r="I53" s="44"/>
      <c r="J53" s="73">
        <f t="shared" ref="J53:J65" si="37">ROUND(I53*H53,2)</f>
        <v>0</v>
      </c>
      <c r="K53" s="58"/>
      <c r="L53" s="57">
        <v>0</v>
      </c>
      <c r="M53" s="48" t="s">
        <v>1</v>
      </c>
      <c r="N53" s="49" t="s">
        <v>88</v>
      </c>
      <c r="O53" s="50">
        <v>0</v>
      </c>
      <c r="P53" s="50">
        <f t="shared" si="21"/>
        <v>0</v>
      </c>
      <c r="Q53" s="50">
        <v>0</v>
      </c>
      <c r="R53" s="50">
        <f t="shared" si="22"/>
        <v>0</v>
      </c>
      <c r="S53" s="50">
        <v>0</v>
      </c>
      <c r="T53" s="50">
        <f t="shared" si="23"/>
        <v>0</v>
      </c>
      <c r="U53" s="46"/>
      <c r="V53" s="53">
        <f t="shared" si="24"/>
        <v>0</v>
      </c>
      <c r="W53" s="57">
        <v>0</v>
      </c>
      <c r="X53" s="53">
        <f t="shared" si="25"/>
        <v>0</v>
      </c>
      <c r="Y53" s="57">
        <v>0</v>
      </c>
      <c r="Z53" s="53">
        <f t="shared" si="26"/>
        <v>0</v>
      </c>
      <c r="AA53" s="57">
        <v>0</v>
      </c>
      <c r="AB53" s="53">
        <f t="shared" si="27"/>
        <v>0</v>
      </c>
      <c r="AC53" s="57">
        <v>0</v>
      </c>
      <c r="AD53" s="53">
        <f t="shared" si="28"/>
        <v>0</v>
      </c>
      <c r="AE53" s="57">
        <f t="shared" si="29"/>
        <v>100</v>
      </c>
      <c r="AF53" s="53">
        <f t="shared" si="30"/>
        <v>0</v>
      </c>
      <c r="AT53" s="34" t="s">
        <v>119</v>
      </c>
      <c r="AV53" s="34" t="s">
        <v>84</v>
      </c>
      <c r="AW53" s="34" t="s">
        <v>50</v>
      </c>
      <c r="BA53" s="9" t="s">
        <v>80</v>
      </c>
      <c r="BG53" s="35">
        <f t="shared" ref="BG53:BG65" si="38">IF(N53="základní",J53,0)</f>
        <v>0</v>
      </c>
      <c r="BH53" s="35">
        <f t="shared" ref="BH53:BH65" si="39">IF(N53="snížená",J53,0)</f>
        <v>0</v>
      </c>
      <c r="BI53" s="35">
        <f t="shared" ref="BI53:BI65" si="40">IF(N53="zákl. přenesená",J53,0)</f>
        <v>0</v>
      </c>
      <c r="BJ53" s="35">
        <f t="shared" ref="BJ53:BJ65" si="41">IF(N53="sníž. přenesená",J53,0)</f>
        <v>0</v>
      </c>
      <c r="BK53" s="35">
        <f t="shared" ref="BK53:BK65" si="42">IF(N53="nulová",J53,0)</f>
        <v>0</v>
      </c>
      <c r="BL53" s="9" t="s">
        <v>48</v>
      </c>
      <c r="BM53" s="35">
        <f t="shared" ref="BM53:BM65" si="43">ROUND(I53*H53,2)</f>
        <v>0</v>
      </c>
      <c r="BN53" s="9" t="s">
        <v>119</v>
      </c>
      <c r="BO53" s="34" t="s">
        <v>215</v>
      </c>
    </row>
    <row r="54" spans="2:67" s="1" customFormat="1" ht="24.2" customHeight="1" x14ac:dyDescent="0.2">
      <c r="B54" s="72"/>
      <c r="C54" s="28" t="s">
        <v>216</v>
      </c>
      <c r="D54" s="28" t="s">
        <v>84</v>
      </c>
      <c r="E54" s="29" t="s">
        <v>217</v>
      </c>
      <c r="F54" s="30" t="s">
        <v>218</v>
      </c>
      <c r="G54" s="31" t="s">
        <v>168</v>
      </c>
      <c r="H54" s="32">
        <v>3</v>
      </c>
      <c r="I54" s="44"/>
      <c r="J54" s="73">
        <f t="shared" si="37"/>
        <v>0</v>
      </c>
      <c r="K54" s="58"/>
      <c r="L54" s="57">
        <v>0</v>
      </c>
      <c r="M54" s="48" t="s">
        <v>1</v>
      </c>
      <c r="N54" s="49" t="s">
        <v>88</v>
      </c>
      <c r="O54" s="50">
        <v>0</v>
      </c>
      <c r="P54" s="50">
        <f t="shared" si="21"/>
        <v>0</v>
      </c>
      <c r="Q54" s="50">
        <v>0</v>
      </c>
      <c r="R54" s="50">
        <f t="shared" si="22"/>
        <v>0</v>
      </c>
      <c r="S54" s="50">
        <v>0</v>
      </c>
      <c r="T54" s="50">
        <f t="shared" si="23"/>
        <v>0</v>
      </c>
      <c r="U54" s="46"/>
      <c r="V54" s="53">
        <f t="shared" si="24"/>
        <v>0</v>
      </c>
      <c r="W54" s="57">
        <v>0</v>
      </c>
      <c r="X54" s="53">
        <f t="shared" si="25"/>
        <v>0</v>
      </c>
      <c r="Y54" s="57">
        <v>0</v>
      </c>
      <c r="Z54" s="53">
        <f t="shared" si="26"/>
        <v>0</v>
      </c>
      <c r="AA54" s="57">
        <v>0</v>
      </c>
      <c r="AB54" s="53">
        <f t="shared" si="27"/>
        <v>0</v>
      </c>
      <c r="AC54" s="57">
        <v>0</v>
      </c>
      <c r="AD54" s="53">
        <f t="shared" si="28"/>
        <v>0</v>
      </c>
      <c r="AE54" s="57">
        <f t="shared" si="29"/>
        <v>100</v>
      </c>
      <c r="AF54" s="53">
        <f t="shared" si="30"/>
        <v>0</v>
      </c>
      <c r="AT54" s="34" t="s">
        <v>119</v>
      </c>
      <c r="AV54" s="34" t="s">
        <v>84</v>
      </c>
      <c r="AW54" s="34" t="s">
        <v>50</v>
      </c>
      <c r="BA54" s="9" t="s">
        <v>80</v>
      </c>
      <c r="BG54" s="35">
        <f t="shared" si="38"/>
        <v>0</v>
      </c>
      <c r="BH54" s="35">
        <f t="shared" si="39"/>
        <v>0</v>
      </c>
      <c r="BI54" s="35">
        <f t="shared" si="40"/>
        <v>0</v>
      </c>
      <c r="BJ54" s="35">
        <f t="shared" si="41"/>
        <v>0</v>
      </c>
      <c r="BK54" s="35">
        <f t="shared" si="42"/>
        <v>0</v>
      </c>
      <c r="BL54" s="9" t="s">
        <v>48</v>
      </c>
      <c r="BM54" s="35">
        <f t="shared" si="43"/>
        <v>0</v>
      </c>
      <c r="BN54" s="9" t="s">
        <v>119</v>
      </c>
      <c r="BO54" s="34" t="s">
        <v>219</v>
      </c>
    </row>
    <row r="55" spans="2:67" s="1" customFormat="1" ht="24.2" customHeight="1" x14ac:dyDescent="0.2">
      <c r="B55" s="72"/>
      <c r="C55" s="28" t="s">
        <v>220</v>
      </c>
      <c r="D55" s="28" t="s">
        <v>84</v>
      </c>
      <c r="E55" s="29" t="s">
        <v>221</v>
      </c>
      <c r="F55" s="30" t="s">
        <v>222</v>
      </c>
      <c r="G55" s="31" t="s">
        <v>144</v>
      </c>
      <c r="H55" s="32">
        <v>18.024999999999999</v>
      </c>
      <c r="I55" s="44"/>
      <c r="J55" s="73">
        <f t="shared" si="37"/>
        <v>0</v>
      </c>
      <c r="K55" s="58"/>
      <c r="L55" s="57">
        <v>0</v>
      </c>
      <c r="M55" s="48" t="s">
        <v>1</v>
      </c>
      <c r="N55" s="49" t="s">
        <v>88</v>
      </c>
      <c r="O55" s="50">
        <v>0</v>
      </c>
      <c r="P55" s="50">
        <f t="shared" si="21"/>
        <v>0</v>
      </c>
      <c r="Q55" s="50">
        <v>0</v>
      </c>
      <c r="R55" s="50">
        <f t="shared" si="22"/>
        <v>0</v>
      </c>
      <c r="S55" s="50">
        <v>0</v>
      </c>
      <c r="T55" s="50">
        <f t="shared" si="23"/>
        <v>0</v>
      </c>
      <c r="U55" s="46"/>
      <c r="V55" s="53">
        <f t="shared" si="24"/>
        <v>0</v>
      </c>
      <c r="W55" s="57">
        <v>0</v>
      </c>
      <c r="X55" s="53">
        <f t="shared" si="25"/>
        <v>0</v>
      </c>
      <c r="Y55" s="57">
        <v>0</v>
      </c>
      <c r="Z55" s="53">
        <f t="shared" si="26"/>
        <v>0</v>
      </c>
      <c r="AA55" s="57">
        <v>0</v>
      </c>
      <c r="AB55" s="53">
        <f t="shared" si="27"/>
        <v>0</v>
      </c>
      <c r="AC55" s="57">
        <v>0</v>
      </c>
      <c r="AD55" s="53">
        <f t="shared" si="28"/>
        <v>0</v>
      </c>
      <c r="AE55" s="57">
        <f t="shared" si="29"/>
        <v>100</v>
      </c>
      <c r="AF55" s="53">
        <f t="shared" si="30"/>
        <v>0</v>
      </c>
      <c r="AT55" s="34" t="s">
        <v>119</v>
      </c>
      <c r="AV55" s="34" t="s">
        <v>84</v>
      </c>
      <c r="AW55" s="34" t="s">
        <v>50</v>
      </c>
      <c r="BA55" s="9" t="s">
        <v>80</v>
      </c>
      <c r="BG55" s="35">
        <f t="shared" si="38"/>
        <v>0</v>
      </c>
      <c r="BH55" s="35">
        <f t="shared" si="39"/>
        <v>0</v>
      </c>
      <c r="BI55" s="35">
        <f t="shared" si="40"/>
        <v>0</v>
      </c>
      <c r="BJ55" s="35">
        <f t="shared" si="41"/>
        <v>0</v>
      </c>
      <c r="BK55" s="35">
        <f t="shared" si="42"/>
        <v>0</v>
      </c>
      <c r="BL55" s="9" t="s">
        <v>48</v>
      </c>
      <c r="BM55" s="35">
        <f t="shared" si="43"/>
        <v>0</v>
      </c>
      <c r="BN55" s="9" t="s">
        <v>119</v>
      </c>
      <c r="BO55" s="34" t="s">
        <v>223</v>
      </c>
    </row>
    <row r="56" spans="2:67" s="1" customFormat="1" ht="24.2" customHeight="1" x14ac:dyDescent="0.2">
      <c r="B56" s="72"/>
      <c r="C56" s="28" t="s">
        <v>105</v>
      </c>
      <c r="D56" s="28" t="s">
        <v>84</v>
      </c>
      <c r="E56" s="29" t="s">
        <v>224</v>
      </c>
      <c r="F56" s="30" t="s">
        <v>225</v>
      </c>
      <c r="G56" s="31" t="s">
        <v>144</v>
      </c>
      <c r="H56" s="32">
        <v>181.57</v>
      </c>
      <c r="I56" s="44"/>
      <c r="J56" s="73">
        <f t="shared" si="37"/>
        <v>0</v>
      </c>
      <c r="K56" s="58"/>
      <c r="L56" s="57">
        <v>0</v>
      </c>
      <c r="M56" s="48" t="s">
        <v>1</v>
      </c>
      <c r="N56" s="49" t="s">
        <v>88</v>
      </c>
      <c r="O56" s="50">
        <v>0</v>
      </c>
      <c r="P56" s="50">
        <f t="shared" si="21"/>
        <v>0</v>
      </c>
      <c r="Q56" s="50">
        <v>0</v>
      </c>
      <c r="R56" s="50">
        <f t="shared" si="22"/>
        <v>0</v>
      </c>
      <c r="S56" s="50">
        <v>0</v>
      </c>
      <c r="T56" s="50">
        <f t="shared" si="23"/>
        <v>0</v>
      </c>
      <c r="U56" s="46"/>
      <c r="V56" s="53">
        <f t="shared" si="24"/>
        <v>0</v>
      </c>
      <c r="W56" s="57">
        <v>0</v>
      </c>
      <c r="X56" s="53">
        <f t="shared" si="25"/>
        <v>0</v>
      </c>
      <c r="Y56" s="57">
        <v>0</v>
      </c>
      <c r="Z56" s="53">
        <f t="shared" si="26"/>
        <v>0</v>
      </c>
      <c r="AA56" s="57">
        <v>0</v>
      </c>
      <c r="AB56" s="53">
        <f t="shared" si="27"/>
        <v>0</v>
      </c>
      <c r="AC56" s="57">
        <v>0</v>
      </c>
      <c r="AD56" s="53">
        <f t="shared" si="28"/>
        <v>0</v>
      </c>
      <c r="AE56" s="57">
        <f t="shared" si="29"/>
        <v>100</v>
      </c>
      <c r="AF56" s="53">
        <f t="shared" si="30"/>
        <v>0</v>
      </c>
      <c r="AT56" s="34" t="s">
        <v>119</v>
      </c>
      <c r="AV56" s="34" t="s">
        <v>84</v>
      </c>
      <c r="AW56" s="34" t="s">
        <v>50</v>
      </c>
      <c r="BA56" s="9" t="s">
        <v>80</v>
      </c>
      <c r="BG56" s="35">
        <f t="shared" si="38"/>
        <v>0</v>
      </c>
      <c r="BH56" s="35">
        <f t="shared" si="39"/>
        <v>0</v>
      </c>
      <c r="BI56" s="35">
        <f t="shared" si="40"/>
        <v>0</v>
      </c>
      <c r="BJ56" s="35">
        <f t="shared" si="41"/>
        <v>0</v>
      </c>
      <c r="BK56" s="35">
        <f t="shared" si="42"/>
        <v>0</v>
      </c>
      <c r="BL56" s="9" t="s">
        <v>48</v>
      </c>
      <c r="BM56" s="35">
        <f t="shared" si="43"/>
        <v>0</v>
      </c>
      <c r="BN56" s="9" t="s">
        <v>119</v>
      </c>
      <c r="BO56" s="34" t="s">
        <v>226</v>
      </c>
    </row>
    <row r="57" spans="2:67" s="1" customFormat="1" ht="24.2" customHeight="1" x14ac:dyDescent="0.2">
      <c r="B57" s="72"/>
      <c r="C57" s="28" t="s">
        <v>227</v>
      </c>
      <c r="D57" s="28" t="s">
        <v>84</v>
      </c>
      <c r="E57" s="29" t="s">
        <v>228</v>
      </c>
      <c r="F57" s="30" t="s">
        <v>229</v>
      </c>
      <c r="G57" s="31" t="s">
        <v>144</v>
      </c>
      <c r="H57" s="32">
        <v>84.75</v>
      </c>
      <c r="I57" s="44"/>
      <c r="J57" s="73">
        <f t="shared" si="37"/>
        <v>0</v>
      </c>
      <c r="K57" s="58"/>
      <c r="L57" s="57">
        <v>75</v>
      </c>
      <c r="M57" s="48" t="s">
        <v>1</v>
      </c>
      <c r="N57" s="49" t="s">
        <v>88</v>
      </c>
      <c r="O57" s="50">
        <v>0</v>
      </c>
      <c r="P57" s="50">
        <f t="shared" si="21"/>
        <v>0</v>
      </c>
      <c r="Q57" s="50">
        <v>0</v>
      </c>
      <c r="R57" s="50">
        <f t="shared" si="22"/>
        <v>0</v>
      </c>
      <c r="S57" s="50">
        <v>0</v>
      </c>
      <c r="T57" s="50">
        <f t="shared" si="23"/>
        <v>0</v>
      </c>
      <c r="U57" s="46"/>
      <c r="V57" s="53">
        <f t="shared" si="24"/>
        <v>0</v>
      </c>
      <c r="W57" s="57">
        <v>0</v>
      </c>
      <c r="X57" s="53">
        <f t="shared" si="25"/>
        <v>0</v>
      </c>
      <c r="Y57" s="57">
        <v>0</v>
      </c>
      <c r="Z57" s="53">
        <f t="shared" si="26"/>
        <v>0</v>
      </c>
      <c r="AA57" s="57">
        <v>0</v>
      </c>
      <c r="AB57" s="53">
        <f t="shared" si="27"/>
        <v>0</v>
      </c>
      <c r="AC57" s="57">
        <v>0</v>
      </c>
      <c r="AD57" s="53">
        <f t="shared" si="28"/>
        <v>0</v>
      </c>
      <c r="AE57" s="57">
        <f t="shared" si="29"/>
        <v>25</v>
      </c>
      <c r="AF57" s="53">
        <f t="shared" si="30"/>
        <v>0</v>
      </c>
      <c r="AT57" s="34" t="s">
        <v>119</v>
      </c>
      <c r="AV57" s="34" t="s">
        <v>84</v>
      </c>
      <c r="AW57" s="34" t="s">
        <v>50</v>
      </c>
      <c r="BA57" s="9" t="s">
        <v>80</v>
      </c>
      <c r="BG57" s="35">
        <f t="shared" si="38"/>
        <v>0</v>
      </c>
      <c r="BH57" s="35">
        <f t="shared" si="39"/>
        <v>0</v>
      </c>
      <c r="BI57" s="35">
        <f t="shared" si="40"/>
        <v>0</v>
      </c>
      <c r="BJ57" s="35">
        <f t="shared" si="41"/>
        <v>0</v>
      </c>
      <c r="BK57" s="35">
        <f t="shared" si="42"/>
        <v>0</v>
      </c>
      <c r="BL57" s="9" t="s">
        <v>48</v>
      </c>
      <c r="BM57" s="35">
        <f t="shared" si="43"/>
        <v>0</v>
      </c>
      <c r="BN57" s="9" t="s">
        <v>119</v>
      </c>
      <c r="BO57" s="34" t="s">
        <v>230</v>
      </c>
    </row>
    <row r="58" spans="2:67" s="1" customFormat="1" ht="15.6" customHeight="1" x14ac:dyDescent="0.2">
      <c r="B58" s="72"/>
      <c r="C58" s="28" t="s">
        <v>40</v>
      </c>
      <c r="D58" s="28" t="s">
        <v>84</v>
      </c>
      <c r="E58" s="29" t="s">
        <v>231</v>
      </c>
      <c r="F58" s="30" t="s">
        <v>232</v>
      </c>
      <c r="G58" s="31" t="s">
        <v>144</v>
      </c>
      <c r="H58" s="32">
        <v>48.8</v>
      </c>
      <c r="I58" s="44"/>
      <c r="J58" s="73">
        <f t="shared" si="37"/>
        <v>0</v>
      </c>
      <c r="K58" s="58"/>
      <c r="L58" s="57">
        <v>0</v>
      </c>
      <c r="M58" s="48" t="s">
        <v>1</v>
      </c>
      <c r="N58" s="49" t="s">
        <v>88</v>
      </c>
      <c r="O58" s="50">
        <v>0</v>
      </c>
      <c r="P58" s="50">
        <f t="shared" si="21"/>
        <v>0</v>
      </c>
      <c r="Q58" s="50">
        <v>0</v>
      </c>
      <c r="R58" s="50">
        <f t="shared" si="22"/>
        <v>0</v>
      </c>
      <c r="S58" s="50">
        <v>0</v>
      </c>
      <c r="T58" s="50">
        <f t="shared" si="23"/>
        <v>0</v>
      </c>
      <c r="U58" s="46"/>
      <c r="V58" s="53">
        <f t="shared" si="24"/>
        <v>0</v>
      </c>
      <c r="W58" s="57">
        <v>0</v>
      </c>
      <c r="X58" s="53">
        <f t="shared" si="25"/>
        <v>0</v>
      </c>
      <c r="Y58" s="57">
        <v>0</v>
      </c>
      <c r="Z58" s="53">
        <f t="shared" si="26"/>
        <v>0</v>
      </c>
      <c r="AA58" s="57">
        <v>0</v>
      </c>
      <c r="AB58" s="53">
        <f t="shared" si="27"/>
        <v>0</v>
      </c>
      <c r="AC58" s="57">
        <v>0</v>
      </c>
      <c r="AD58" s="53">
        <f t="shared" si="28"/>
        <v>0</v>
      </c>
      <c r="AE58" s="57">
        <f t="shared" si="29"/>
        <v>100</v>
      </c>
      <c r="AF58" s="53">
        <f t="shared" si="30"/>
        <v>0</v>
      </c>
      <c r="AT58" s="34" t="s">
        <v>119</v>
      </c>
      <c r="AV58" s="34" t="s">
        <v>84</v>
      </c>
      <c r="AW58" s="34" t="s">
        <v>50</v>
      </c>
      <c r="BA58" s="9" t="s">
        <v>80</v>
      </c>
      <c r="BG58" s="35">
        <f t="shared" si="38"/>
        <v>0</v>
      </c>
      <c r="BH58" s="35">
        <f t="shared" si="39"/>
        <v>0</v>
      </c>
      <c r="BI58" s="35">
        <f t="shared" si="40"/>
        <v>0</v>
      </c>
      <c r="BJ58" s="35">
        <f t="shared" si="41"/>
        <v>0</v>
      </c>
      <c r="BK58" s="35">
        <f t="shared" si="42"/>
        <v>0</v>
      </c>
      <c r="BL58" s="9" t="s">
        <v>48</v>
      </c>
      <c r="BM58" s="35">
        <f t="shared" si="43"/>
        <v>0</v>
      </c>
      <c r="BN58" s="9" t="s">
        <v>119</v>
      </c>
      <c r="BO58" s="34" t="s">
        <v>233</v>
      </c>
    </row>
    <row r="59" spans="2:67" s="1" customFormat="1" ht="24.2" customHeight="1" x14ac:dyDescent="0.2">
      <c r="B59" s="72"/>
      <c r="C59" s="28" t="s">
        <v>234</v>
      </c>
      <c r="D59" s="28" t="s">
        <v>84</v>
      </c>
      <c r="E59" s="29" t="s">
        <v>235</v>
      </c>
      <c r="F59" s="30" t="s">
        <v>236</v>
      </c>
      <c r="G59" s="31" t="s">
        <v>144</v>
      </c>
      <c r="H59" s="32">
        <v>18</v>
      </c>
      <c r="I59" s="44"/>
      <c r="J59" s="73">
        <f t="shared" si="37"/>
        <v>0</v>
      </c>
      <c r="K59" s="58"/>
      <c r="L59" s="57">
        <v>0</v>
      </c>
      <c r="M59" s="48" t="s">
        <v>1</v>
      </c>
      <c r="N59" s="49" t="s">
        <v>88</v>
      </c>
      <c r="O59" s="50">
        <v>0</v>
      </c>
      <c r="P59" s="50">
        <f t="shared" si="21"/>
        <v>0</v>
      </c>
      <c r="Q59" s="50">
        <v>0</v>
      </c>
      <c r="R59" s="50">
        <f t="shared" si="22"/>
        <v>0</v>
      </c>
      <c r="S59" s="50">
        <v>0</v>
      </c>
      <c r="T59" s="50">
        <f t="shared" si="23"/>
        <v>0</v>
      </c>
      <c r="U59" s="46"/>
      <c r="V59" s="53">
        <f t="shared" si="24"/>
        <v>0</v>
      </c>
      <c r="W59" s="57">
        <v>0</v>
      </c>
      <c r="X59" s="53">
        <f t="shared" si="25"/>
        <v>0</v>
      </c>
      <c r="Y59" s="57">
        <v>0</v>
      </c>
      <c r="Z59" s="53">
        <f t="shared" si="26"/>
        <v>0</v>
      </c>
      <c r="AA59" s="57">
        <v>0</v>
      </c>
      <c r="AB59" s="53">
        <f t="shared" si="27"/>
        <v>0</v>
      </c>
      <c r="AC59" s="57">
        <v>0</v>
      </c>
      <c r="AD59" s="53">
        <f t="shared" si="28"/>
        <v>0</v>
      </c>
      <c r="AE59" s="57">
        <f t="shared" si="29"/>
        <v>100</v>
      </c>
      <c r="AF59" s="53">
        <f t="shared" si="30"/>
        <v>0</v>
      </c>
      <c r="AT59" s="34" t="s">
        <v>119</v>
      </c>
      <c r="AV59" s="34" t="s">
        <v>84</v>
      </c>
      <c r="AW59" s="34" t="s">
        <v>50</v>
      </c>
      <c r="BA59" s="9" t="s">
        <v>80</v>
      </c>
      <c r="BG59" s="35">
        <f t="shared" si="38"/>
        <v>0</v>
      </c>
      <c r="BH59" s="35">
        <f t="shared" si="39"/>
        <v>0</v>
      </c>
      <c r="BI59" s="35">
        <f t="shared" si="40"/>
        <v>0</v>
      </c>
      <c r="BJ59" s="35">
        <f t="shared" si="41"/>
        <v>0</v>
      </c>
      <c r="BK59" s="35">
        <f t="shared" si="42"/>
        <v>0</v>
      </c>
      <c r="BL59" s="9" t="s">
        <v>48</v>
      </c>
      <c r="BM59" s="35">
        <f t="shared" si="43"/>
        <v>0</v>
      </c>
      <c r="BN59" s="9" t="s">
        <v>119</v>
      </c>
      <c r="BO59" s="34" t="s">
        <v>237</v>
      </c>
    </row>
    <row r="60" spans="2:67" s="1" customFormat="1" ht="24.2" customHeight="1" x14ac:dyDescent="0.2">
      <c r="B60" s="72"/>
      <c r="C60" s="28" t="s">
        <v>238</v>
      </c>
      <c r="D60" s="28" t="s">
        <v>84</v>
      </c>
      <c r="E60" s="29" t="s">
        <v>239</v>
      </c>
      <c r="F60" s="30" t="s">
        <v>240</v>
      </c>
      <c r="G60" s="31" t="s">
        <v>136</v>
      </c>
      <c r="H60" s="32">
        <v>1</v>
      </c>
      <c r="I60" s="44"/>
      <c r="J60" s="73">
        <f t="shared" si="37"/>
        <v>0</v>
      </c>
      <c r="K60" s="58"/>
      <c r="L60" s="57">
        <v>0</v>
      </c>
      <c r="M60" s="48" t="s">
        <v>1</v>
      </c>
      <c r="N60" s="49" t="s">
        <v>88</v>
      </c>
      <c r="O60" s="50">
        <v>0</v>
      </c>
      <c r="P60" s="50">
        <f t="shared" si="21"/>
        <v>0</v>
      </c>
      <c r="Q60" s="50">
        <v>0</v>
      </c>
      <c r="R60" s="50">
        <f t="shared" si="22"/>
        <v>0</v>
      </c>
      <c r="S60" s="50">
        <v>0</v>
      </c>
      <c r="T60" s="50">
        <f t="shared" si="23"/>
        <v>0</v>
      </c>
      <c r="U60" s="46"/>
      <c r="V60" s="53">
        <f t="shared" si="24"/>
        <v>0</v>
      </c>
      <c r="W60" s="57">
        <v>0</v>
      </c>
      <c r="X60" s="53">
        <f t="shared" si="25"/>
        <v>0</v>
      </c>
      <c r="Y60" s="57">
        <v>0</v>
      </c>
      <c r="Z60" s="53">
        <f t="shared" si="26"/>
        <v>0</v>
      </c>
      <c r="AA60" s="57">
        <v>0</v>
      </c>
      <c r="AB60" s="53">
        <f t="shared" si="27"/>
        <v>0</v>
      </c>
      <c r="AC60" s="57">
        <v>0</v>
      </c>
      <c r="AD60" s="53">
        <f t="shared" si="28"/>
        <v>0</v>
      </c>
      <c r="AE60" s="57">
        <f t="shared" si="29"/>
        <v>100</v>
      </c>
      <c r="AF60" s="53">
        <f t="shared" si="30"/>
        <v>0</v>
      </c>
      <c r="AT60" s="34" t="s">
        <v>119</v>
      </c>
      <c r="AV60" s="34" t="s">
        <v>84</v>
      </c>
      <c r="AW60" s="34" t="s">
        <v>50</v>
      </c>
      <c r="BA60" s="9" t="s">
        <v>80</v>
      </c>
      <c r="BG60" s="35">
        <f t="shared" si="38"/>
        <v>0</v>
      </c>
      <c r="BH60" s="35">
        <f t="shared" si="39"/>
        <v>0</v>
      </c>
      <c r="BI60" s="35">
        <f t="shared" si="40"/>
        <v>0</v>
      </c>
      <c r="BJ60" s="35">
        <f t="shared" si="41"/>
        <v>0</v>
      </c>
      <c r="BK60" s="35">
        <f t="shared" si="42"/>
        <v>0</v>
      </c>
      <c r="BL60" s="9" t="s">
        <v>48</v>
      </c>
      <c r="BM60" s="35">
        <f t="shared" si="43"/>
        <v>0</v>
      </c>
      <c r="BN60" s="9" t="s">
        <v>119</v>
      </c>
      <c r="BO60" s="34" t="s">
        <v>241</v>
      </c>
    </row>
    <row r="61" spans="2:67" s="1" customFormat="1" ht="24.2" customHeight="1" x14ac:dyDescent="0.2">
      <c r="B61" s="72"/>
      <c r="C61" s="28" t="s">
        <v>242</v>
      </c>
      <c r="D61" s="28" t="s">
        <v>84</v>
      </c>
      <c r="E61" s="29" t="s">
        <v>243</v>
      </c>
      <c r="F61" s="30" t="s">
        <v>244</v>
      </c>
      <c r="G61" s="31" t="s">
        <v>87</v>
      </c>
      <c r="H61" s="32">
        <v>14.5</v>
      </c>
      <c r="I61" s="44"/>
      <c r="J61" s="73">
        <f t="shared" si="37"/>
        <v>0</v>
      </c>
      <c r="K61" s="58"/>
      <c r="L61" s="57">
        <v>0</v>
      </c>
      <c r="M61" s="48" t="s">
        <v>1</v>
      </c>
      <c r="N61" s="49" t="s">
        <v>88</v>
      </c>
      <c r="O61" s="50">
        <v>0</v>
      </c>
      <c r="P61" s="50">
        <f t="shared" si="21"/>
        <v>0</v>
      </c>
      <c r="Q61" s="50">
        <v>0</v>
      </c>
      <c r="R61" s="50">
        <f t="shared" si="22"/>
        <v>0</v>
      </c>
      <c r="S61" s="50">
        <v>0</v>
      </c>
      <c r="T61" s="50">
        <f t="shared" si="23"/>
        <v>0</v>
      </c>
      <c r="U61" s="46"/>
      <c r="V61" s="53">
        <f t="shared" si="24"/>
        <v>0</v>
      </c>
      <c r="W61" s="57">
        <v>0</v>
      </c>
      <c r="X61" s="53">
        <f t="shared" si="25"/>
        <v>0</v>
      </c>
      <c r="Y61" s="57">
        <v>0</v>
      </c>
      <c r="Z61" s="53">
        <f t="shared" si="26"/>
        <v>0</v>
      </c>
      <c r="AA61" s="57">
        <v>0</v>
      </c>
      <c r="AB61" s="53">
        <f t="shared" si="27"/>
        <v>0</v>
      </c>
      <c r="AC61" s="57">
        <v>0</v>
      </c>
      <c r="AD61" s="53">
        <f t="shared" si="28"/>
        <v>0</v>
      </c>
      <c r="AE61" s="57">
        <f t="shared" si="29"/>
        <v>100</v>
      </c>
      <c r="AF61" s="53">
        <f t="shared" si="30"/>
        <v>0</v>
      </c>
      <c r="AT61" s="34" t="s">
        <v>119</v>
      </c>
      <c r="AV61" s="34" t="s">
        <v>84</v>
      </c>
      <c r="AW61" s="34" t="s">
        <v>50</v>
      </c>
      <c r="BA61" s="9" t="s">
        <v>80</v>
      </c>
      <c r="BG61" s="35">
        <f t="shared" si="38"/>
        <v>0</v>
      </c>
      <c r="BH61" s="35">
        <f t="shared" si="39"/>
        <v>0</v>
      </c>
      <c r="BI61" s="35">
        <f t="shared" si="40"/>
        <v>0</v>
      </c>
      <c r="BJ61" s="35">
        <f t="shared" si="41"/>
        <v>0</v>
      </c>
      <c r="BK61" s="35">
        <f t="shared" si="42"/>
        <v>0</v>
      </c>
      <c r="BL61" s="9" t="s">
        <v>48</v>
      </c>
      <c r="BM61" s="35">
        <f t="shared" si="43"/>
        <v>0</v>
      </c>
      <c r="BN61" s="9" t="s">
        <v>119</v>
      </c>
      <c r="BO61" s="34" t="s">
        <v>245</v>
      </c>
    </row>
    <row r="62" spans="2:67" s="1" customFormat="1" ht="24.2" customHeight="1" x14ac:dyDescent="0.2">
      <c r="B62" s="72"/>
      <c r="C62" s="28" t="s">
        <v>246</v>
      </c>
      <c r="D62" s="28" t="s">
        <v>84</v>
      </c>
      <c r="E62" s="29" t="s">
        <v>247</v>
      </c>
      <c r="F62" s="30" t="s">
        <v>248</v>
      </c>
      <c r="G62" s="31" t="s">
        <v>136</v>
      </c>
      <c r="H62" s="32">
        <v>1</v>
      </c>
      <c r="I62" s="44"/>
      <c r="J62" s="73">
        <f t="shared" si="37"/>
        <v>0</v>
      </c>
      <c r="K62" s="58"/>
      <c r="L62" s="57">
        <v>0</v>
      </c>
      <c r="M62" s="48" t="s">
        <v>1</v>
      </c>
      <c r="N62" s="49" t="s">
        <v>88</v>
      </c>
      <c r="O62" s="50">
        <v>0</v>
      </c>
      <c r="P62" s="50">
        <f t="shared" si="21"/>
        <v>0</v>
      </c>
      <c r="Q62" s="50">
        <v>0</v>
      </c>
      <c r="R62" s="50">
        <f t="shared" si="22"/>
        <v>0</v>
      </c>
      <c r="S62" s="50">
        <v>0</v>
      </c>
      <c r="T62" s="50">
        <f t="shared" si="23"/>
        <v>0</v>
      </c>
      <c r="U62" s="46"/>
      <c r="V62" s="53">
        <f t="shared" si="24"/>
        <v>0</v>
      </c>
      <c r="W62" s="57">
        <v>0</v>
      </c>
      <c r="X62" s="53">
        <f t="shared" si="25"/>
        <v>0</v>
      </c>
      <c r="Y62" s="57">
        <v>0</v>
      </c>
      <c r="Z62" s="53">
        <f t="shared" si="26"/>
        <v>0</v>
      </c>
      <c r="AA62" s="57">
        <v>0</v>
      </c>
      <c r="AB62" s="53">
        <f t="shared" si="27"/>
        <v>0</v>
      </c>
      <c r="AC62" s="57">
        <v>0</v>
      </c>
      <c r="AD62" s="53">
        <f t="shared" si="28"/>
        <v>0</v>
      </c>
      <c r="AE62" s="57">
        <f t="shared" si="29"/>
        <v>100</v>
      </c>
      <c r="AF62" s="53">
        <f t="shared" si="30"/>
        <v>0</v>
      </c>
      <c r="AT62" s="34" t="s">
        <v>119</v>
      </c>
      <c r="AV62" s="34" t="s">
        <v>84</v>
      </c>
      <c r="AW62" s="34" t="s">
        <v>50</v>
      </c>
      <c r="BA62" s="9" t="s">
        <v>80</v>
      </c>
      <c r="BG62" s="35">
        <f t="shared" si="38"/>
        <v>0</v>
      </c>
      <c r="BH62" s="35">
        <f t="shared" si="39"/>
        <v>0</v>
      </c>
      <c r="BI62" s="35">
        <f t="shared" si="40"/>
        <v>0</v>
      </c>
      <c r="BJ62" s="35">
        <f t="shared" si="41"/>
        <v>0</v>
      </c>
      <c r="BK62" s="35">
        <f t="shared" si="42"/>
        <v>0</v>
      </c>
      <c r="BL62" s="9" t="s">
        <v>48</v>
      </c>
      <c r="BM62" s="35">
        <f t="shared" si="43"/>
        <v>0</v>
      </c>
      <c r="BN62" s="9" t="s">
        <v>119</v>
      </c>
      <c r="BO62" s="34" t="s">
        <v>249</v>
      </c>
    </row>
    <row r="63" spans="2:67" s="1" customFormat="1" ht="24.2" customHeight="1" x14ac:dyDescent="0.2">
      <c r="B63" s="72"/>
      <c r="C63" s="28" t="s">
        <v>250</v>
      </c>
      <c r="D63" s="28" t="s">
        <v>84</v>
      </c>
      <c r="E63" s="29" t="s">
        <v>251</v>
      </c>
      <c r="F63" s="30" t="s">
        <v>252</v>
      </c>
      <c r="G63" s="31" t="s">
        <v>74</v>
      </c>
      <c r="H63" s="32">
        <v>50779.172400000003</v>
      </c>
      <c r="I63" s="44"/>
      <c r="J63" s="73">
        <f>ROUND(I63*H63,2)</f>
        <v>0</v>
      </c>
      <c r="K63" s="58"/>
      <c r="L63" s="57">
        <v>50</v>
      </c>
      <c r="M63" s="48" t="s">
        <v>1</v>
      </c>
      <c r="N63" s="49" t="s">
        <v>88</v>
      </c>
      <c r="O63" s="50">
        <v>0</v>
      </c>
      <c r="P63" s="50">
        <f t="shared" si="21"/>
        <v>0</v>
      </c>
      <c r="Q63" s="50">
        <v>0</v>
      </c>
      <c r="R63" s="50">
        <f t="shared" si="22"/>
        <v>0</v>
      </c>
      <c r="S63" s="50">
        <v>0</v>
      </c>
      <c r="T63" s="50">
        <f t="shared" si="23"/>
        <v>0</v>
      </c>
      <c r="U63" s="46"/>
      <c r="V63" s="53">
        <f t="shared" si="24"/>
        <v>0</v>
      </c>
      <c r="W63" s="57">
        <v>0</v>
      </c>
      <c r="X63" s="53">
        <f t="shared" si="25"/>
        <v>0</v>
      </c>
      <c r="Y63" s="57">
        <v>0</v>
      </c>
      <c r="Z63" s="53">
        <f t="shared" si="26"/>
        <v>0</v>
      </c>
      <c r="AA63" s="57">
        <v>0</v>
      </c>
      <c r="AB63" s="53">
        <f t="shared" si="27"/>
        <v>0</v>
      </c>
      <c r="AC63" s="57">
        <v>0</v>
      </c>
      <c r="AD63" s="53">
        <f t="shared" si="28"/>
        <v>0</v>
      </c>
      <c r="AE63" s="57">
        <f t="shared" si="29"/>
        <v>50</v>
      </c>
      <c r="AF63" s="53">
        <f t="shared" si="30"/>
        <v>0</v>
      </c>
      <c r="AT63" s="34" t="s">
        <v>119</v>
      </c>
      <c r="AV63" s="34" t="s">
        <v>84</v>
      </c>
      <c r="AW63" s="34" t="s">
        <v>50</v>
      </c>
      <c r="BA63" s="9" t="s">
        <v>80</v>
      </c>
      <c r="BG63" s="35">
        <f>IF(N63="základní",J63,0)</f>
        <v>0</v>
      </c>
      <c r="BH63" s="35">
        <f>IF(N63="snížená",J63,0)</f>
        <v>0</v>
      </c>
      <c r="BI63" s="35">
        <f>IF(N63="zákl. přenesená",J63,0)</f>
        <v>0</v>
      </c>
      <c r="BJ63" s="35">
        <f>IF(N63="sníž. přenesená",J63,0)</f>
        <v>0</v>
      </c>
      <c r="BK63" s="35">
        <f>IF(N63="nulová",J63,0)</f>
        <v>0</v>
      </c>
      <c r="BL63" s="9" t="s">
        <v>48</v>
      </c>
      <c r="BM63" s="35">
        <f>ROUND(I63*H63,2)</f>
        <v>0</v>
      </c>
      <c r="BN63" s="9" t="s">
        <v>119</v>
      </c>
      <c r="BO63" s="34" t="s">
        <v>128</v>
      </c>
    </row>
    <row r="64" spans="2:67" s="1" customFormat="1" ht="19.899999999999999" customHeight="1" x14ac:dyDescent="0.2">
      <c r="B64" s="72"/>
      <c r="C64" s="28" t="s">
        <v>253</v>
      </c>
      <c r="D64" s="28" t="s">
        <v>84</v>
      </c>
      <c r="E64" s="29" t="s">
        <v>254</v>
      </c>
      <c r="F64" s="30" t="s">
        <v>255</v>
      </c>
      <c r="G64" s="31" t="s">
        <v>168</v>
      </c>
      <c r="H64" s="32">
        <v>1</v>
      </c>
      <c r="I64" s="44"/>
      <c r="J64" s="73">
        <f t="shared" si="37"/>
        <v>0</v>
      </c>
      <c r="K64" s="58"/>
      <c r="L64" s="57">
        <v>0</v>
      </c>
      <c r="M64" s="48" t="s">
        <v>1</v>
      </c>
      <c r="N64" s="49" t="s">
        <v>88</v>
      </c>
      <c r="O64" s="50">
        <v>0</v>
      </c>
      <c r="P64" s="50">
        <f t="shared" si="21"/>
        <v>0</v>
      </c>
      <c r="Q64" s="50">
        <v>0</v>
      </c>
      <c r="R64" s="50">
        <f t="shared" si="22"/>
        <v>0</v>
      </c>
      <c r="S64" s="50">
        <v>0</v>
      </c>
      <c r="T64" s="50">
        <f t="shared" si="23"/>
        <v>0</v>
      </c>
      <c r="U64" s="46"/>
      <c r="V64" s="53">
        <f t="shared" si="24"/>
        <v>0</v>
      </c>
      <c r="W64" s="57">
        <v>0</v>
      </c>
      <c r="X64" s="53">
        <f t="shared" si="25"/>
        <v>0</v>
      </c>
      <c r="Y64" s="57">
        <v>0</v>
      </c>
      <c r="Z64" s="53">
        <f t="shared" si="26"/>
        <v>0</v>
      </c>
      <c r="AA64" s="57">
        <v>0</v>
      </c>
      <c r="AB64" s="53">
        <f t="shared" si="27"/>
        <v>0</v>
      </c>
      <c r="AC64" s="57">
        <v>0</v>
      </c>
      <c r="AD64" s="53">
        <f t="shared" si="28"/>
        <v>0</v>
      </c>
      <c r="AE64" s="57">
        <f t="shared" si="29"/>
        <v>100</v>
      </c>
      <c r="AF64" s="53">
        <f t="shared" si="30"/>
        <v>0</v>
      </c>
      <c r="AT64" s="34" t="s">
        <v>119</v>
      </c>
      <c r="AV64" s="34" t="s">
        <v>84</v>
      </c>
      <c r="AW64" s="34" t="s">
        <v>50</v>
      </c>
      <c r="BA64" s="9" t="s">
        <v>80</v>
      </c>
      <c r="BG64" s="35">
        <f t="shared" si="38"/>
        <v>0</v>
      </c>
      <c r="BH64" s="35">
        <f t="shared" si="39"/>
        <v>0</v>
      </c>
      <c r="BI64" s="35">
        <f t="shared" si="40"/>
        <v>0</v>
      </c>
      <c r="BJ64" s="35">
        <f t="shared" si="41"/>
        <v>0</v>
      </c>
      <c r="BK64" s="35">
        <f t="shared" si="42"/>
        <v>0</v>
      </c>
      <c r="BL64" s="9" t="s">
        <v>48</v>
      </c>
      <c r="BM64" s="35">
        <f t="shared" si="43"/>
        <v>0</v>
      </c>
      <c r="BN64" s="9" t="s">
        <v>119</v>
      </c>
      <c r="BO64" s="34" t="s">
        <v>256</v>
      </c>
    </row>
    <row r="65" spans="2:67" s="1" customFormat="1" ht="16.5" customHeight="1" x14ac:dyDescent="0.2">
      <c r="B65" s="72"/>
      <c r="C65" s="28" t="s">
        <v>241</v>
      </c>
      <c r="D65" s="28" t="s">
        <v>84</v>
      </c>
      <c r="E65" s="29" t="s">
        <v>257</v>
      </c>
      <c r="F65" s="30" t="s">
        <v>258</v>
      </c>
      <c r="G65" s="31" t="s">
        <v>136</v>
      </c>
      <c r="H65" s="32">
        <v>1</v>
      </c>
      <c r="I65" s="44"/>
      <c r="J65" s="73">
        <f t="shared" si="37"/>
        <v>0</v>
      </c>
      <c r="K65" s="58"/>
      <c r="L65" s="57">
        <v>30</v>
      </c>
      <c r="M65" s="48" t="s">
        <v>1</v>
      </c>
      <c r="N65" s="49" t="s">
        <v>88</v>
      </c>
      <c r="O65" s="50">
        <v>0</v>
      </c>
      <c r="P65" s="50">
        <f t="shared" si="21"/>
        <v>0</v>
      </c>
      <c r="Q65" s="50">
        <v>0</v>
      </c>
      <c r="R65" s="50">
        <f t="shared" si="22"/>
        <v>0</v>
      </c>
      <c r="S65" s="50">
        <v>0</v>
      </c>
      <c r="T65" s="50">
        <f t="shared" si="23"/>
        <v>0</v>
      </c>
      <c r="U65" s="46"/>
      <c r="V65" s="53">
        <f t="shared" si="24"/>
        <v>0</v>
      </c>
      <c r="W65" s="57">
        <v>0</v>
      </c>
      <c r="X65" s="53">
        <f t="shared" si="25"/>
        <v>0</v>
      </c>
      <c r="Y65" s="57">
        <v>0</v>
      </c>
      <c r="Z65" s="53">
        <f t="shared" si="26"/>
        <v>0</v>
      </c>
      <c r="AA65" s="57">
        <v>0</v>
      </c>
      <c r="AB65" s="53">
        <f t="shared" si="27"/>
        <v>0</v>
      </c>
      <c r="AC65" s="57">
        <v>0</v>
      </c>
      <c r="AD65" s="53">
        <f t="shared" si="28"/>
        <v>0</v>
      </c>
      <c r="AE65" s="57">
        <f t="shared" si="29"/>
        <v>70</v>
      </c>
      <c r="AF65" s="53">
        <f t="shared" si="30"/>
        <v>0</v>
      </c>
      <c r="AT65" s="34" t="s">
        <v>119</v>
      </c>
      <c r="AV65" s="34" t="s">
        <v>84</v>
      </c>
      <c r="AW65" s="34" t="s">
        <v>50</v>
      </c>
      <c r="BA65" s="9" t="s">
        <v>80</v>
      </c>
      <c r="BG65" s="35">
        <f t="shared" si="38"/>
        <v>0</v>
      </c>
      <c r="BH65" s="35">
        <f t="shared" si="39"/>
        <v>0</v>
      </c>
      <c r="BI65" s="35">
        <f t="shared" si="40"/>
        <v>0</v>
      </c>
      <c r="BJ65" s="35">
        <f t="shared" si="41"/>
        <v>0</v>
      </c>
      <c r="BK65" s="35">
        <f t="shared" si="42"/>
        <v>0</v>
      </c>
      <c r="BL65" s="9" t="s">
        <v>48</v>
      </c>
      <c r="BM65" s="35">
        <f t="shared" si="43"/>
        <v>0</v>
      </c>
      <c r="BN65" s="9" t="s">
        <v>119</v>
      </c>
      <c r="BO65" s="34" t="s">
        <v>238</v>
      </c>
    </row>
    <row r="66" spans="2:67" s="7" customFormat="1" ht="25.9" customHeight="1" x14ac:dyDescent="0.2">
      <c r="B66" s="52"/>
      <c r="D66" s="23" t="s">
        <v>39</v>
      </c>
      <c r="E66" s="143" t="s">
        <v>259</v>
      </c>
      <c r="F66" s="143" t="s">
        <v>260</v>
      </c>
      <c r="J66" s="70">
        <f>BM66</f>
        <v>0</v>
      </c>
      <c r="L66" s="98"/>
      <c r="M66" s="24"/>
      <c r="P66" s="116">
        <f>P67+P73+P85</f>
        <v>0</v>
      </c>
      <c r="R66" s="116">
        <f>R67+R73+R85</f>
        <v>0</v>
      </c>
      <c r="T66" s="25">
        <f>T67+T73+T85</f>
        <v>0</v>
      </c>
      <c r="V66" s="42"/>
      <c r="W66" s="98"/>
      <c r="X66" s="42"/>
      <c r="Y66" s="98"/>
      <c r="Z66" s="42"/>
      <c r="AA66" s="98"/>
      <c r="AB66" s="42"/>
      <c r="AC66" s="98"/>
      <c r="AD66" s="42"/>
      <c r="AE66" s="98"/>
      <c r="AF66" s="117"/>
      <c r="AT66" s="23" t="s">
        <v>150</v>
      </c>
      <c r="AV66" s="26" t="s">
        <v>39</v>
      </c>
      <c r="AW66" s="26" t="s">
        <v>40</v>
      </c>
      <c r="BA66" s="23" t="s">
        <v>80</v>
      </c>
      <c r="BM66" s="27">
        <f>BM67+BM73+BM85</f>
        <v>0</v>
      </c>
    </row>
    <row r="67" spans="2:67" s="7" customFormat="1" ht="22.9" customHeight="1" x14ac:dyDescent="0.2">
      <c r="B67" s="52"/>
      <c r="D67" s="23" t="s">
        <v>39</v>
      </c>
      <c r="E67" s="144" t="s">
        <v>261</v>
      </c>
      <c r="F67" s="144" t="s">
        <v>262</v>
      </c>
      <c r="J67" s="71">
        <f>BM67</f>
        <v>0</v>
      </c>
      <c r="L67" s="98"/>
      <c r="M67" s="24"/>
      <c r="P67" s="116">
        <f>SUM(P68:P72)</f>
        <v>0</v>
      </c>
      <c r="R67" s="116">
        <f>SUM(R68:R72)</f>
        <v>0</v>
      </c>
      <c r="T67" s="25">
        <f>SUM(T68:T72)</f>
        <v>0</v>
      </c>
      <c r="V67" s="42"/>
      <c r="W67" s="98"/>
      <c r="X67" s="42"/>
      <c r="Y67" s="98"/>
      <c r="Z67" s="42"/>
      <c r="AA67" s="98"/>
      <c r="AB67" s="42"/>
      <c r="AC67" s="98"/>
      <c r="AD67" s="42"/>
      <c r="AE67" s="98"/>
      <c r="AF67" s="117"/>
      <c r="AT67" s="23" t="s">
        <v>48</v>
      </c>
      <c r="AV67" s="26" t="s">
        <v>39</v>
      </c>
      <c r="AW67" s="26" t="s">
        <v>48</v>
      </c>
      <c r="BA67" s="23" t="s">
        <v>80</v>
      </c>
      <c r="BM67" s="27">
        <f>SUM(BM68:BM72)</f>
        <v>0</v>
      </c>
    </row>
    <row r="68" spans="2:67" s="1" customFormat="1" ht="24.2" customHeight="1" x14ac:dyDescent="0.2">
      <c r="B68" s="72"/>
      <c r="C68" s="28" t="s">
        <v>137</v>
      </c>
      <c r="D68" s="28" t="s">
        <v>84</v>
      </c>
      <c r="E68" s="29" t="s">
        <v>263</v>
      </c>
      <c r="F68" s="30" t="s">
        <v>264</v>
      </c>
      <c r="G68" s="31" t="s">
        <v>136</v>
      </c>
      <c r="H68" s="32">
        <v>5</v>
      </c>
      <c r="I68" s="44"/>
      <c r="J68" s="73">
        <f t="shared" ref="J68:J72" si="44">ROUND(I68*H68,2)</f>
        <v>0</v>
      </c>
      <c r="K68" s="58"/>
      <c r="L68" s="57">
        <v>0</v>
      </c>
      <c r="M68" s="48" t="s">
        <v>1</v>
      </c>
      <c r="N68" s="49" t="s">
        <v>88</v>
      </c>
      <c r="O68" s="50">
        <v>0</v>
      </c>
      <c r="P68" s="50">
        <f t="shared" ref="P68:P72" si="45">O68*H68</f>
        <v>0</v>
      </c>
      <c r="Q68" s="50">
        <v>0</v>
      </c>
      <c r="R68" s="50">
        <f t="shared" ref="R68:R72" si="46">Q68*H68</f>
        <v>0</v>
      </c>
      <c r="S68" s="50">
        <v>0</v>
      </c>
      <c r="T68" s="50">
        <f t="shared" ref="T68:T72" si="47">S68*H68</f>
        <v>0</v>
      </c>
      <c r="U68" s="46"/>
      <c r="V68" s="53">
        <f t="shared" ref="V68:V72" si="48">(J68/100)*L68</f>
        <v>0</v>
      </c>
      <c r="W68" s="57">
        <v>0</v>
      </c>
      <c r="X68" s="53">
        <f t="shared" ref="X68:X72" si="49">(J68/100)*W68</f>
        <v>0</v>
      </c>
      <c r="Y68" s="57">
        <v>0</v>
      </c>
      <c r="Z68" s="53">
        <f t="shared" ref="Z68:Z72" si="50">(J68/100)*Y68</f>
        <v>0</v>
      </c>
      <c r="AA68" s="57">
        <v>0</v>
      </c>
      <c r="AB68" s="53">
        <f t="shared" ref="AB68:AB72" si="51">(J68/100)*AA68</f>
        <v>0</v>
      </c>
      <c r="AC68" s="57">
        <v>0</v>
      </c>
      <c r="AD68" s="53">
        <f t="shared" ref="AD68:AD72" si="52">(J68/100)*AC68</f>
        <v>0</v>
      </c>
      <c r="AE68" s="57">
        <f t="shared" ref="AE68:AE72" si="53">100-(L68+W68+Y68+AA68+AC68)</f>
        <v>100</v>
      </c>
      <c r="AF68" s="53">
        <f t="shared" ref="AF68:AF72" si="54">J68-(V68+X68+Z68+AB68+AD68)</f>
        <v>0</v>
      </c>
      <c r="AT68" s="34" t="s">
        <v>89</v>
      </c>
      <c r="AV68" s="34" t="s">
        <v>84</v>
      </c>
      <c r="AW68" s="34" t="s">
        <v>50</v>
      </c>
      <c r="BA68" s="9" t="s">
        <v>80</v>
      </c>
      <c r="BG68" s="35">
        <f t="shared" ref="BG68:BG72" si="55">IF(N68="základní",J68,0)</f>
        <v>0</v>
      </c>
      <c r="BH68" s="35">
        <f t="shared" ref="BH68:BH72" si="56">IF(N68="snížená",J68,0)</f>
        <v>0</v>
      </c>
      <c r="BI68" s="35">
        <f t="shared" ref="BI68:BI72" si="57">IF(N68="zákl. přenesená",J68,0)</f>
        <v>0</v>
      </c>
      <c r="BJ68" s="35">
        <f t="shared" ref="BJ68:BJ72" si="58">IF(N68="sníž. přenesená",J68,0)</f>
        <v>0</v>
      </c>
      <c r="BK68" s="35">
        <f t="shared" ref="BK68:BK72" si="59">IF(N68="nulová",J68,0)</f>
        <v>0</v>
      </c>
      <c r="BL68" s="9" t="s">
        <v>48</v>
      </c>
      <c r="BM68" s="35">
        <f t="shared" ref="BM68:BM72" si="60">ROUND(I68*H68,2)</f>
        <v>0</v>
      </c>
      <c r="BN68" s="9" t="s">
        <v>89</v>
      </c>
      <c r="BO68" s="34" t="s">
        <v>242</v>
      </c>
    </row>
    <row r="69" spans="2:67" s="1" customFormat="1" ht="16.5" customHeight="1" x14ac:dyDescent="0.2">
      <c r="B69" s="72"/>
      <c r="C69" s="28" t="s">
        <v>265</v>
      </c>
      <c r="D69" s="28" t="s">
        <v>84</v>
      </c>
      <c r="E69" s="29" t="s">
        <v>266</v>
      </c>
      <c r="F69" s="30" t="s">
        <v>267</v>
      </c>
      <c r="G69" s="31" t="s">
        <v>136</v>
      </c>
      <c r="H69" s="32">
        <v>1</v>
      </c>
      <c r="I69" s="44"/>
      <c r="J69" s="73">
        <f t="shared" si="44"/>
        <v>0</v>
      </c>
      <c r="K69" s="58"/>
      <c r="L69" s="57">
        <v>0</v>
      </c>
      <c r="M69" s="48" t="s">
        <v>1</v>
      </c>
      <c r="N69" s="49" t="s">
        <v>88</v>
      </c>
      <c r="O69" s="50">
        <v>0</v>
      </c>
      <c r="P69" s="50">
        <f t="shared" si="45"/>
        <v>0</v>
      </c>
      <c r="Q69" s="50">
        <v>0</v>
      </c>
      <c r="R69" s="50">
        <f t="shared" si="46"/>
        <v>0</v>
      </c>
      <c r="S69" s="50">
        <v>0</v>
      </c>
      <c r="T69" s="50">
        <f t="shared" si="47"/>
        <v>0</v>
      </c>
      <c r="U69" s="46"/>
      <c r="V69" s="53">
        <f t="shared" si="48"/>
        <v>0</v>
      </c>
      <c r="W69" s="57">
        <v>0</v>
      </c>
      <c r="X69" s="53">
        <f t="shared" si="49"/>
        <v>0</v>
      </c>
      <c r="Y69" s="57">
        <v>0</v>
      </c>
      <c r="Z69" s="53">
        <f t="shared" si="50"/>
        <v>0</v>
      </c>
      <c r="AA69" s="57">
        <v>0</v>
      </c>
      <c r="AB69" s="53">
        <f t="shared" si="51"/>
        <v>0</v>
      </c>
      <c r="AC69" s="57">
        <v>0</v>
      </c>
      <c r="AD69" s="53">
        <f t="shared" si="52"/>
        <v>0</v>
      </c>
      <c r="AE69" s="57">
        <f t="shared" si="53"/>
        <v>100</v>
      </c>
      <c r="AF69" s="53">
        <f t="shared" si="54"/>
        <v>0</v>
      </c>
      <c r="AT69" s="34" t="s">
        <v>89</v>
      </c>
      <c r="AV69" s="34" t="s">
        <v>84</v>
      </c>
      <c r="AW69" s="34" t="s">
        <v>50</v>
      </c>
      <c r="BA69" s="9" t="s">
        <v>80</v>
      </c>
      <c r="BG69" s="35">
        <f t="shared" si="55"/>
        <v>0</v>
      </c>
      <c r="BH69" s="35">
        <f t="shared" si="56"/>
        <v>0</v>
      </c>
      <c r="BI69" s="35">
        <f t="shared" si="57"/>
        <v>0</v>
      </c>
      <c r="BJ69" s="35">
        <f t="shared" si="58"/>
        <v>0</v>
      </c>
      <c r="BK69" s="35">
        <f t="shared" si="59"/>
        <v>0</v>
      </c>
      <c r="BL69" s="9" t="s">
        <v>48</v>
      </c>
      <c r="BM69" s="35">
        <f t="shared" si="60"/>
        <v>0</v>
      </c>
      <c r="BN69" s="9" t="s">
        <v>89</v>
      </c>
      <c r="BO69" s="34" t="s">
        <v>101</v>
      </c>
    </row>
    <row r="70" spans="2:67" s="1" customFormat="1" ht="16.5" customHeight="1" x14ac:dyDescent="0.2">
      <c r="B70" s="72"/>
      <c r="C70" s="28" t="s">
        <v>141</v>
      </c>
      <c r="D70" s="28" t="s">
        <v>84</v>
      </c>
      <c r="E70" s="29" t="s">
        <v>268</v>
      </c>
      <c r="F70" s="30" t="s">
        <v>269</v>
      </c>
      <c r="G70" s="31" t="s">
        <v>136</v>
      </c>
      <c r="H70" s="32">
        <v>1</v>
      </c>
      <c r="I70" s="44"/>
      <c r="J70" s="73">
        <f t="shared" si="44"/>
        <v>0</v>
      </c>
      <c r="K70" s="58"/>
      <c r="L70" s="57">
        <v>0</v>
      </c>
      <c r="M70" s="48" t="s">
        <v>1</v>
      </c>
      <c r="N70" s="49" t="s">
        <v>88</v>
      </c>
      <c r="O70" s="50">
        <v>0</v>
      </c>
      <c r="P70" s="50">
        <f t="shared" si="45"/>
        <v>0</v>
      </c>
      <c r="Q70" s="50">
        <v>0</v>
      </c>
      <c r="R70" s="50">
        <f t="shared" si="46"/>
        <v>0</v>
      </c>
      <c r="S70" s="50">
        <v>0</v>
      </c>
      <c r="T70" s="50">
        <f t="shared" si="47"/>
        <v>0</v>
      </c>
      <c r="U70" s="46"/>
      <c r="V70" s="53">
        <f t="shared" si="48"/>
        <v>0</v>
      </c>
      <c r="W70" s="57">
        <v>0</v>
      </c>
      <c r="X70" s="53">
        <f t="shared" si="49"/>
        <v>0</v>
      </c>
      <c r="Y70" s="57">
        <v>0</v>
      </c>
      <c r="Z70" s="53">
        <f t="shared" si="50"/>
        <v>0</v>
      </c>
      <c r="AA70" s="57">
        <v>0</v>
      </c>
      <c r="AB70" s="53">
        <f t="shared" si="51"/>
        <v>0</v>
      </c>
      <c r="AC70" s="57">
        <v>0</v>
      </c>
      <c r="AD70" s="53">
        <f t="shared" si="52"/>
        <v>0</v>
      </c>
      <c r="AE70" s="57">
        <f t="shared" si="53"/>
        <v>100</v>
      </c>
      <c r="AF70" s="53">
        <f t="shared" si="54"/>
        <v>0</v>
      </c>
      <c r="AT70" s="34" t="s">
        <v>89</v>
      </c>
      <c r="AV70" s="34" t="s">
        <v>84</v>
      </c>
      <c r="AW70" s="34" t="s">
        <v>50</v>
      </c>
      <c r="BA70" s="9" t="s">
        <v>80</v>
      </c>
      <c r="BG70" s="35">
        <f t="shared" si="55"/>
        <v>0</v>
      </c>
      <c r="BH70" s="35">
        <f t="shared" si="56"/>
        <v>0</v>
      </c>
      <c r="BI70" s="35">
        <f t="shared" si="57"/>
        <v>0</v>
      </c>
      <c r="BJ70" s="35">
        <f t="shared" si="58"/>
        <v>0</v>
      </c>
      <c r="BK70" s="35">
        <f t="shared" si="59"/>
        <v>0</v>
      </c>
      <c r="BL70" s="9" t="s">
        <v>48</v>
      </c>
      <c r="BM70" s="35">
        <f t="shared" si="60"/>
        <v>0</v>
      </c>
      <c r="BN70" s="9" t="s">
        <v>89</v>
      </c>
      <c r="BO70" s="34" t="s">
        <v>108</v>
      </c>
    </row>
    <row r="71" spans="2:67" s="1" customFormat="1" ht="16.5" customHeight="1" x14ac:dyDescent="0.2">
      <c r="B71" s="72"/>
      <c r="C71" s="28" t="s">
        <v>270</v>
      </c>
      <c r="D71" s="28" t="s">
        <v>84</v>
      </c>
      <c r="E71" s="29" t="s">
        <v>271</v>
      </c>
      <c r="F71" s="30" t="s">
        <v>272</v>
      </c>
      <c r="G71" s="31" t="s">
        <v>273</v>
      </c>
      <c r="H71" s="32">
        <v>7.5</v>
      </c>
      <c r="I71" s="44"/>
      <c r="J71" s="73">
        <f t="shared" si="44"/>
        <v>0</v>
      </c>
      <c r="K71" s="58"/>
      <c r="L71" s="57">
        <v>0</v>
      </c>
      <c r="M71" s="48" t="s">
        <v>1</v>
      </c>
      <c r="N71" s="49" t="s">
        <v>88</v>
      </c>
      <c r="O71" s="50">
        <v>0</v>
      </c>
      <c r="P71" s="50">
        <f t="shared" si="45"/>
        <v>0</v>
      </c>
      <c r="Q71" s="50">
        <v>0</v>
      </c>
      <c r="R71" s="50">
        <f t="shared" si="46"/>
        <v>0</v>
      </c>
      <c r="S71" s="50">
        <v>0</v>
      </c>
      <c r="T71" s="50">
        <f t="shared" si="47"/>
        <v>0</v>
      </c>
      <c r="U71" s="46"/>
      <c r="V71" s="53">
        <f t="shared" si="48"/>
        <v>0</v>
      </c>
      <c r="W71" s="57">
        <v>0</v>
      </c>
      <c r="X71" s="53">
        <f t="shared" si="49"/>
        <v>0</v>
      </c>
      <c r="Y71" s="57">
        <v>0</v>
      </c>
      <c r="Z71" s="53">
        <f t="shared" si="50"/>
        <v>0</v>
      </c>
      <c r="AA71" s="57">
        <v>0</v>
      </c>
      <c r="AB71" s="53">
        <f t="shared" si="51"/>
        <v>0</v>
      </c>
      <c r="AC71" s="57">
        <v>0</v>
      </c>
      <c r="AD71" s="53">
        <f t="shared" si="52"/>
        <v>0</v>
      </c>
      <c r="AE71" s="57">
        <f t="shared" si="53"/>
        <v>100</v>
      </c>
      <c r="AF71" s="53">
        <f t="shared" si="54"/>
        <v>0</v>
      </c>
      <c r="AT71" s="34" t="s">
        <v>89</v>
      </c>
      <c r="AV71" s="34" t="s">
        <v>84</v>
      </c>
      <c r="AW71" s="34" t="s">
        <v>50</v>
      </c>
      <c r="BA71" s="9" t="s">
        <v>80</v>
      </c>
      <c r="BG71" s="35">
        <f t="shared" si="55"/>
        <v>0</v>
      </c>
      <c r="BH71" s="35">
        <f t="shared" si="56"/>
        <v>0</v>
      </c>
      <c r="BI71" s="35">
        <f t="shared" si="57"/>
        <v>0</v>
      </c>
      <c r="BJ71" s="35">
        <f t="shared" si="58"/>
        <v>0</v>
      </c>
      <c r="BK71" s="35">
        <f t="shared" si="59"/>
        <v>0</v>
      </c>
      <c r="BL71" s="9" t="s">
        <v>48</v>
      </c>
      <c r="BM71" s="35">
        <f t="shared" si="60"/>
        <v>0</v>
      </c>
      <c r="BN71" s="9" t="s">
        <v>89</v>
      </c>
      <c r="BO71" s="34" t="s">
        <v>116</v>
      </c>
    </row>
    <row r="72" spans="2:67" s="1" customFormat="1" ht="33" customHeight="1" x14ac:dyDescent="0.2">
      <c r="B72" s="72"/>
      <c r="C72" s="28" t="s">
        <v>274</v>
      </c>
      <c r="D72" s="28" t="s">
        <v>84</v>
      </c>
      <c r="E72" s="29" t="s">
        <v>275</v>
      </c>
      <c r="F72" s="30" t="s">
        <v>276</v>
      </c>
      <c r="G72" s="31" t="s">
        <v>277</v>
      </c>
      <c r="H72" s="32">
        <v>1375</v>
      </c>
      <c r="I72" s="44"/>
      <c r="J72" s="73">
        <f t="shared" si="44"/>
        <v>0</v>
      </c>
      <c r="K72" s="58"/>
      <c r="L72" s="57">
        <v>90</v>
      </c>
      <c r="M72" s="48" t="s">
        <v>1</v>
      </c>
      <c r="N72" s="49" t="s">
        <v>88</v>
      </c>
      <c r="O72" s="50">
        <v>0</v>
      </c>
      <c r="P72" s="50">
        <f t="shared" si="45"/>
        <v>0</v>
      </c>
      <c r="Q72" s="50">
        <v>0</v>
      </c>
      <c r="R72" s="50">
        <f t="shared" si="46"/>
        <v>0</v>
      </c>
      <c r="S72" s="50">
        <v>0</v>
      </c>
      <c r="T72" s="50">
        <f t="shared" si="47"/>
        <v>0</v>
      </c>
      <c r="U72" s="46"/>
      <c r="V72" s="53">
        <f t="shared" si="48"/>
        <v>0</v>
      </c>
      <c r="W72" s="57">
        <v>0</v>
      </c>
      <c r="X72" s="53">
        <f t="shared" si="49"/>
        <v>0</v>
      </c>
      <c r="Y72" s="57">
        <v>0</v>
      </c>
      <c r="Z72" s="53">
        <f t="shared" si="50"/>
        <v>0</v>
      </c>
      <c r="AA72" s="57">
        <v>0</v>
      </c>
      <c r="AB72" s="53">
        <f t="shared" si="51"/>
        <v>0</v>
      </c>
      <c r="AC72" s="57">
        <v>0</v>
      </c>
      <c r="AD72" s="53">
        <f t="shared" si="52"/>
        <v>0</v>
      </c>
      <c r="AE72" s="57">
        <f t="shared" si="53"/>
        <v>10</v>
      </c>
      <c r="AF72" s="53">
        <f t="shared" si="54"/>
        <v>0</v>
      </c>
      <c r="AT72" s="34" t="s">
        <v>89</v>
      </c>
      <c r="AV72" s="34" t="s">
        <v>84</v>
      </c>
      <c r="AW72" s="34" t="s">
        <v>50</v>
      </c>
      <c r="BA72" s="9" t="s">
        <v>80</v>
      </c>
      <c r="BG72" s="35">
        <f t="shared" si="55"/>
        <v>0</v>
      </c>
      <c r="BH72" s="35">
        <f t="shared" si="56"/>
        <v>0</v>
      </c>
      <c r="BI72" s="35">
        <f t="shared" si="57"/>
        <v>0</v>
      </c>
      <c r="BJ72" s="35">
        <f t="shared" si="58"/>
        <v>0</v>
      </c>
      <c r="BK72" s="35">
        <f t="shared" si="59"/>
        <v>0</v>
      </c>
      <c r="BL72" s="9" t="s">
        <v>48</v>
      </c>
      <c r="BM72" s="35">
        <f t="shared" si="60"/>
        <v>0</v>
      </c>
      <c r="BN72" s="9" t="s">
        <v>89</v>
      </c>
      <c r="BO72" s="34" t="s">
        <v>278</v>
      </c>
    </row>
    <row r="73" spans="2:67" s="7" customFormat="1" ht="22.9" customHeight="1" x14ac:dyDescent="0.2">
      <c r="B73" s="52"/>
      <c r="D73" s="23" t="s">
        <v>39</v>
      </c>
      <c r="E73" s="144" t="s">
        <v>279</v>
      </c>
      <c r="F73" s="144" t="s">
        <v>280</v>
      </c>
      <c r="J73" s="71">
        <f>BM73</f>
        <v>0</v>
      </c>
      <c r="L73" s="98"/>
      <c r="M73" s="24"/>
      <c r="P73" s="116">
        <f>SUM(P74:P84)</f>
        <v>0</v>
      </c>
      <c r="R73" s="116">
        <f>SUM(R74:R84)</f>
        <v>0</v>
      </c>
      <c r="T73" s="25">
        <f>SUM(T74:T84)</f>
        <v>0</v>
      </c>
      <c r="V73" s="42"/>
      <c r="W73" s="98"/>
      <c r="X73" s="42"/>
      <c r="Y73" s="98"/>
      <c r="Z73" s="42"/>
      <c r="AA73" s="98"/>
      <c r="AB73" s="42"/>
      <c r="AC73" s="98"/>
      <c r="AD73" s="42"/>
      <c r="AE73" s="98"/>
      <c r="AF73" s="117"/>
      <c r="AT73" s="23" t="s">
        <v>48</v>
      </c>
      <c r="AV73" s="26" t="s">
        <v>39</v>
      </c>
      <c r="AW73" s="26" t="s">
        <v>48</v>
      </c>
      <c r="BA73" s="23" t="s">
        <v>80</v>
      </c>
      <c r="BM73" s="27">
        <f>SUM(BM74:BM84)</f>
        <v>0</v>
      </c>
    </row>
    <row r="74" spans="2:67" s="1" customFormat="1" ht="33" customHeight="1" x14ac:dyDescent="0.2">
      <c r="B74" s="72"/>
      <c r="C74" s="28" t="s">
        <v>281</v>
      </c>
      <c r="D74" s="28" t="s">
        <v>84</v>
      </c>
      <c r="E74" s="29" t="s">
        <v>282</v>
      </c>
      <c r="F74" s="30" t="s">
        <v>283</v>
      </c>
      <c r="G74" s="31" t="s">
        <v>277</v>
      </c>
      <c r="H74" s="32">
        <v>285</v>
      </c>
      <c r="I74" s="44"/>
      <c r="J74" s="73">
        <f t="shared" ref="J74:J84" si="61">ROUND(I74*H74,2)</f>
        <v>0</v>
      </c>
      <c r="K74" s="58"/>
      <c r="L74" s="57">
        <v>0</v>
      </c>
      <c r="M74" s="48" t="s">
        <v>1</v>
      </c>
      <c r="N74" s="49" t="s">
        <v>88</v>
      </c>
      <c r="O74" s="50">
        <v>0</v>
      </c>
      <c r="P74" s="50">
        <f t="shared" ref="P74:P84" si="62">O74*H74</f>
        <v>0</v>
      </c>
      <c r="Q74" s="50">
        <v>0</v>
      </c>
      <c r="R74" s="50">
        <f t="shared" ref="R74:R84" si="63">Q74*H74</f>
        <v>0</v>
      </c>
      <c r="S74" s="50">
        <v>0</v>
      </c>
      <c r="T74" s="50">
        <f t="shared" ref="T74:T84" si="64">S74*H74</f>
        <v>0</v>
      </c>
      <c r="U74" s="46"/>
      <c r="V74" s="53">
        <f t="shared" ref="V74:V84" si="65">(J74/100)*L74</f>
        <v>0</v>
      </c>
      <c r="W74" s="57">
        <v>0</v>
      </c>
      <c r="X74" s="53">
        <f t="shared" ref="X74:X84" si="66">(J74/100)*W74</f>
        <v>0</v>
      </c>
      <c r="Y74" s="57">
        <v>0</v>
      </c>
      <c r="Z74" s="53">
        <f t="shared" ref="Z74:Z84" si="67">(J74/100)*Y74</f>
        <v>0</v>
      </c>
      <c r="AA74" s="57">
        <v>0</v>
      </c>
      <c r="AB74" s="53">
        <f t="shared" ref="AB74:AB84" si="68">(J74/100)*AA74</f>
        <v>0</v>
      </c>
      <c r="AC74" s="57">
        <v>0</v>
      </c>
      <c r="AD74" s="53">
        <f t="shared" ref="AD74:AD84" si="69">(J74/100)*AC74</f>
        <v>0</v>
      </c>
      <c r="AE74" s="57">
        <f t="shared" ref="AE74:AE84" si="70">100-(L74+W74+Y74+AA74+AC74)</f>
        <v>100</v>
      </c>
      <c r="AF74" s="53">
        <f t="shared" ref="AF74:AF84" si="71">J74-(V74+X74+Z74+AB74+AD74)</f>
        <v>0</v>
      </c>
      <c r="AT74" s="34" t="s">
        <v>89</v>
      </c>
      <c r="AV74" s="34" t="s">
        <v>84</v>
      </c>
      <c r="AW74" s="34" t="s">
        <v>50</v>
      </c>
      <c r="BA74" s="9" t="s">
        <v>80</v>
      </c>
      <c r="BG74" s="35">
        <f t="shared" ref="BG74:BG84" si="72">IF(N74="základní",J74,0)</f>
        <v>0</v>
      </c>
      <c r="BH74" s="35">
        <f t="shared" ref="BH74:BH84" si="73">IF(N74="snížená",J74,0)</f>
        <v>0</v>
      </c>
      <c r="BI74" s="35">
        <f t="shared" ref="BI74:BI84" si="74">IF(N74="zákl. přenesená",J74,0)</f>
        <v>0</v>
      </c>
      <c r="BJ74" s="35">
        <f t="shared" ref="BJ74:BJ84" si="75">IF(N74="sníž. přenesená",J74,0)</f>
        <v>0</v>
      </c>
      <c r="BK74" s="35">
        <f t="shared" ref="BK74:BK84" si="76">IF(N74="nulová",J74,0)</f>
        <v>0</v>
      </c>
      <c r="BL74" s="9" t="s">
        <v>48</v>
      </c>
      <c r="BM74" s="35">
        <f t="shared" ref="BM74:BM84" si="77">ROUND(I74*H74,2)</f>
        <v>0</v>
      </c>
      <c r="BN74" s="9" t="s">
        <v>89</v>
      </c>
      <c r="BO74" s="34" t="s">
        <v>284</v>
      </c>
    </row>
    <row r="75" spans="2:67" s="1" customFormat="1" ht="16.5" customHeight="1" x14ac:dyDescent="0.2">
      <c r="B75" s="72"/>
      <c r="C75" s="28" t="s">
        <v>149</v>
      </c>
      <c r="D75" s="28" t="s">
        <v>84</v>
      </c>
      <c r="E75" s="29" t="s">
        <v>285</v>
      </c>
      <c r="F75" s="30" t="s">
        <v>286</v>
      </c>
      <c r="G75" s="31" t="s">
        <v>287</v>
      </c>
      <c r="H75" s="32">
        <v>8.6</v>
      </c>
      <c r="I75" s="44"/>
      <c r="J75" s="73">
        <f t="shared" si="61"/>
        <v>0</v>
      </c>
      <c r="K75" s="58"/>
      <c r="L75" s="57">
        <v>0</v>
      </c>
      <c r="M75" s="48" t="s">
        <v>1</v>
      </c>
      <c r="N75" s="49" t="s">
        <v>88</v>
      </c>
      <c r="O75" s="50">
        <v>0</v>
      </c>
      <c r="P75" s="50">
        <f t="shared" si="62"/>
        <v>0</v>
      </c>
      <c r="Q75" s="50">
        <v>0</v>
      </c>
      <c r="R75" s="50">
        <f t="shared" si="63"/>
        <v>0</v>
      </c>
      <c r="S75" s="50">
        <v>0</v>
      </c>
      <c r="T75" s="50">
        <f t="shared" si="64"/>
        <v>0</v>
      </c>
      <c r="U75" s="46"/>
      <c r="V75" s="53">
        <f t="shared" si="65"/>
        <v>0</v>
      </c>
      <c r="W75" s="57">
        <v>0</v>
      </c>
      <c r="X75" s="53">
        <f t="shared" si="66"/>
        <v>0</v>
      </c>
      <c r="Y75" s="57">
        <v>0</v>
      </c>
      <c r="Z75" s="53">
        <f t="shared" si="67"/>
        <v>0</v>
      </c>
      <c r="AA75" s="57">
        <v>0</v>
      </c>
      <c r="AB75" s="53">
        <f t="shared" si="68"/>
        <v>0</v>
      </c>
      <c r="AC75" s="57">
        <v>0</v>
      </c>
      <c r="AD75" s="53">
        <f t="shared" si="69"/>
        <v>0</v>
      </c>
      <c r="AE75" s="57">
        <f t="shared" si="70"/>
        <v>100</v>
      </c>
      <c r="AF75" s="53">
        <f t="shared" si="71"/>
        <v>0</v>
      </c>
      <c r="AT75" s="34" t="s">
        <v>89</v>
      </c>
      <c r="AV75" s="34" t="s">
        <v>84</v>
      </c>
      <c r="AW75" s="34" t="s">
        <v>50</v>
      </c>
      <c r="BA75" s="9" t="s">
        <v>80</v>
      </c>
      <c r="BG75" s="35">
        <f t="shared" si="72"/>
        <v>0</v>
      </c>
      <c r="BH75" s="35">
        <f t="shared" si="73"/>
        <v>0</v>
      </c>
      <c r="BI75" s="35">
        <f t="shared" si="74"/>
        <v>0</v>
      </c>
      <c r="BJ75" s="35">
        <f t="shared" si="75"/>
        <v>0</v>
      </c>
      <c r="BK75" s="35">
        <f t="shared" si="76"/>
        <v>0</v>
      </c>
      <c r="BL75" s="9" t="s">
        <v>48</v>
      </c>
      <c r="BM75" s="35">
        <f t="shared" si="77"/>
        <v>0</v>
      </c>
      <c r="BN75" s="9" t="s">
        <v>89</v>
      </c>
      <c r="BO75" s="34" t="s">
        <v>288</v>
      </c>
    </row>
    <row r="76" spans="2:67" s="1" customFormat="1" ht="16.5" customHeight="1" x14ac:dyDescent="0.2">
      <c r="B76" s="72"/>
      <c r="C76" s="28" t="s">
        <v>289</v>
      </c>
      <c r="D76" s="28" t="s">
        <v>84</v>
      </c>
      <c r="E76" s="29" t="s">
        <v>290</v>
      </c>
      <c r="F76" s="30" t="s">
        <v>291</v>
      </c>
      <c r="G76" s="31" t="s">
        <v>144</v>
      </c>
      <c r="H76" s="32">
        <v>77</v>
      </c>
      <c r="I76" s="44"/>
      <c r="J76" s="73">
        <f t="shared" si="61"/>
        <v>0</v>
      </c>
      <c r="K76" s="58"/>
      <c r="L76" s="57">
        <v>0</v>
      </c>
      <c r="M76" s="48" t="s">
        <v>1</v>
      </c>
      <c r="N76" s="49" t="s">
        <v>88</v>
      </c>
      <c r="O76" s="50">
        <v>0</v>
      </c>
      <c r="P76" s="50">
        <f t="shared" si="62"/>
        <v>0</v>
      </c>
      <c r="Q76" s="50">
        <v>0</v>
      </c>
      <c r="R76" s="50">
        <f t="shared" si="63"/>
        <v>0</v>
      </c>
      <c r="S76" s="50">
        <v>0</v>
      </c>
      <c r="T76" s="50">
        <f t="shared" si="64"/>
        <v>0</v>
      </c>
      <c r="U76" s="46"/>
      <c r="V76" s="53">
        <f t="shared" si="65"/>
        <v>0</v>
      </c>
      <c r="W76" s="57">
        <v>0</v>
      </c>
      <c r="X76" s="53">
        <f t="shared" si="66"/>
        <v>0</v>
      </c>
      <c r="Y76" s="57">
        <v>0</v>
      </c>
      <c r="Z76" s="53">
        <f t="shared" si="67"/>
        <v>0</v>
      </c>
      <c r="AA76" s="57">
        <v>0</v>
      </c>
      <c r="AB76" s="53">
        <f t="shared" si="68"/>
        <v>0</v>
      </c>
      <c r="AC76" s="57">
        <v>0</v>
      </c>
      <c r="AD76" s="53">
        <f t="shared" si="69"/>
        <v>0</v>
      </c>
      <c r="AE76" s="57">
        <f t="shared" si="70"/>
        <v>100</v>
      </c>
      <c r="AF76" s="53">
        <f t="shared" si="71"/>
        <v>0</v>
      </c>
      <c r="AT76" s="34" t="s">
        <v>89</v>
      </c>
      <c r="AV76" s="34" t="s">
        <v>84</v>
      </c>
      <c r="AW76" s="34" t="s">
        <v>50</v>
      </c>
      <c r="BA76" s="9" t="s">
        <v>80</v>
      </c>
      <c r="BG76" s="35">
        <f t="shared" si="72"/>
        <v>0</v>
      </c>
      <c r="BH76" s="35">
        <f t="shared" si="73"/>
        <v>0</v>
      </c>
      <c r="BI76" s="35">
        <f t="shared" si="74"/>
        <v>0</v>
      </c>
      <c r="BJ76" s="35">
        <f t="shared" si="75"/>
        <v>0</v>
      </c>
      <c r="BK76" s="35">
        <f t="shared" si="76"/>
        <v>0</v>
      </c>
      <c r="BL76" s="9" t="s">
        <v>48</v>
      </c>
      <c r="BM76" s="35">
        <f t="shared" si="77"/>
        <v>0</v>
      </c>
      <c r="BN76" s="9" t="s">
        <v>89</v>
      </c>
      <c r="BO76" s="34" t="s">
        <v>292</v>
      </c>
    </row>
    <row r="77" spans="2:67" s="1" customFormat="1" ht="16.5" customHeight="1" x14ac:dyDescent="0.2">
      <c r="B77" s="72"/>
      <c r="C77" s="28" t="s">
        <v>153</v>
      </c>
      <c r="D77" s="28" t="s">
        <v>84</v>
      </c>
      <c r="E77" s="29" t="s">
        <v>293</v>
      </c>
      <c r="F77" s="30" t="s">
        <v>294</v>
      </c>
      <c r="G77" s="31" t="s">
        <v>87</v>
      </c>
      <c r="H77" s="32">
        <v>76</v>
      </c>
      <c r="I77" s="44"/>
      <c r="J77" s="73">
        <f t="shared" si="61"/>
        <v>0</v>
      </c>
      <c r="K77" s="58"/>
      <c r="L77" s="57">
        <v>0</v>
      </c>
      <c r="M77" s="48" t="s">
        <v>1</v>
      </c>
      <c r="N77" s="49" t="s">
        <v>88</v>
      </c>
      <c r="O77" s="50">
        <v>0</v>
      </c>
      <c r="P77" s="50">
        <f t="shared" si="62"/>
        <v>0</v>
      </c>
      <c r="Q77" s="50">
        <v>0</v>
      </c>
      <c r="R77" s="50">
        <f t="shared" si="63"/>
        <v>0</v>
      </c>
      <c r="S77" s="50">
        <v>0</v>
      </c>
      <c r="T77" s="50">
        <f t="shared" si="64"/>
        <v>0</v>
      </c>
      <c r="U77" s="46"/>
      <c r="V77" s="53">
        <f t="shared" si="65"/>
        <v>0</v>
      </c>
      <c r="W77" s="57">
        <v>0</v>
      </c>
      <c r="X77" s="53">
        <f t="shared" si="66"/>
        <v>0</v>
      </c>
      <c r="Y77" s="57">
        <v>0</v>
      </c>
      <c r="Z77" s="53">
        <f t="shared" si="67"/>
        <v>0</v>
      </c>
      <c r="AA77" s="57">
        <v>0</v>
      </c>
      <c r="AB77" s="53">
        <f t="shared" si="68"/>
        <v>0</v>
      </c>
      <c r="AC77" s="57">
        <v>0</v>
      </c>
      <c r="AD77" s="53">
        <f t="shared" si="69"/>
        <v>0</v>
      </c>
      <c r="AE77" s="57">
        <f t="shared" si="70"/>
        <v>100</v>
      </c>
      <c r="AF77" s="53">
        <f t="shared" si="71"/>
        <v>0</v>
      </c>
      <c r="AT77" s="34" t="s">
        <v>89</v>
      </c>
      <c r="AV77" s="34" t="s">
        <v>84</v>
      </c>
      <c r="AW77" s="34" t="s">
        <v>50</v>
      </c>
      <c r="BA77" s="9" t="s">
        <v>80</v>
      </c>
      <c r="BG77" s="35">
        <f t="shared" si="72"/>
        <v>0</v>
      </c>
      <c r="BH77" s="35">
        <f t="shared" si="73"/>
        <v>0</v>
      </c>
      <c r="BI77" s="35">
        <f t="shared" si="74"/>
        <v>0</v>
      </c>
      <c r="BJ77" s="35">
        <f t="shared" si="75"/>
        <v>0</v>
      </c>
      <c r="BK77" s="35">
        <f t="shared" si="76"/>
        <v>0</v>
      </c>
      <c r="BL77" s="9" t="s">
        <v>48</v>
      </c>
      <c r="BM77" s="35">
        <f t="shared" si="77"/>
        <v>0</v>
      </c>
      <c r="BN77" s="9" t="s">
        <v>89</v>
      </c>
      <c r="BO77" s="34" t="s">
        <v>295</v>
      </c>
    </row>
    <row r="78" spans="2:67" s="1" customFormat="1" ht="21.75" customHeight="1" x14ac:dyDescent="0.2">
      <c r="B78" s="72"/>
      <c r="C78" s="28" t="s">
        <v>296</v>
      </c>
      <c r="D78" s="28" t="s">
        <v>84</v>
      </c>
      <c r="E78" s="29" t="s">
        <v>297</v>
      </c>
      <c r="F78" s="30" t="s">
        <v>298</v>
      </c>
      <c r="G78" s="31" t="s">
        <v>87</v>
      </c>
      <c r="H78" s="32">
        <v>76</v>
      </c>
      <c r="I78" s="44"/>
      <c r="J78" s="73">
        <f t="shared" si="61"/>
        <v>0</v>
      </c>
      <c r="K78" s="58"/>
      <c r="L78" s="57">
        <v>0</v>
      </c>
      <c r="M78" s="48" t="s">
        <v>1</v>
      </c>
      <c r="N78" s="49" t="s">
        <v>88</v>
      </c>
      <c r="O78" s="50">
        <v>0</v>
      </c>
      <c r="P78" s="50">
        <f t="shared" si="62"/>
        <v>0</v>
      </c>
      <c r="Q78" s="50">
        <v>0</v>
      </c>
      <c r="R78" s="50">
        <f t="shared" si="63"/>
        <v>0</v>
      </c>
      <c r="S78" s="50">
        <v>0</v>
      </c>
      <c r="T78" s="50">
        <f t="shared" si="64"/>
        <v>0</v>
      </c>
      <c r="U78" s="46"/>
      <c r="V78" s="53">
        <f t="shared" si="65"/>
        <v>0</v>
      </c>
      <c r="W78" s="57">
        <v>0</v>
      </c>
      <c r="X78" s="53">
        <f t="shared" si="66"/>
        <v>0</v>
      </c>
      <c r="Y78" s="57">
        <v>0</v>
      </c>
      <c r="Z78" s="53">
        <f t="shared" si="67"/>
        <v>0</v>
      </c>
      <c r="AA78" s="57">
        <v>0</v>
      </c>
      <c r="AB78" s="53">
        <f t="shared" si="68"/>
        <v>0</v>
      </c>
      <c r="AC78" s="57">
        <v>0</v>
      </c>
      <c r="AD78" s="53">
        <f t="shared" si="69"/>
        <v>0</v>
      </c>
      <c r="AE78" s="57">
        <f t="shared" si="70"/>
        <v>100</v>
      </c>
      <c r="AF78" s="53">
        <f t="shared" si="71"/>
        <v>0</v>
      </c>
      <c r="AT78" s="34" t="s">
        <v>89</v>
      </c>
      <c r="AV78" s="34" t="s">
        <v>84</v>
      </c>
      <c r="AW78" s="34" t="s">
        <v>50</v>
      </c>
      <c r="BA78" s="9" t="s">
        <v>80</v>
      </c>
      <c r="BG78" s="35">
        <f t="shared" si="72"/>
        <v>0</v>
      </c>
      <c r="BH78" s="35">
        <f t="shared" si="73"/>
        <v>0</v>
      </c>
      <c r="BI78" s="35">
        <f t="shared" si="74"/>
        <v>0</v>
      </c>
      <c r="BJ78" s="35">
        <f t="shared" si="75"/>
        <v>0</v>
      </c>
      <c r="BK78" s="35">
        <f t="shared" si="76"/>
        <v>0</v>
      </c>
      <c r="BL78" s="9" t="s">
        <v>48</v>
      </c>
      <c r="BM78" s="35">
        <f t="shared" si="77"/>
        <v>0</v>
      </c>
      <c r="BN78" s="9" t="s">
        <v>89</v>
      </c>
      <c r="BO78" s="34" t="s">
        <v>274</v>
      </c>
    </row>
    <row r="79" spans="2:67" s="1" customFormat="1" ht="24.2" customHeight="1" x14ac:dyDescent="0.2">
      <c r="B79" s="72"/>
      <c r="C79" s="28" t="s">
        <v>156</v>
      </c>
      <c r="D79" s="28" t="s">
        <v>84</v>
      </c>
      <c r="E79" s="29" t="s">
        <v>299</v>
      </c>
      <c r="F79" s="30" t="s">
        <v>300</v>
      </c>
      <c r="G79" s="31" t="s">
        <v>87</v>
      </c>
      <c r="H79" s="32">
        <v>76</v>
      </c>
      <c r="I79" s="44"/>
      <c r="J79" s="73">
        <f t="shared" si="61"/>
        <v>0</v>
      </c>
      <c r="K79" s="58"/>
      <c r="L79" s="57">
        <v>0</v>
      </c>
      <c r="M79" s="48" t="s">
        <v>1</v>
      </c>
      <c r="N79" s="49" t="s">
        <v>88</v>
      </c>
      <c r="O79" s="50">
        <v>0</v>
      </c>
      <c r="P79" s="50">
        <f t="shared" si="62"/>
        <v>0</v>
      </c>
      <c r="Q79" s="50">
        <v>0</v>
      </c>
      <c r="R79" s="50">
        <f t="shared" si="63"/>
        <v>0</v>
      </c>
      <c r="S79" s="50">
        <v>0</v>
      </c>
      <c r="T79" s="50">
        <f t="shared" si="64"/>
        <v>0</v>
      </c>
      <c r="U79" s="46"/>
      <c r="V79" s="53">
        <f t="shared" si="65"/>
        <v>0</v>
      </c>
      <c r="W79" s="57">
        <v>0</v>
      </c>
      <c r="X79" s="53">
        <f t="shared" si="66"/>
        <v>0</v>
      </c>
      <c r="Y79" s="57">
        <v>0</v>
      </c>
      <c r="Z79" s="53">
        <f t="shared" si="67"/>
        <v>0</v>
      </c>
      <c r="AA79" s="57">
        <v>0</v>
      </c>
      <c r="AB79" s="53">
        <f t="shared" si="68"/>
        <v>0</v>
      </c>
      <c r="AC79" s="57">
        <v>0</v>
      </c>
      <c r="AD79" s="53">
        <f t="shared" si="69"/>
        <v>0</v>
      </c>
      <c r="AE79" s="57">
        <f t="shared" si="70"/>
        <v>100</v>
      </c>
      <c r="AF79" s="53">
        <f t="shared" si="71"/>
        <v>0</v>
      </c>
      <c r="AT79" s="34" t="s">
        <v>89</v>
      </c>
      <c r="AV79" s="34" t="s">
        <v>84</v>
      </c>
      <c r="AW79" s="34" t="s">
        <v>50</v>
      </c>
      <c r="BA79" s="9" t="s">
        <v>80</v>
      </c>
      <c r="BG79" s="35">
        <f t="shared" si="72"/>
        <v>0</v>
      </c>
      <c r="BH79" s="35">
        <f t="shared" si="73"/>
        <v>0</v>
      </c>
      <c r="BI79" s="35">
        <f t="shared" si="74"/>
        <v>0</v>
      </c>
      <c r="BJ79" s="35">
        <f t="shared" si="75"/>
        <v>0</v>
      </c>
      <c r="BK79" s="35">
        <f t="shared" si="76"/>
        <v>0</v>
      </c>
      <c r="BL79" s="9" t="s">
        <v>48</v>
      </c>
      <c r="BM79" s="35">
        <f t="shared" si="77"/>
        <v>0</v>
      </c>
      <c r="BN79" s="9" t="s">
        <v>89</v>
      </c>
      <c r="BO79" s="34" t="s">
        <v>161</v>
      </c>
    </row>
    <row r="80" spans="2:67" s="1" customFormat="1" ht="24.2" customHeight="1" x14ac:dyDescent="0.2">
      <c r="B80" s="72"/>
      <c r="C80" s="28" t="s">
        <v>301</v>
      </c>
      <c r="D80" s="28" t="s">
        <v>84</v>
      </c>
      <c r="E80" s="29" t="s">
        <v>302</v>
      </c>
      <c r="F80" s="30" t="s">
        <v>303</v>
      </c>
      <c r="G80" s="31" t="s">
        <v>136</v>
      </c>
      <c r="H80" s="32">
        <v>4</v>
      </c>
      <c r="I80" s="44"/>
      <c r="J80" s="73">
        <f t="shared" si="61"/>
        <v>0</v>
      </c>
      <c r="K80" s="58"/>
      <c r="L80" s="57">
        <v>0</v>
      </c>
      <c r="M80" s="48" t="s">
        <v>1</v>
      </c>
      <c r="N80" s="49" t="s">
        <v>88</v>
      </c>
      <c r="O80" s="50">
        <v>0</v>
      </c>
      <c r="P80" s="50">
        <f t="shared" si="62"/>
        <v>0</v>
      </c>
      <c r="Q80" s="50">
        <v>0</v>
      </c>
      <c r="R80" s="50">
        <f t="shared" si="63"/>
        <v>0</v>
      </c>
      <c r="S80" s="50">
        <v>0</v>
      </c>
      <c r="T80" s="50">
        <f t="shared" si="64"/>
        <v>0</v>
      </c>
      <c r="U80" s="46"/>
      <c r="V80" s="53">
        <f t="shared" si="65"/>
        <v>0</v>
      </c>
      <c r="W80" s="57">
        <v>0</v>
      </c>
      <c r="X80" s="53">
        <f t="shared" si="66"/>
        <v>0</v>
      </c>
      <c r="Y80" s="57">
        <v>0</v>
      </c>
      <c r="Z80" s="53">
        <f t="shared" si="67"/>
        <v>0</v>
      </c>
      <c r="AA80" s="57">
        <v>0</v>
      </c>
      <c r="AB80" s="53">
        <f t="shared" si="68"/>
        <v>0</v>
      </c>
      <c r="AC80" s="57">
        <v>0</v>
      </c>
      <c r="AD80" s="53">
        <f t="shared" si="69"/>
        <v>0</v>
      </c>
      <c r="AE80" s="57">
        <f t="shared" si="70"/>
        <v>100</v>
      </c>
      <c r="AF80" s="53">
        <f t="shared" si="71"/>
        <v>0</v>
      </c>
      <c r="AT80" s="34" t="s">
        <v>89</v>
      </c>
      <c r="AV80" s="34" t="s">
        <v>84</v>
      </c>
      <c r="AW80" s="34" t="s">
        <v>50</v>
      </c>
      <c r="BA80" s="9" t="s">
        <v>80</v>
      </c>
      <c r="BG80" s="35">
        <f t="shared" si="72"/>
        <v>0</v>
      </c>
      <c r="BH80" s="35">
        <f t="shared" si="73"/>
        <v>0</v>
      </c>
      <c r="BI80" s="35">
        <f t="shared" si="74"/>
        <v>0</v>
      </c>
      <c r="BJ80" s="35">
        <f t="shared" si="75"/>
        <v>0</v>
      </c>
      <c r="BK80" s="35">
        <f t="shared" si="76"/>
        <v>0</v>
      </c>
      <c r="BL80" s="9" t="s">
        <v>48</v>
      </c>
      <c r="BM80" s="35">
        <f t="shared" si="77"/>
        <v>0</v>
      </c>
      <c r="BN80" s="9" t="s">
        <v>89</v>
      </c>
      <c r="BO80" s="34" t="s">
        <v>181</v>
      </c>
    </row>
    <row r="81" spans="2:67" s="1" customFormat="1" ht="16.5" customHeight="1" x14ac:dyDescent="0.2">
      <c r="B81" s="72"/>
      <c r="C81" s="28" t="s">
        <v>173</v>
      </c>
      <c r="D81" s="28" t="s">
        <v>84</v>
      </c>
      <c r="E81" s="29" t="s">
        <v>304</v>
      </c>
      <c r="F81" s="30" t="s">
        <v>305</v>
      </c>
      <c r="G81" s="31" t="s">
        <v>144</v>
      </c>
      <c r="H81" s="32">
        <v>72.5</v>
      </c>
      <c r="I81" s="44"/>
      <c r="J81" s="73">
        <f t="shared" si="61"/>
        <v>0</v>
      </c>
      <c r="K81" s="58"/>
      <c r="L81" s="57">
        <v>0</v>
      </c>
      <c r="M81" s="48" t="s">
        <v>1</v>
      </c>
      <c r="N81" s="49" t="s">
        <v>88</v>
      </c>
      <c r="O81" s="50">
        <v>0</v>
      </c>
      <c r="P81" s="50">
        <f t="shared" si="62"/>
        <v>0</v>
      </c>
      <c r="Q81" s="50">
        <v>0</v>
      </c>
      <c r="R81" s="50">
        <f t="shared" si="63"/>
        <v>0</v>
      </c>
      <c r="S81" s="50">
        <v>0</v>
      </c>
      <c r="T81" s="50">
        <f t="shared" si="64"/>
        <v>0</v>
      </c>
      <c r="U81" s="46"/>
      <c r="V81" s="53">
        <f t="shared" si="65"/>
        <v>0</v>
      </c>
      <c r="W81" s="57">
        <v>0</v>
      </c>
      <c r="X81" s="53">
        <f t="shared" si="66"/>
        <v>0</v>
      </c>
      <c r="Y81" s="57">
        <v>0</v>
      </c>
      <c r="Z81" s="53">
        <f t="shared" si="67"/>
        <v>0</v>
      </c>
      <c r="AA81" s="57">
        <v>0</v>
      </c>
      <c r="AB81" s="53">
        <f t="shared" si="68"/>
        <v>0</v>
      </c>
      <c r="AC81" s="57">
        <v>0</v>
      </c>
      <c r="AD81" s="53">
        <f t="shared" si="69"/>
        <v>0</v>
      </c>
      <c r="AE81" s="57">
        <f t="shared" si="70"/>
        <v>100</v>
      </c>
      <c r="AF81" s="53">
        <f t="shared" si="71"/>
        <v>0</v>
      </c>
      <c r="AT81" s="34" t="s">
        <v>89</v>
      </c>
      <c r="AV81" s="34" t="s">
        <v>84</v>
      </c>
      <c r="AW81" s="34" t="s">
        <v>50</v>
      </c>
      <c r="BA81" s="9" t="s">
        <v>80</v>
      </c>
      <c r="BG81" s="35">
        <f t="shared" si="72"/>
        <v>0</v>
      </c>
      <c r="BH81" s="35">
        <f t="shared" si="73"/>
        <v>0</v>
      </c>
      <c r="BI81" s="35">
        <f t="shared" si="74"/>
        <v>0</v>
      </c>
      <c r="BJ81" s="35">
        <f t="shared" si="75"/>
        <v>0</v>
      </c>
      <c r="BK81" s="35">
        <f t="shared" si="76"/>
        <v>0</v>
      </c>
      <c r="BL81" s="9" t="s">
        <v>48</v>
      </c>
      <c r="BM81" s="35">
        <f t="shared" si="77"/>
        <v>0</v>
      </c>
      <c r="BN81" s="9" t="s">
        <v>89</v>
      </c>
      <c r="BO81" s="34" t="s">
        <v>196</v>
      </c>
    </row>
    <row r="82" spans="2:67" s="1" customFormat="1" ht="16.5" customHeight="1" x14ac:dyDescent="0.2">
      <c r="B82" s="72"/>
      <c r="C82" s="28" t="s">
        <v>306</v>
      </c>
      <c r="D82" s="28" t="s">
        <v>84</v>
      </c>
      <c r="E82" s="29" t="s">
        <v>307</v>
      </c>
      <c r="F82" s="30" t="s">
        <v>308</v>
      </c>
      <c r="G82" s="31" t="s">
        <v>144</v>
      </c>
      <c r="H82" s="32">
        <v>76</v>
      </c>
      <c r="I82" s="44"/>
      <c r="J82" s="73">
        <f t="shared" si="61"/>
        <v>0</v>
      </c>
      <c r="K82" s="58"/>
      <c r="L82" s="57">
        <v>0</v>
      </c>
      <c r="M82" s="48" t="s">
        <v>1</v>
      </c>
      <c r="N82" s="49" t="s">
        <v>88</v>
      </c>
      <c r="O82" s="50">
        <v>0</v>
      </c>
      <c r="P82" s="50">
        <f t="shared" si="62"/>
        <v>0</v>
      </c>
      <c r="Q82" s="50">
        <v>0</v>
      </c>
      <c r="R82" s="50">
        <f t="shared" si="63"/>
        <v>0</v>
      </c>
      <c r="S82" s="50">
        <v>0</v>
      </c>
      <c r="T82" s="50">
        <f t="shared" si="64"/>
        <v>0</v>
      </c>
      <c r="U82" s="46"/>
      <c r="V82" s="53">
        <f t="shared" si="65"/>
        <v>0</v>
      </c>
      <c r="W82" s="57">
        <v>0</v>
      </c>
      <c r="X82" s="53">
        <f t="shared" si="66"/>
        <v>0</v>
      </c>
      <c r="Y82" s="57">
        <v>0</v>
      </c>
      <c r="Z82" s="53">
        <f t="shared" si="67"/>
        <v>0</v>
      </c>
      <c r="AA82" s="57">
        <v>0</v>
      </c>
      <c r="AB82" s="53">
        <f t="shared" si="68"/>
        <v>0</v>
      </c>
      <c r="AC82" s="57">
        <v>0</v>
      </c>
      <c r="AD82" s="53">
        <f t="shared" si="69"/>
        <v>0</v>
      </c>
      <c r="AE82" s="57">
        <f t="shared" si="70"/>
        <v>100</v>
      </c>
      <c r="AF82" s="53">
        <f t="shared" si="71"/>
        <v>0</v>
      </c>
      <c r="AT82" s="34" t="s">
        <v>89</v>
      </c>
      <c r="AV82" s="34" t="s">
        <v>84</v>
      </c>
      <c r="AW82" s="34" t="s">
        <v>50</v>
      </c>
      <c r="BA82" s="9" t="s">
        <v>80</v>
      </c>
      <c r="BG82" s="35">
        <f t="shared" si="72"/>
        <v>0</v>
      </c>
      <c r="BH82" s="35">
        <f t="shared" si="73"/>
        <v>0</v>
      </c>
      <c r="BI82" s="35">
        <f t="shared" si="74"/>
        <v>0</v>
      </c>
      <c r="BJ82" s="35">
        <f t="shared" si="75"/>
        <v>0</v>
      </c>
      <c r="BK82" s="35">
        <f t="shared" si="76"/>
        <v>0</v>
      </c>
      <c r="BL82" s="9" t="s">
        <v>48</v>
      </c>
      <c r="BM82" s="35">
        <f t="shared" si="77"/>
        <v>0</v>
      </c>
      <c r="BN82" s="9" t="s">
        <v>89</v>
      </c>
      <c r="BO82" s="34" t="s">
        <v>204</v>
      </c>
    </row>
    <row r="83" spans="2:67" s="1" customFormat="1" ht="16.5" customHeight="1" x14ac:dyDescent="0.2">
      <c r="B83" s="72"/>
      <c r="C83" s="28" t="s">
        <v>176</v>
      </c>
      <c r="D83" s="28" t="s">
        <v>84</v>
      </c>
      <c r="E83" s="29" t="s">
        <v>309</v>
      </c>
      <c r="F83" s="30" t="s">
        <v>310</v>
      </c>
      <c r="G83" s="31" t="s">
        <v>144</v>
      </c>
      <c r="H83" s="32">
        <v>2</v>
      </c>
      <c r="I83" s="44"/>
      <c r="J83" s="73">
        <f t="shared" si="61"/>
        <v>0</v>
      </c>
      <c r="K83" s="58"/>
      <c r="L83" s="57">
        <v>0</v>
      </c>
      <c r="M83" s="48" t="s">
        <v>1</v>
      </c>
      <c r="N83" s="49" t="s">
        <v>88</v>
      </c>
      <c r="O83" s="50">
        <v>0</v>
      </c>
      <c r="P83" s="50">
        <f t="shared" si="62"/>
        <v>0</v>
      </c>
      <c r="Q83" s="50">
        <v>0</v>
      </c>
      <c r="R83" s="50">
        <f t="shared" si="63"/>
        <v>0</v>
      </c>
      <c r="S83" s="50">
        <v>0</v>
      </c>
      <c r="T83" s="50">
        <f t="shared" si="64"/>
        <v>0</v>
      </c>
      <c r="U83" s="46"/>
      <c r="V83" s="53">
        <f t="shared" si="65"/>
        <v>0</v>
      </c>
      <c r="W83" s="57">
        <v>0</v>
      </c>
      <c r="X83" s="53">
        <f t="shared" si="66"/>
        <v>0</v>
      </c>
      <c r="Y83" s="57">
        <v>0</v>
      </c>
      <c r="Z83" s="53">
        <f t="shared" si="67"/>
        <v>0</v>
      </c>
      <c r="AA83" s="57">
        <v>0</v>
      </c>
      <c r="AB83" s="53">
        <f t="shared" si="68"/>
        <v>0</v>
      </c>
      <c r="AC83" s="57">
        <v>0</v>
      </c>
      <c r="AD83" s="53">
        <f t="shared" si="69"/>
        <v>0</v>
      </c>
      <c r="AE83" s="57">
        <f t="shared" si="70"/>
        <v>100</v>
      </c>
      <c r="AF83" s="53">
        <f t="shared" si="71"/>
        <v>0</v>
      </c>
      <c r="AT83" s="34" t="s">
        <v>89</v>
      </c>
      <c r="AV83" s="34" t="s">
        <v>84</v>
      </c>
      <c r="AW83" s="34" t="s">
        <v>50</v>
      </c>
      <c r="BA83" s="9" t="s">
        <v>80</v>
      </c>
      <c r="BG83" s="35">
        <f t="shared" si="72"/>
        <v>0</v>
      </c>
      <c r="BH83" s="35">
        <f t="shared" si="73"/>
        <v>0</v>
      </c>
      <c r="BI83" s="35">
        <f t="shared" si="74"/>
        <v>0</v>
      </c>
      <c r="BJ83" s="35">
        <f t="shared" si="75"/>
        <v>0</v>
      </c>
      <c r="BK83" s="35">
        <f t="shared" si="76"/>
        <v>0</v>
      </c>
      <c r="BL83" s="9" t="s">
        <v>48</v>
      </c>
      <c r="BM83" s="35">
        <f t="shared" si="77"/>
        <v>0</v>
      </c>
      <c r="BN83" s="9" t="s">
        <v>89</v>
      </c>
      <c r="BO83" s="34" t="s">
        <v>220</v>
      </c>
    </row>
    <row r="84" spans="2:67" s="1" customFormat="1" ht="16.5" customHeight="1" x14ac:dyDescent="0.2">
      <c r="B84" s="72"/>
      <c r="C84" s="28" t="s">
        <v>311</v>
      </c>
      <c r="D84" s="28" t="s">
        <v>84</v>
      </c>
      <c r="E84" s="29" t="s">
        <v>312</v>
      </c>
      <c r="F84" s="30" t="s">
        <v>313</v>
      </c>
      <c r="G84" s="31" t="s">
        <v>136</v>
      </c>
      <c r="H84" s="32">
        <v>1</v>
      </c>
      <c r="I84" s="44"/>
      <c r="J84" s="73">
        <f t="shared" si="61"/>
        <v>0</v>
      </c>
      <c r="K84" s="58"/>
      <c r="L84" s="57">
        <v>0</v>
      </c>
      <c r="M84" s="48" t="s">
        <v>1</v>
      </c>
      <c r="N84" s="49" t="s">
        <v>88</v>
      </c>
      <c r="O84" s="50">
        <v>0</v>
      </c>
      <c r="P84" s="50">
        <f t="shared" si="62"/>
        <v>0</v>
      </c>
      <c r="Q84" s="50">
        <v>0</v>
      </c>
      <c r="R84" s="50">
        <f t="shared" si="63"/>
        <v>0</v>
      </c>
      <c r="S84" s="50">
        <v>0</v>
      </c>
      <c r="T84" s="50">
        <f t="shared" si="64"/>
        <v>0</v>
      </c>
      <c r="U84" s="46"/>
      <c r="V84" s="53">
        <f t="shared" si="65"/>
        <v>0</v>
      </c>
      <c r="W84" s="57">
        <v>0</v>
      </c>
      <c r="X84" s="53">
        <f t="shared" si="66"/>
        <v>0</v>
      </c>
      <c r="Y84" s="57">
        <v>0</v>
      </c>
      <c r="Z84" s="53">
        <f t="shared" si="67"/>
        <v>0</v>
      </c>
      <c r="AA84" s="57">
        <v>0</v>
      </c>
      <c r="AB84" s="53">
        <f t="shared" si="68"/>
        <v>0</v>
      </c>
      <c r="AC84" s="57">
        <v>0</v>
      </c>
      <c r="AD84" s="53">
        <f t="shared" si="69"/>
        <v>0</v>
      </c>
      <c r="AE84" s="57">
        <f t="shared" si="70"/>
        <v>100</v>
      </c>
      <c r="AF84" s="53">
        <f t="shared" si="71"/>
        <v>0</v>
      </c>
      <c r="AT84" s="34" t="s">
        <v>89</v>
      </c>
      <c r="AV84" s="34" t="s">
        <v>84</v>
      </c>
      <c r="AW84" s="34" t="s">
        <v>50</v>
      </c>
      <c r="BA84" s="9" t="s">
        <v>80</v>
      </c>
      <c r="BG84" s="35">
        <f t="shared" si="72"/>
        <v>0</v>
      </c>
      <c r="BH84" s="35">
        <f t="shared" si="73"/>
        <v>0</v>
      </c>
      <c r="BI84" s="35">
        <f t="shared" si="74"/>
        <v>0</v>
      </c>
      <c r="BJ84" s="35">
        <f t="shared" si="75"/>
        <v>0</v>
      </c>
      <c r="BK84" s="35">
        <f t="shared" si="76"/>
        <v>0</v>
      </c>
      <c r="BL84" s="9" t="s">
        <v>48</v>
      </c>
      <c r="BM84" s="35">
        <f t="shared" si="77"/>
        <v>0</v>
      </c>
      <c r="BN84" s="9" t="s">
        <v>89</v>
      </c>
      <c r="BO84" s="34" t="s">
        <v>216</v>
      </c>
    </row>
    <row r="85" spans="2:67" s="7" customFormat="1" ht="22.9" customHeight="1" x14ac:dyDescent="0.2">
      <c r="B85" s="52"/>
      <c r="D85" s="23" t="s">
        <v>39</v>
      </c>
      <c r="E85" s="144" t="s">
        <v>314</v>
      </c>
      <c r="F85" s="144" t="s">
        <v>315</v>
      </c>
      <c r="J85" s="71">
        <f>BM85</f>
        <v>0</v>
      </c>
      <c r="L85" s="98"/>
      <c r="M85" s="24"/>
      <c r="P85" s="116">
        <f>SUM(P86:P88)</f>
        <v>0</v>
      </c>
      <c r="R85" s="116">
        <f>SUM(R86:R88)</f>
        <v>0</v>
      </c>
      <c r="T85" s="25">
        <f>SUM(T86:T88)</f>
        <v>0</v>
      </c>
      <c r="V85" s="42"/>
      <c r="W85" s="98"/>
      <c r="X85" s="42"/>
      <c r="Y85" s="98"/>
      <c r="Z85" s="42"/>
      <c r="AA85" s="98"/>
      <c r="AB85" s="42"/>
      <c r="AC85" s="98"/>
      <c r="AD85" s="42"/>
      <c r="AE85" s="98"/>
      <c r="AF85" s="117"/>
      <c r="AT85" s="23" t="s">
        <v>50</v>
      </c>
      <c r="AV85" s="26" t="s">
        <v>39</v>
      </c>
      <c r="AW85" s="26" t="s">
        <v>48</v>
      </c>
      <c r="BA85" s="23" t="s">
        <v>80</v>
      </c>
      <c r="BM85" s="27">
        <f>SUM(BM86:BM88)</f>
        <v>0</v>
      </c>
    </row>
    <row r="86" spans="2:67" s="1" customFormat="1" ht="24.2" customHeight="1" x14ac:dyDescent="0.2">
      <c r="B86" s="72"/>
      <c r="C86" s="28" t="s">
        <v>111</v>
      </c>
      <c r="D86" s="28" t="s">
        <v>84</v>
      </c>
      <c r="E86" s="29" t="s">
        <v>316</v>
      </c>
      <c r="F86" s="30" t="s">
        <v>317</v>
      </c>
      <c r="G86" s="31" t="s">
        <v>277</v>
      </c>
      <c r="H86" s="32">
        <v>163</v>
      </c>
      <c r="I86" s="44"/>
      <c r="J86" s="73">
        <f>ROUND(I86*H86,2)</f>
        <v>0</v>
      </c>
      <c r="K86" s="58"/>
      <c r="L86" s="57">
        <v>0</v>
      </c>
      <c r="M86" s="48" t="s">
        <v>1</v>
      </c>
      <c r="N86" s="49" t="s">
        <v>88</v>
      </c>
      <c r="O86" s="50">
        <v>0</v>
      </c>
      <c r="P86" s="50">
        <f t="shared" ref="P86:P88" si="78">O86*H86</f>
        <v>0</v>
      </c>
      <c r="Q86" s="50">
        <v>0</v>
      </c>
      <c r="R86" s="50">
        <f t="shared" ref="R86:R88" si="79">Q86*H86</f>
        <v>0</v>
      </c>
      <c r="S86" s="50">
        <v>0</v>
      </c>
      <c r="T86" s="50">
        <f t="shared" ref="T86:T88" si="80">S86*H86</f>
        <v>0</v>
      </c>
      <c r="U86" s="46"/>
      <c r="V86" s="53">
        <f t="shared" ref="V86:V88" si="81">(J86/100)*L86</f>
        <v>0</v>
      </c>
      <c r="W86" s="57">
        <v>0</v>
      </c>
      <c r="X86" s="53">
        <f t="shared" ref="X86:X88" si="82">(J86/100)*W86</f>
        <v>0</v>
      </c>
      <c r="Y86" s="57">
        <v>0</v>
      </c>
      <c r="Z86" s="53">
        <f t="shared" ref="Z86:Z88" si="83">(J86/100)*Y86</f>
        <v>0</v>
      </c>
      <c r="AA86" s="57">
        <v>0</v>
      </c>
      <c r="AB86" s="53">
        <f t="shared" ref="AB86:AB88" si="84">(J86/100)*AA86</f>
        <v>0</v>
      </c>
      <c r="AC86" s="57">
        <v>0</v>
      </c>
      <c r="AD86" s="53">
        <f t="shared" ref="AD86:AD88" si="85">(J86/100)*AC86</f>
        <v>0</v>
      </c>
      <c r="AE86" s="57">
        <f t="shared" ref="AE86:AE88" si="86">100-(L86+W86+Y86+AA86+AC86)</f>
        <v>100</v>
      </c>
      <c r="AF86" s="53">
        <f t="shared" ref="AF86:AF88" si="87">J86-(V86+X86+Z86+AB86+AD86)</f>
        <v>0</v>
      </c>
      <c r="AT86" s="34" t="s">
        <v>119</v>
      </c>
      <c r="AV86" s="34" t="s">
        <v>84</v>
      </c>
      <c r="AW86" s="34" t="s">
        <v>50</v>
      </c>
      <c r="BA86" s="9" t="s">
        <v>80</v>
      </c>
      <c r="BG86" s="35">
        <f>IF(N86="základní",J86,0)</f>
        <v>0</v>
      </c>
      <c r="BH86" s="35">
        <f>IF(N86="snížená",J86,0)</f>
        <v>0</v>
      </c>
      <c r="BI86" s="35">
        <f>IF(N86="zákl. přenesená",J86,0)</f>
        <v>0</v>
      </c>
      <c r="BJ86" s="35">
        <f>IF(N86="sníž. přenesená",J86,0)</f>
        <v>0</v>
      </c>
      <c r="BK86" s="35">
        <f>IF(N86="nulová",J86,0)</f>
        <v>0</v>
      </c>
      <c r="BL86" s="9" t="s">
        <v>48</v>
      </c>
      <c r="BM86" s="35">
        <f>ROUND(I86*H86,2)</f>
        <v>0</v>
      </c>
      <c r="BN86" s="9" t="s">
        <v>119</v>
      </c>
      <c r="BO86" s="34" t="s">
        <v>318</v>
      </c>
    </row>
    <row r="87" spans="2:67" s="1" customFormat="1" ht="37.9" customHeight="1" x14ac:dyDescent="0.2">
      <c r="B87" s="72"/>
      <c r="C87" s="28" t="s">
        <v>319</v>
      </c>
      <c r="D87" s="28" t="s">
        <v>84</v>
      </c>
      <c r="E87" s="29" t="s">
        <v>320</v>
      </c>
      <c r="F87" s="30" t="s">
        <v>321</v>
      </c>
      <c r="G87" s="31" t="s">
        <v>144</v>
      </c>
      <c r="H87" s="32">
        <v>328</v>
      </c>
      <c r="I87" s="44"/>
      <c r="J87" s="73">
        <f>ROUND(I87*H87,2)</f>
        <v>0</v>
      </c>
      <c r="K87" s="58"/>
      <c r="L87" s="57">
        <v>0</v>
      </c>
      <c r="M87" s="48" t="s">
        <v>1</v>
      </c>
      <c r="N87" s="49" t="s">
        <v>88</v>
      </c>
      <c r="O87" s="50">
        <v>0</v>
      </c>
      <c r="P87" s="50">
        <f t="shared" si="78"/>
        <v>0</v>
      </c>
      <c r="Q87" s="50">
        <v>0</v>
      </c>
      <c r="R87" s="50">
        <f t="shared" si="79"/>
        <v>0</v>
      </c>
      <c r="S87" s="50">
        <v>0</v>
      </c>
      <c r="T87" s="50">
        <f t="shared" si="80"/>
        <v>0</v>
      </c>
      <c r="U87" s="46"/>
      <c r="V87" s="53">
        <f t="shared" si="81"/>
        <v>0</v>
      </c>
      <c r="W87" s="57">
        <v>0</v>
      </c>
      <c r="X87" s="53">
        <f t="shared" si="82"/>
        <v>0</v>
      </c>
      <c r="Y87" s="57">
        <v>0</v>
      </c>
      <c r="Z87" s="53">
        <f t="shared" si="83"/>
        <v>0</v>
      </c>
      <c r="AA87" s="57">
        <v>0</v>
      </c>
      <c r="AB87" s="53">
        <f t="shared" si="84"/>
        <v>0</v>
      </c>
      <c r="AC87" s="57">
        <v>0</v>
      </c>
      <c r="AD87" s="53">
        <f t="shared" si="85"/>
        <v>0</v>
      </c>
      <c r="AE87" s="57">
        <f t="shared" si="86"/>
        <v>100</v>
      </c>
      <c r="AF87" s="53">
        <f t="shared" si="87"/>
        <v>0</v>
      </c>
      <c r="AT87" s="34" t="s">
        <v>119</v>
      </c>
      <c r="AV87" s="34" t="s">
        <v>84</v>
      </c>
      <c r="AW87" s="34" t="s">
        <v>50</v>
      </c>
      <c r="BA87" s="9" t="s">
        <v>80</v>
      </c>
      <c r="BG87" s="35">
        <f>IF(N87="základní",J87,0)</f>
        <v>0</v>
      </c>
      <c r="BH87" s="35">
        <f>IF(N87="snížená",J87,0)</f>
        <v>0</v>
      </c>
      <c r="BI87" s="35">
        <f>IF(N87="zákl. přenesená",J87,0)</f>
        <v>0</v>
      </c>
      <c r="BJ87" s="35">
        <f>IF(N87="sníž. přenesená",J87,0)</f>
        <v>0</v>
      </c>
      <c r="BK87" s="35">
        <f>IF(N87="nulová",J87,0)</f>
        <v>0</v>
      </c>
      <c r="BL87" s="9" t="s">
        <v>48</v>
      </c>
      <c r="BM87" s="35">
        <f>ROUND(I87*H87,2)</f>
        <v>0</v>
      </c>
      <c r="BN87" s="9" t="s">
        <v>119</v>
      </c>
      <c r="BO87" s="34" t="s">
        <v>322</v>
      </c>
    </row>
    <row r="88" spans="2:67" s="1" customFormat="1" ht="21.75" customHeight="1" x14ac:dyDescent="0.2">
      <c r="B88" s="72"/>
      <c r="C88" s="28" t="s">
        <v>241</v>
      </c>
      <c r="D88" s="28" t="s">
        <v>84</v>
      </c>
      <c r="E88" s="29" t="s">
        <v>323</v>
      </c>
      <c r="F88" s="30" t="s">
        <v>324</v>
      </c>
      <c r="G88" s="31" t="s">
        <v>131</v>
      </c>
      <c r="H88" s="32">
        <v>1424.8717999999999</v>
      </c>
      <c r="I88" s="44"/>
      <c r="J88" s="73">
        <f>ROUND(I88*H88,2)</f>
        <v>0</v>
      </c>
      <c r="K88" s="58"/>
      <c r="L88" s="57">
        <v>50</v>
      </c>
      <c r="M88" s="48" t="s">
        <v>1</v>
      </c>
      <c r="N88" s="49" t="s">
        <v>88</v>
      </c>
      <c r="O88" s="50">
        <v>0</v>
      </c>
      <c r="P88" s="50">
        <f t="shared" si="78"/>
        <v>0</v>
      </c>
      <c r="Q88" s="50">
        <v>0</v>
      </c>
      <c r="R88" s="50">
        <f t="shared" si="79"/>
        <v>0</v>
      </c>
      <c r="S88" s="50">
        <v>0</v>
      </c>
      <c r="T88" s="50">
        <f t="shared" si="80"/>
        <v>0</v>
      </c>
      <c r="U88" s="46"/>
      <c r="V88" s="53">
        <f t="shared" si="81"/>
        <v>0</v>
      </c>
      <c r="W88" s="57">
        <v>0</v>
      </c>
      <c r="X88" s="53">
        <f t="shared" si="82"/>
        <v>0</v>
      </c>
      <c r="Y88" s="57">
        <v>0</v>
      </c>
      <c r="Z88" s="53">
        <f t="shared" si="83"/>
        <v>0</v>
      </c>
      <c r="AA88" s="57">
        <v>0</v>
      </c>
      <c r="AB88" s="53">
        <f t="shared" si="84"/>
        <v>0</v>
      </c>
      <c r="AC88" s="57">
        <v>0</v>
      </c>
      <c r="AD88" s="53">
        <f t="shared" si="85"/>
        <v>0</v>
      </c>
      <c r="AE88" s="57">
        <f t="shared" si="86"/>
        <v>50</v>
      </c>
      <c r="AF88" s="53">
        <f t="shared" si="87"/>
        <v>0</v>
      </c>
      <c r="AT88" s="34" t="s">
        <v>119</v>
      </c>
      <c r="AV88" s="34" t="s">
        <v>84</v>
      </c>
      <c r="AW88" s="34" t="s">
        <v>50</v>
      </c>
      <c r="BA88" s="9" t="s">
        <v>80</v>
      </c>
      <c r="BG88" s="35">
        <f>IF(N88="základní",J88,0)</f>
        <v>0</v>
      </c>
      <c r="BH88" s="35">
        <f>IF(N88="snížená",J88,0)</f>
        <v>0</v>
      </c>
      <c r="BI88" s="35">
        <f>IF(N88="zákl. přenesená",J88,0)</f>
        <v>0</v>
      </c>
      <c r="BJ88" s="35">
        <f>IF(N88="sníž. přenesená",J88,0)</f>
        <v>0</v>
      </c>
      <c r="BK88" s="35">
        <f>IF(N88="nulová",J88,0)</f>
        <v>0</v>
      </c>
      <c r="BL88" s="9" t="s">
        <v>48</v>
      </c>
      <c r="BM88" s="35">
        <f>ROUND(I88*H88,2)</f>
        <v>0</v>
      </c>
      <c r="BN88" s="9" t="s">
        <v>119</v>
      </c>
      <c r="BO88" s="34" t="s">
        <v>325</v>
      </c>
    </row>
    <row r="89" spans="2:67" s="7" customFormat="1" ht="25.9" customHeight="1" x14ac:dyDescent="0.2">
      <c r="B89" s="52"/>
      <c r="D89" s="23" t="s">
        <v>39</v>
      </c>
      <c r="E89" s="143" t="s">
        <v>326</v>
      </c>
      <c r="F89" s="143" t="s">
        <v>326</v>
      </c>
      <c r="J89" s="70">
        <f>BM89</f>
        <v>0</v>
      </c>
      <c r="L89" s="98"/>
      <c r="M89" s="24"/>
      <c r="P89" s="116">
        <f>P90+P100</f>
        <v>0</v>
      </c>
      <c r="R89" s="116">
        <f>R90+R100</f>
        <v>0</v>
      </c>
      <c r="T89" s="25">
        <f>T90+T100</f>
        <v>0</v>
      </c>
      <c r="V89" s="42"/>
      <c r="W89" s="98"/>
      <c r="X89" s="42"/>
      <c r="Y89" s="98"/>
      <c r="Z89" s="42"/>
      <c r="AA89" s="98"/>
      <c r="AB89" s="42"/>
      <c r="AC89" s="98"/>
      <c r="AD89" s="42"/>
      <c r="AE89" s="98"/>
      <c r="AF89" s="117"/>
      <c r="AT89" s="23" t="s">
        <v>48</v>
      </c>
      <c r="AV89" s="26" t="s">
        <v>39</v>
      </c>
      <c r="AW89" s="26" t="s">
        <v>40</v>
      </c>
      <c r="BA89" s="23" t="s">
        <v>80</v>
      </c>
      <c r="BM89" s="27">
        <f>BM90+BM100</f>
        <v>0</v>
      </c>
    </row>
    <row r="90" spans="2:67" s="7" customFormat="1" ht="22.9" customHeight="1" x14ac:dyDescent="0.2">
      <c r="B90" s="52"/>
      <c r="D90" s="23" t="s">
        <v>39</v>
      </c>
      <c r="E90" s="144" t="s">
        <v>327</v>
      </c>
      <c r="F90" s="144" t="s">
        <v>328</v>
      </c>
      <c r="J90" s="71">
        <f>BM90</f>
        <v>0</v>
      </c>
      <c r="L90" s="98"/>
      <c r="M90" s="24"/>
      <c r="P90" s="116">
        <f>SUM(P91:P99)</f>
        <v>0</v>
      </c>
      <c r="R90" s="116">
        <f>SUM(R91:R99)</f>
        <v>0</v>
      </c>
      <c r="T90" s="25">
        <f>SUM(T91:T99)</f>
        <v>0</v>
      </c>
      <c r="V90" s="42"/>
      <c r="W90" s="98"/>
      <c r="X90" s="42"/>
      <c r="Y90" s="98"/>
      <c r="Z90" s="42"/>
      <c r="AA90" s="98"/>
      <c r="AB90" s="42"/>
      <c r="AC90" s="98"/>
      <c r="AD90" s="42"/>
      <c r="AE90" s="98"/>
      <c r="AF90" s="117"/>
      <c r="AT90" s="23" t="s">
        <v>48</v>
      </c>
      <c r="AV90" s="26" t="s">
        <v>39</v>
      </c>
      <c r="AW90" s="26" t="s">
        <v>48</v>
      </c>
      <c r="BA90" s="23" t="s">
        <v>80</v>
      </c>
      <c r="BM90" s="27">
        <f>SUM(BM91:BM99)</f>
        <v>0</v>
      </c>
    </row>
    <row r="91" spans="2:67" s="1" customFormat="1" ht="21.75" customHeight="1" x14ac:dyDescent="0.2">
      <c r="B91" s="72"/>
      <c r="C91" s="28" t="s">
        <v>329</v>
      </c>
      <c r="D91" s="28" t="s">
        <v>84</v>
      </c>
      <c r="E91" s="29" t="s">
        <v>330</v>
      </c>
      <c r="F91" s="30" t="s">
        <v>331</v>
      </c>
      <c r="G91" s="31" t="s">
        <v>332</v>
      </c>
      <c r="H91" s="32">
        <v>6</v>
      </c>
      <c r="I91" s="44"/>
      <c r="J91" s="73">
        <f t="shared" ref="J91:J99" si="88">ROUND(I91*H91,2)</f>
        <v>0</v>
      </c>
      <c r="K91" s="58"/>
      <c r="L91" s="57">
        <v>15</v>
      </c>
      <c r="M91" s="48" t="s">
        <v>1</v>
      </c>
      <c r="N91" s="49" t="s">
        <v>88</v>
      </c>
      <c r="O91" s="50">
        <v>0</v>
      </c>
      <c r="P91" s="50">
        <f t="shared" ref="P91:P99" si="89">O91*H91</f>
        <v>0</v>
      </c>
      <c r="Q91" s="50">
        <v>0</v>
      </c>
      <c r="R91" s="50">
        <f t="shared" ref="R91:R99" si="90">Q91*H91</f>
        <v>0</v>
      </c>
      <c r="S91" s="50">
        <v>0</v>
      </c>
      <c r="T91" s="50">
        <f t="shared" ref="T91:T99" si="91">S91*H91</f>
        <v>0</v>
      </c>
      <c r="U91" s="46"/>
      <c r="V91" s="53">
        <f t="shared" ref="V91:V99" si="92">(J91/100)*L91</f>
        <v>0</v>
      </c>
      <c r="W91" s="57">
        <v>0</v>
      </c>
      <c r="X91" s="53">
        <f t="shared" ref="X91:X99" si="93">(J91/100)*W91</f>
        <v>0</v>
      </c>
      <c r="Y91" s="57">
        <v>0</v>
      </c>
      <c r="Z91" s="53">
        <f t="shared" ref="Z91:Z99" si="94">(J91/100)*Y91</f>
        <v>0</v>
      </c>
      <c r="AA91" s="57">
        <v>0</v>
      </c>
      <c r="AB91" s="53">
        <f t="shared" ref="AB91:AB99" si="95">(J91/100)*AA91</f>
        <v>0</v>
      </c>
      <c r="AC91" s="57">
        <v>0</v>
      </c>
      <c r="AD91" s="53">
        <f t="shared" ref="AD91:AD99" si="96">(J91/100)*AC91</f>
        <v>0</v>
      </c>
      <c r="AE91" s="57">
        <f t="shared" ref="AE91:AE99" si="97">100-(L91+W91+Y91+AA91+AC91)</f>
        <v>85</v>
      </c>
      <c r="AF91" s="53">
        <f t="shared" ref="AF91:AF99" si="98">J91-(V91+X91+Z91+AB91+AD91)</f>
        <v>0</v>
      </c>
      <c r="AT91" s="34" t="s">
        <v>89</v>
      </c>
      <c r="AV91" s="34" t="s">
        <v>84</v>
      </c>
      <c r="AW91" s="34" t="s">
        <v>50</v>
      </c>
      <c r="BA91" s="9" t="s">
        <v>80</v>
      </c>
      <c r="BG91" s="35">
        <f t="shared" ref="BG91:BG99" si="99">IF(N91="základní",J91,0)</f>
        <v>0</v>
      </c>
      <c r="BH91" s="35">
        <f t="shared" ref="BH91:BH99" si="100">IF(N91="snížená",J91,0)</f>
        <v>0</v>
      </c>
      <c r="BI91" s="35">
        <f t="shared" ref="BI91:BI99" si="101">IF(N91="zákl. přenesená",J91,0)</f>
        <v>0</v>
      </c>
      <c r="BJ91" s="35">
        <f t="shared" ref="BJ91:BJ99" si="102">IF(N91="sníž. přenesená",J91,0)</f>
        <v>0</v>
      </c>
      <c r="BK91" s="35">
        <f t="shared" ref="BK91:BK99" si="103">IF(N91="nulová",J91,0)</f>
        <v>0</v>
      </c>
      <c r="BL91" s="9" t="s">
        <v>48</v>
      </c>
      <c r="BM91" s="35">
        <f t="shared" ref="BM91:BM99" si="104">ROUND(I91*H91,2)</f>
        <v>0</v>
      </c>
      <c r="BN91" s="9" t="s">
        <v>89</v>
      </c>
      <c r="BO91" s="34" t="s">
        <v>333</v>
      </c>
    </row>
    <row r="92" spans="2:67" s="1" customFormat="1" ht="16.5" customHeight="1" x14ac:dyDescent="0.2">
      <c r="B92" s="72"/>
      <c r="C92" s="28" t="s">
        <v>191</v>
      </c>
      <c r="D92" s="28" t="s">
        <v>84</v>
      </c>
      <c r="E92" s="29" t="s">
        <v>334</v>
      </c>
      <c r="F92" s="30" t="s">
        <v>335</v>
      </c>
      <c r="G92" s="31" t="s">
        <v>332</v>
      </c>
      <c r="H92" s="32">
        <v>3</v>
      </c>
      <c r="I92" s="44"/>
      <c r="J92" s="73">
        <f t="shared" si="88"/>
        <v>0</v>
      </c>
      <c r="K92" s="58"/>
      <c r="L92" s="57">
        <v>15</v>
      </c>
      <c r="M92" s="48" t="s">
        <v>1</v>
      </c>
      <c r="N92" s="49" t="s">
        <v>88</v>
      </c>
      <c r="O92" s="50">
        <v>0</v>
      </c>
      <c r="P92" s="50">
        <f t="shared" si="89"/>
        <v>0</v>
      </c>
      <c r="Q92" s="50">
        <v>0</v>
      </c>
      <c r="R92" s="50">
        <f t="shared" si="90"/>
        <v>0</v>
      </c>
      <c r="S92" s="50">
        <v>0</v>
      </c>
      <c r="T92" s="50">
        <f t="shared" si="91"/>
        <v>0</v>
      </c>
      <c r="U92" s="46"/>
      <c r="V92" s="53">
        <f t="shared" si="92"/>
        <v>0</v>
      </c>
      <c r="W92" s="57">
        <v>0</v>
      </c>
      <c r="X92" s="53">
        <f t="shared" si="93"/>
        <v>0</v>
      </c>
      <c r="Y92" s="57">
        <v>0</v>
      </c>
      <c r="Z92" s="53">
        <f t="shared" si="94"/>
        <v>0</v>
      </c>
      <c r="AA92" s="57">
        <v>0</v>
      </c>
      <c r="AB92" s="53">
        <f t="shared" si="95"/>
        <v>0</v>
      </c>
      <c r="AC92" s="57">
        <v>0</v>
      </c>
      <c r="AD92" s="53">
        <f t="shared" si="96"/>
        <v>0</v>
      </c>
      <c r="AE92" s="57">
        <f t="shared" si="97"/>
        <v>85</v>
      </c>
      <c r="AF92" s="53">
        <f t="shared" si="98"/>
        <v>0</v>
      </c>
      <c r="AT92" s="34" t="s">
        <v>89</v>
      </c>
      <c r="AV92" s="34" t="s">
        <v>84</v>
      </c>
      <c r="AW92" s="34" t="s">
        <v>50</v>
      </c>
      <c r="BA92" s="9" t="s">
        <v>80</v>
      </c>
      <c r="BG92" s="35">
        <f t="shared" si="99"/>
        <v>0</v>
      </c>
      <c r="BH92" s="35">
        <f t="shared" si="100"/>
        <v>0</v>
      </c>
      <c r="BI92" s="35">
        <f t="shared" si="101"/>
        <v>0</v>
      </c>
      <c r="BJ92" s="35">
        <f t="shared" si="102"/>
        <v>0</v>
      </c>
      <c r="BK92" s="35">
        <f t="shared" si="103"/>
        <v>0</v>
      </c>
      <c r="BL92" s="9" t="s">
        <v>48</v>
      </c>
      <c r="BM92" s="35">
        <f t="shared" si="104"/>
        <v>0</v>
      </c>
      <c r="BN92" s="9" t="s">
        <v>89</v>
      </c>
      <c r="BO92" s="34" t="s">
        <v>336</v>
      </c>
    </row>
    <row r="93" spans="2:67" s="1" customFormat="1" ht="24.2" customHeight="1" x14ac:dyDescent="0.2">
      <c r="B93" s="72"/>
      <c r="C93" s="28" t="s">
        <v>337</v>
      </c>
      <c r="D93" s="28" t="s">
        <v>84</v>
      </c>
      <c r="E93" s="29" t="s">
        <v>338</v>
      </c>
      <c r="F93" s="30" t="s">
        <v>339</v>
      </c>
      <c r="G93" s="31" t="s">
        <v>144</v>
      </c>
      <c r="H93" s="32">
        <v>140</v>
      </c>
      <c r="I93" s="44"/>
      <c r="J93" s="73">
        <f t="shared" si="88"/>
        <v>0</v>
      </c>
      <c r="K93" s="58"/>
      <c r="L93" s="57">
        <v>15</v>
      </c>
      <c r="M93" s="48" t="s">
        <v>1</v>
      </c>
      <c r="N93" s="49" t="s">
        <v>88</v>
      </c>
      <c r="O93" s="50">
        <v>0</v>
      </c>
      <c r="P93" s="50">
        <f t="shared" si="89"/>
        <v>0</v>
      </c>
      <c r="Q93" s="50">
        <v>0</v>
      </c>
      <c r="R93" s="50">
        <f t="shared" si="90"/>
        <v>0</v>
      </c>
      <c r="S93" s="50">
        <v>0</v>
      </c>
      <c r="T93" s="50">
        <f t="shared" si="91"/>
        <v>0</v>
      </c>
      <c r="U93" s="46"/>
      <c r="V93" s="53">
        <f t="shared" si="92"/>
        <v>0</v>
      </c>
      <c r="W93" s="57">
        <v>0</v>
      </c>
      <c r="X93" s="53">
        <f t="shared" si="93"/>
        <v>0</v>
      </c>
      <c r="Y93" s="57">
        <v>0</v>
      </c>
      <c r="Z93" s="53">
        <f t="shared" si="94"/>
        <v>0</v>
      </c>
      <c r="AA93" s="57">
        <v>0</v>
      </c>
      <c r="AB93" s="53">
        <f t="shared" si="95"/>
        <v>0</v>
      </c>
      <c r="AC93" s="57">
        <v>0</v>
      </c>
      <c r="AD93" s="53">
        <f t="shared" si="96"/>
        <v>0</v>
      </c>
      <c r="AE93" s="57">
        <f t="shared" si="97"/>
        <v>85</v>
      </c>
      <c r="AF93" s="53">
        <f t="shared" si="98"/>
        <v>0</v>
      </c>
      <c r="AT93" s="34" t="s">
        <v>89</v>
      </c>
      <c r="AV93" s="34" t="s">
        <v>84</v>
      </c>
      <c r="AW93" s="34" t="s">
        <v>50</v>
      </c>
      <c r="BA93" s="9" t="s">
        <v>80</v>
      </c>
      <c r="BG93" s="35">
        <f t="shared" si="99"/>
        <v>0</v>
      </c>
      <c r="BH93" s="35">
        <f t="shared" si="100"/>
        <v>0</v>
      </c>
      <c r="BI93" s="35">
        <f t="shared" si="101"/>
        <v>0</v>
      </c>
      <c r="BJ93" s="35">
        <f t="shared" si="102"/>
        <v>0</v>
      </c>
      <c r="BK93" s="35">
        <f t="shared" si="103"/>
        <v>0</v>
      </c>
      <c r="BL93" s="9" t="s">
        <v>48</v>
      </c>
      <c r="BM93" s="35">
        <f t="shared" si="104"/>
        <v>0</v>
      </c>
      <c r="BN93" s="9" t="s">
        <v>89</v>
      </c>
      <c r="BO93" s="34" t="s">
        <v>340</v>
      </c>
    </row>
    <row r="94" spans="2:67" s="1" customFormat="1" ht="24.2" customHeight="1" x14ac:dyDescent="0.2">
      <c r="B94" s="72"/>
      <c r="C94" s="28" t="s">
        <v>226</v>
      </c>
      <c r="D94" s="28" t="s">
        <v>84</v>
      </c>
      <c r="E94" s="29" t="s">
        <v>341</v>
      </c>
      <c r="F94" s="30" t="s">
        <v>342</v>
      </c>
      <c r="G94" s="31" t="s">
        <v>144</v>
      </c>
      <c r="H94" s="32">
        <v>50</v>
      </c>
      <c r="I94" s="44"/>
      <c r="J94" s="73">
        <f t="shared" si="88"/>
        <v>0</v>
      </c>
      <c r="K94" s="58"/>
      <c r="L94" s="57">
        <v>0</v>
      </c>
      <c r="M94" s="48" t="s">
        <v>1</v>
      </c>
      <c r="N94" s="49" t="s">
        <v>88</v>
      </c>
      <c r="O94" s="50">
        <v>0</v>
      </c>
      <c r="P94" s="50">
        <f t="shared" si="89"/>
        <v>0</v>
      </c>
      <c r="Q94" s="50">
        <v>0</v>
      </c>
      <c r="R94" s="50">
        <f t="shared" si="90"/>
        <v>0</v>
      </c>
      <c r="S94" s="50">
        <v>0</v>
      </c>
      <c r="T94" s="50">
        <f t="shared" si="91"/>
        <v>0</v>
      </c>
      <c r="U94" s="46"/>
      <c r="V94" s="53">
        <f t="shared" si="92"/>
        <v>0</v>
      </c>
      <c r="W94" s="57">
        <v>0</v>
      </c>
      <c r="X94" s="53">
        <f t="shared" si="93"/>
        <v>0</v>
      </c>
      <c r="Y94" s="57">
        <v>0</v>
      </c>
      <c r="Z94" s="53">
        <f t="shared" si="94"/>
        <v>0</v>
      </c>
      <c r="AA94" s="57">
        <v>0</v>
      </c>
      <c r="AB94" s="53">
        <f t="shared" si="95"/>
        <v>0</v>
      </c>
      <c r="AC94" s="57">
        <v>0</v>
      </c>
      <c r="AD94" s="53">
        <f t="shared" si="96"/>
        <v>0</v>
      </c>
      <c r="AE94" s="57">
        <f t="shared" si="97"/>
        <v>100</v>
      </c>
      <c r="AF94" s="53">
        <f t="shared" si="98"/>
        <v>0</v>
      </c>
      <c r="AT94" s="34" t="s">
        <v>89</v>
      </c>
      <c r="AV94" s="34" t="s">
        <v>84</v>
      </c>
      <c r="AW94" s="34" t="s">
        <v>50</v>
      </c>
      <c r="BA94" s="9" t="s">
        <v>80</v>
      </c>
      <c r="BG94" s="35">
        <f t="shared" si="99"/>
        <v>0</v>
      </c>
      <c r="BH94" s="35">
        <f t="shared" si="100"/>
        <v>0</v>
      </c>
      <c r="BI94" s="35">
        <f t="shared" si="101"/>
        <v>0</v>
      </c>
      <c r="BJ94" s="35">
        <f t="shared" si="102"/>
        <v>0</v>
      </c>
      <c r="BK94" s="35">
        <f t="shared" si="103"/>
        <v>0</v>
      </c>
      <c r="BL94" s="9" t="s">
        <v>48</v>
      </c>
      <c r="BM94" s="35">
        <f t="shared" si="104"/>
        <v>0</v>
      </c>
      <c r="BN94" s="9" t="s">
        <v>89</v>
      </c>
      <c r="BO94" s="34" t="s">
        <v>343</v>
      </c>
    </row>
    <row r="95" spans="2:67" s="1" customFormat="1" ht="24.2" customHeight="1" x14ac:dyDescent="0.2">
      <c r="B95" s="72"/>
      <c r="C95" s="28" t="s">
        <v>344</v>
      </c>
      <c r="D95" s="28" t="s">
        <v>84</v>
      </c>
      <c r="E95" s="29" t="s">
        <v>345</v>
      </c>
      <c r="F95" s="30" t="s">
        <v>346</v>
      </c>
      <c r="G95" s="31" t="s">
        <v>332</v>
      </c>
      <c r="H95" s="32">
        <v>6</v>
      </c>
      <c r="I95" s="44"/>
      <c r="J95" s="73">
        <f t="shared" si="88"/>
        <v>0</v>
      </c>
      <c r="K95" s="58"/>
      <c r="L95" s="57">
        <v>0</v>
      </c>
      <c r="M95" s="48" t="s">
        <v>1</v>
      </c>
      <c r="N95" s="49" t="s">
        <v>88</v>
      </c>
      <c r="O95" s="50">
        <v>0</v>
      </c>
      <c r="P95" s="50">
        <f t="shared" si="89"/>
        <v>0</v>
      </c>
      <c r="Q95" s="50">
        <v>0</v>
      </c>
      <c r="R95" s="50">
        <f t="shared" si="90"/>
        <v>0</v>
      </c>
      <c r="S95" s="50">
        <v>0</v>
      </c>
      <c r="T95" s="50">
        <f t="shared" si="91"/>
        <v>0</v>
      </c>
      <c r="U95" s="46"/>
      <c r="V95" s="53">
        <f t="shared" si="92"/>
        <v>0</v>
      </c>
      <c r="W95" s="57">
        <v>0</v>
      </c>
      <c r="X95" s="53">
        <f t="shared" si="93"/>
        <v>0</v>
      </c>
      <c r="Y95" s="57">
        <v>0</v>
      </c>
      <c r="Z95" s="53">
        <f t="shared" si="94"/>
        <v>0</v>
      </c>
      <c r="AA95" s="57">
        <v>0</v>
      </c>
      <c r="AB95" s="53">
        <f t="shared" si="95"/>
        <v>0</v>
      </c>
      <c r="AC95" s="57">
        <v>0</v>
      </c>
      <c r="AD95" s="53">
        <f t="shared" si="96"/>
        <v>0</v>
      </c>
      <c r="AE95" s="57">
        <f t="shared" si="97"/>
        <v>100</v>
      </c>
      <c r="AF95" s="53">
        <f t="shared" si="98"/>
        <v>0</v>
      </c>
      <c r="AT95" s="34" t="s">
        <v>89</v>
      </c>
      <c r="AV95" s="34" t="s">
        <v>84</v>
      </c>
      <c r="AW95" s="34" t="s">
        <v>50</v>
      </c>
      <c r="BA95" s="9" t="s">
        <v>80</v>
      </c>
      <c r="BG95" s="35">
        <f t="shared" si="99"/>
        <v>0</v>
      </c>
      <c r="BH95" s="35">
        <f t="shared" si="100"/>
        <v>0</v>
      </c>
      <c r="BI95" s="35">
        <f t="shared" si="101"/>
        <v>0</v>
      </c>
      <c r="BJ95" s="35">
        <f t="shared" si="102"/>
        <v>0</v>
      </c>
      <c r="BK95" s="35">
        <f t="shared" si="103"/>
        <v>0</v>
      </c>
      <c r="BL95" s="9" t="s">
        <v>48</v>
      </c>
      <c r="BM95" s="35">
        <f t="shared" si="104"/>
        <v>0</v>
      </c>
      <c r="BN95" s="9" t="s">
        <v>89</v>
      </c>
      <c r="BO95" s="34" t="s">
        <v>347</v>
      </c>
    </row>
    <row r="96" spans="2:67" s="1" customFormat="1" ht="24.2" customHeight="1" x14ac:dyDescent="0.2">
      <c r="B96" s="72"/>
      <c r="C96" s="28" t="s">
        <v>348</v>
      </c>
      <c r="D96" s="28" t="s">
        <v>84</v>
      </c>
      <c r="E96" s="29" t="s">
        <v>349</v>
      </c>
      <c r="F96" s="30" t="s">
        <v>350</v>
      </c>
      <c r="G96" s="31" t="s">
        <v>148</v>
      </c>
      <c r="H96" s="32">
        <v>12</v>
      </c>
      <c r="I96" s="44"/>
      <c r="J96" s="73">
        <f t="shared" si="88"/>
        <v>0</v>
      </c>
      <c r="K96" s="58"/>
      <c r="L96" s="57">
        <v>0</v>
      </c>
      <c r="M96" s="48" t="s">
        <v>1</v>
      </c>
      <c r="N96" s="49" t="s">
        <v>88</v>
      </c>
      <c r="O96" s="50">
        <v>0</v>
      </c>
      <c r="P96" s="50">
        <f t="shared" si="89"/>
        <v>0</v>
      </c>
      <c r="Q96" s="50">
        <v>0</v>
      </c>
      <c r="R96" s="50">
        <f t="shared" si="90"/>
        <v>0</v>
      </c>
      <c r="S96" s="50">
        <v>0</v>
      </c>
      <c r="T96" s="50">
        <f t="shared" si="91"/>
        <v>0</v>
      </c>
      <c r="U96" s="46"/>
      <c r="V96" s="53">
        <f t="shared" si="92"/>
        <v>0</v>
      </c>
      <c r="W96" s="57">
        <v>0</v>
      </c>
      <c r="X96" s="53">
        <f t="shared" si="93"/>
        <v>0</v>
      </c>
      <c r="Y96" s="57">
        <v>0</v>
      </c>
      <c r="Z96" s="53">
        <f t="shared" si="94"/>
        <v>0</v>
      </c>
      <c r="AA96" s="57">
        <v>0</v>
      </c>
      <c r="AB96" s="53">
        <f t="shared" si="95"/>
        <v>0</v>
      </c>
      <c r="AC96" s="57">
        <v>0</v>
      </c>
      <c r="AD96" s="53">
        <f t="shared" si="96"/>
        <v>0</v>
      </c>
      <c r="AE96" s="57">
        <f t="shared" si="97"/>
        <v>100</v>
      </c>
      <c r="AF96" s="53">
        <f t="shared" si="98"/>
        <v>0</v>
      </c>
      <c r="AT96" s="34" t="s">
        <v>89</v>
      </c>
      <c r="AV96" s="34" t="s">
        <v>84</v>
      </c>
      <c r="AW96" s="34" t="s">
        <v>50</v>
      </c>
      <c r="BA96" s="9" t="s">
        <v>80</v>
      </c>
      <c r="BG96" s="35">
        <f t="shared" si="99"/>
        <v>0</v>
      </c>
      <c r="BH96" s="35">
        <f t="shared" si="100"/>
        <v>0</v>
      </c>
      <c r="BI96" s="35">
        <f t="shared" si="101"/>
        <v>0</v>
      </c>
      <c r="BJ96" s="35">
        <f t="shared" si="102"/>
        <v>0</v>
      </c>
      <c r="BK96" s="35">
        <f t="shared" si="103"/>
        <v>0</v>
      </c>
      <c r="BL96" s="9" t="s">
        <v>48</v>
      </c>
      <c r="BM96" s="35">
        <f t="shared" si="104"/>
        <v>0</v>
      </c>
      <c r="BN96" s="9" t="s">
        <v>89</v>
      </c>
      <c r="BO96" s="34" t="s">
        <v>351</v>
      </c>
    </row>
    <row r="97" spans="2:67" s="1" customFormat="1" ht="24.2" customHeight="1" x14ac:dyDescent="0.2">
      <c r="B97" s="72"/>
      <c r="C97" s="28" t="s">
        <v>230</v>
      </c>
      <c r="D97" s="28" t="s">
        <v>84</v>
      </c>
      <c r="E97" s="29" t="s">
        <v>352</v>
      </c>
      <c r="F97" s="30" t="s">
        <v>353</v>
      </c>
      <c r="G97" s="31" t="s">
        <v>148</v>
      </c>
      <c r="H97" s="32">
        <v>6</v>
      </c>
      <c r="I97" s="44"/>
      <c r="J97" s="73">
        <f t="shared" si="88"/>
        <v>0</v>
      </c>
      <c r="K97" s="58"/>
      <c r="L97" s="57">
        <v>0</v>
      </c>
      <c r="M97" s="48" t="s">
        <v>1</v>
      </c>
      <c r="N97" s="49" t="s">
        <v>88</v>
      </c>
      <c r="O97" s="50">
        <v>0</v>
      </c>
      <c r="P97" s="50">
        <f t="shared" si="89"/>
        <v>0</v>
      </c>
      <c r="Q97" s="50">
        <v>0</v>
      </c>
      <c r="R97" s="50">
        <f t="shared" si="90"/>
        <v>0</v>
      </c>
      <c r="S97" s="50">
        <v>0</v>
      </c>
      <c r="T97" s="50">
        <f t="shared" si="91"/>
        <v>0</v>
      </c>
      <c r="U97" s="46"/>
      <c r="V97" s="53">
        <f t="shared" si="92"/>
        <v>0</v>
      </c>
      <c r="W97" s="57">
        <v>0</v>
      </c>
      <c r="X97" s="53">
        <f t="shared" si="93"/>
        <v>0</v>
      </c>
      <c r="Y97" s="57">
        <v>0</v>
      </c>
      <c r="Z97" s="53">
        <f t="shared" si="94"/>
        <v>0</v>
      </c>
      <c r="AA97" s="57">
        <v>0</v>
      </c>
      <c r="AB97" s="53">
        <f t="shared" si="95"/>
        <v>0</v>
      </c>
      <c r="AC97" s="57">
        <v>0</v>
      </c>
      <c r="AD97" s="53">
        <f t="shared" si="96"/>
        <v>0</v>
      </c>
      <c r="AE97" s="57">
        <f t="shared" si="97"/>
        <v>100</v>
      </c>
      <c r="AF97" s="53">
        <f t="shared" si="98"/>
        <v>0</v>
      </c>
      <c r="AT97" s="34" t="s">
        <v>89</v>
      </c>
      <c r="AV97" s="34" t="s">
        <v>84</v>
      </c>
      <c r="AW97" s="34" t="s">
        <v>50</v>
      </c>
      <c r="BA97" s="9" t="s">
        <v>80</v>
      </c>
      <c r="BG97" s="35">
        <f t="shared" si="99"/>
        <v>0</v>
      </c>
      <c r="BH97" s="35">
        <f t="shared" si="100"/>
        <v>0</v>
      </c>
      <c r="BI97" s="35">
        <f t="shared" si="101"/>
        <v>0</v>
      </c>
      <c r="BJ97" s="35">
        <f t="shared" si="102"/>
        <v>0</v>
      </c>
      <c r="BK97" s="35">
        <f t="shared" si="103"/>
        <v>0</v>
      </c>
      <c r="BL97" s="9" t="s">
        <v>48</v>
      </c>
      <c r="BM97" s="35">
        <f t="shared" si="104"/>
        <v>0</v>
      </c>
      <c r="BN97" s="9" t="s">
        <v>89</v>
      </c>
      <c r="BO97" s="34" t="s">
        <v>354</v>
      </c>
    </row>
    <row r="98" spans="2:67" s="1" customFormat="1" ht="16.5" customHeight="1" x14ac:dyDescent="0.2">
      <c r="B98" s="72"/>
      <c r="C98" s="28" t="s">
        <v>233</v>
      </c>
      <c r="D98" s="28" t="s">
        <v>84</v>
      </c>
      <c r="E98" s="29" t="s">
        <v>355</v>
      </c>
      <c r="F98" s="30" t="s">
        <v>356</v>
      </c>
      <c r="G98" s="31" t="s">
        <v>136</v>
      </c>
      <c r="H98" s="32">
        <v>1</v>
      </c>
      <c r="I98" s="44"/>
      <c r="J98" s="73">
        <f t="shared" si="88"/>
        <v>0</v>
      </c>
      <c r="K98" s="58"/>
      <c r="L98" s="57">
        <v>0</v>
      </c>
      <c r="M98" s="48" t="s">
        <v>1</v>
      </c>
      <c r="N98" s="49" t="s">
        <v>88</v>
      </c>
      <c r="O98" s="50">
        <v>0</v>
      </c>
      <c r="P98" s="50">
        <f t="shared" si="89"/>
        <v>0</v>
      </c>
      <c r="Q98" s="50">
        <v>0</v>
      </c>
      <c r="R98" s="50">
        <f t="shared" si="90"/>
        <v>0</v>
      </c>
      <c r="S98" s="50">
        <v>0</v>
      </c>
      <c r="T98" s="50">
        <f t="shared" si="91"/>
        <v>0</v>
      </c>
      <c r="U98" s="46"/>
      <c r="V98" s="53">
        <f t="shared" si="92"/>
        <v>0</v>
      </c>
      <c r="W98" s="57">
        <v>0</v>
      </c>
      <c r="X98" s="53">
        <f t="shared" si="93"/>
        <v>0</v>
      </c>
      <c r="Y98" s="57">
        <v>0</v>
      </c>
      <c r="Z98" s="53">
        <f t="shared" si="94"/>
        <v>0</v>
      </c>
      <c r="AA98" s="57">
        <v>0</v>
      </c>
      <c r="AB98" s="53">
        <f t="shared" si="95"/>
        <v>0</v>
      </c>
      <c r="AC98" s="57">
        <v>0</v>
      </c>
      <c r="AD98" s="53">
        <f t="shared" si="96"/>
        <v>0</v>
      </c>
      <c r="AE98" s="57">
        <f t="shared" si="97"/>
        <v>100</v>
      </c>
      <c r="AF98" s="53">
        <f t="shared" si="98"/>
        <v>0</v>
      </c>
      <c r="AT98" s="34" t="s">
        <v>89</v>
      </c>
      <c r="AV98" s="34" t="s">
        <v>84</v>
      </c>
      <c r="AW98" s="34" t="s">
        <v>50</v>
      </c>
      <c r="BA98" s="9" t="s">
        <v>80</v>
      </c>
      <c r="BG98" s="35">
        <f t="shared" si="99"/>
        <v>0</v>
      </c>
      <c r="BH98" s="35">
        <f t="shared" si="100"/>
        <v>0</v>
      </c>
      <c r="BI98" s="35">
        <f t="shared" si="101"/>
        <v>0</v>
      </c>
      <c r="BJ98" s="35">
        <f t="shared" si="102"/>
        <v>0</v>
      </c>
      <c r="BK98" s="35">
        <f t="shared" si="103"/>
        <v>0</v>
      </c>
      <c r="BL98" s="9" t="s">
        <v>48</v>
      </c>
      <c r="BM98" s="35">
        <f t="shared" si="104"/>
        <v>0</v>
      </c>
      <c r="BN98" s="9" t="s">
        <v>89</v>
      </c>
      <c r="BO98" s="34" t="s">
        <v>357</v>
      </c>
    </row>
    <row r="99" spans="2:67" s="1" customFormat="1" ht="21.75" customHeight="1" x14ac:dyDescent="0.2">
      <c r="B99" s="72"/>
      <c r="C99" s="28" t="s">
        <v>245</v>
      </c>
      <c r="D99" s="28" t="s">
        <v>84</v>
      </c>
      <c r="E99" s="29" t="s">
        <v>358</v>
      </c>
      <c r="F99" s="30" t="s">
        <v>359</v>
      </c>
      <c r="G99" s="31" t="s">
        <v>136</v>
      </c>
      <c r="H99" s="32">
        <v>1</v>
      </c>
      <c r="I99" s="44"/>
      <c r="J99" s="73">
        <f t="shared" si="88"/>
        <v>0</v>
      </c>
      <c r="K99" s="58"/>
      <c r="L99" s="57">
        <v>0</v>
      </c>
      <c r="M99" s="48" t="s">
        <v>1</v>
      </c>
      <c r="N99" s="49" t="s">
        <v>88</v>
      </c>
      <c r="O99" s="50">
        <v>0</v>
      </c>
      <c r="P99" s="50">
        <f t="shared" si="89"/>
        <v>0</v>
      </c>
      <c r="Q99" s="50">
        <v>0</v>
      </c>
      <c r="R99" s="50">
        <f t="shared" si="90"/>
        <v>0</v>
      </c>
      <c r="S99" s="50">
        <v>0</v>
      </c>
      <c r="T99" s="50">
        <f t="shared" si="91"/>
        <v>0</v>
      </c>
      <c r="U99" s="46"/>
      <c r="V99" s="53">
        <f t="shared" si="92"/>
        <v>0</v>
      </c>
      <c r="W99" s="57">
        <v>0</v>
      </c>
      <c r="X99" s="53">
        <f t="shared" si="93"/>
        <v>0</v>
      </c>
      <c r="Y99" s="57">
        <v>0</v>
      </c>
      <c r="Z99" s="53">
        <f t="shared" si="94"/>
        <v>0</v>
      </c>
      <c r="AA99" s="57">
        <v>0</v>
      </c>
      <c r="AB99" s="53">
        <f t="shared" si="95"/>
        <v>0</v>
      </c>
      <c r="AC99" s="57">
        <v>0</v>
      </c>
      <c r="AD99" s="53">
        <f t="shared" si="96"/>
        <v>0</v>
      </c>
      <c r="AE99" s="57">
        <f t="shared" si="97"/>
        <v>100</v>
      </c>
      <c r="AF99" s="53">
        <f t="shared" si="98"/>
        <v>0</v>
      </c>
      <c r="AT99" s="34" t="s">
        <v>89</v>
      </c>
      <c r="AV99" s="34" t="s">
        <v>84</v>
      </c>
      <c r="AW99" s="34" t="s">
        <v>50</v>
      </c>
      <c r="BA99" s="9" t="s">
        <v>80</v>
      </c>
      <c r="BG99" s="35">
        <f t="shared" si="99"/>
        <v>0</v>
      </c>
      <c r="BH99" s="35">
        <f t="shared" si="100"/>
        <v>0</v>
      </c>
      <c r="BI99" s="35">
        <f t="shared" si="101"/>
        <v>0</v>
      </c>
      <c r="BJ99" s="35">
        <f t="shared" si="102"/>
        <v>0</v>
      </c>
      <c r="BK99" s="35">
        <f t="shared" si="103"/>
        <v>0</v>
      </c>
      <c r="BL99" s="9" t="s">
        <v>48</v>
      </c>
      <c r="BM99" s="35">
        <f t="shared" si="104"/>
        <v>0</v>
      </c>
      <c r="BN99" s="9" t="s">
        <v>89</v>
      </c>
      <c r="BO99" s="34" t="s">
        <v>360</v>
      </c>
    </row>
    <row r="100" spans="2:67" s="7" customFormat="1" ht="22.9" customHeight="1" x14ac:dyDescent="0.2">
      <c r="B100" s="52"/>
      <c r="D100" s="23" t="s">
        <v>39</v>
      </c>
      <c r="E100" s="144" t="s">
        <v>361</v>
      </c>
      <c r="F100" s="144" t="s">
        <v>362</v>
      </c>
      <c r="J100" s="71">
        <f>BM100</f>
        <v>0</v>
      </c>
      <c r="L100" s="99"/>
      <c r="M100" s="24"/>
      <c r="P100" s="116">
        <f>SUM(P101:P102)</f>
        <v>0</v>
      </c>
      <c r="R100" s="116">
        <f>SUM(R101:R102)</f>
        <v>0</v>
      </c>
      <c r="T100" s="25">
        <f>SUM(T101:T102)</f>
        <v>0</v>
      </c>
      <c r="V100" s="42"/>
      <c r="W100" s="99"/>
      <c r="X100" s="42"/>
      <c r="Y100" s="99"/>
      <c r="Z100" s="42"/>
      <c r="AA100" s="99"/>
      <c r="AB100" s="42"/>
      <c r="AC100" s="99"/>
      <c r="AD100" s="42"/>
      <c r="AE100" s="99"/>
      <c r="AF100" s="117"/>
      <c r="AT100" s="23" t="s">
        <v>170</v>
      </c>
      <c r="AV100" s="26" t="s">
        <v>39</v>
      </c>
      <c r="AW100" s="26" t="s">
        <v>48</v>
      </c>
      <c r="BA100" s="23" t="s">
        <v>80</v>
      </c>
      <c r="BM100" s="27">
        <f>SUM(BM101:BM102)</f>
        <v>0</v>
      </c>
    </row>
    <row r="101" spans="2:67" s="1" customFormat="1" ht="16.5" customHeight="1" x14ac:dyDescent="0.2">
      <c r="B101" s="72"/>
      <c r="C101" s="28" t="s">
        <v>363</v>
      </c>
      <c r="D101" s="28" t="s">
        <v>84</v>
      </c>
      <c r="E101" s="29" t="s">
        <v>364</v>
      </c>
      <c r="F101" s="30" t="s">
        <v>365</v>
      </c>
      <c r="G101" s="31" t="s">
        <v>273</v>
      </c>
      <c r="H101" s="32">
        <v>1028</v>
      </c>
      <c r="I101" s="44"/>
      <c r="J101" s="73">
        <f>ROUND(I101*H101,2)</f>
        <v>0</v>
      </c>
      <c r="K101" s="58"/>
      <c r="L101" s="57">
        <v>15</v>
      </c>
      <c r="M101" s="48" t="s">
        <v>1</v>
      </c>
      <c r="N101" s="49" t="s">
        <v>88</v>
      </c>
      <c r="O101" s="50">
        <v>0</v>
      </c>
      <c r="P101" s="50">
        <f t="shared" ref="P101:P102" si="105">O101*H101</f>
        <v>0</v>
      </c>
      <c r="Q101" s="50">
        <v>0</v>
      </c>
      <c r="R101" s="50">
        <f t="shared" ref="R101:R102" si="106">Q101*H101</f>
        <v>0</v>
      </c>
      <c r="S101" s="50">
        <v>0</v>
      </c>
      <c r="T101" s="50">
        <f t="shared" ref="T101:T102" si="107">S101*H101</f>
        <v>0</v>
      </c>
      <c r="U101" s="46"/>
      <c r="V101" s="53">
        <f t="shared" ref="V101:V102" si="108">(J101/100)*L101</f>
        <v>0</v>
      </c>
      <c r="W101" s="57">
        <v>0</v>
      </c>
      <c r="X101" s="53">
        <f t="shared" ref="X101:X102" si="109">(J101/100)*W101</f>
        <v>0</v>
      </c>
      <c r="Y101" s="57">
        <v>0</v>
      </c>
      <c r="Z101" s="53">
        <f t="shared" ref="Z101:Z102" si="110">(J101/100)*Y101</f>
        <v>0</v>
      </c>
      <c r="AA101" s="57">
        <v>0</v>
      </c>
      <c r="AB101" s="53">
        <f t="shared" ref="AB101:AB102" si="111">(J101/100)*AA101</f>
        <v>0</v>
      </c>
      <c r="AC101" s="57">
        <v>0</v>
      </c>
      <c r="AD101" s="53">
        <f t="shared" ref="AD101:AD102" si="112">(J101/100)*AC101</f>
        <v>0</v>
      </c>
      <c r="AE101" s="57">
        <f t="shared" ref="AE101:AE102" si="113">100-(L101+W101+Y101+AA101+AC101)</f>
        <v>85</v>
      </c>
      <c r="AF101" s="53">
        <f t="shared" ref="AF101:AF102" si="114">J101-(V101+X101+Z101+AB101+AD101)</f>
        <v>0</v>
      </c>
      <c r="AT101" s="34" t="s">
        <v>89</v>
      </c>
      <c r="AV101" s="34" t="s">
        <v>84</v>
      </c>
      <c r="AW101" s="34" t="s">
        <v>50</v>
      </c>
      <c r="BA101" s="9" t="s">
        <v>80</v>
      </c>
      <c r="BG101" s="35">
        <f>IF(N101="základní",J101,0)</f>
        <v>0</v>
      </c>
      <c r="BH101" s="35">
        <f>IF(N101="snížená",J101,0)</f>
        <v>0</v>
      </c>
      <c r="BI101" s="35">
        <f>IF(N101="zákl. přenesená",J101,0)</f>
        <v>0</v>
      </c>
      <c r="BJ101" s="35">
        <f>IF(N101="sníž. přenesená",J101,0)</f>
        <v>0</v>
      </c>
      <c r="BK101" s="35">
        <f>IF(N101="nulová",J101,0)</f>
        <v>0</v>
      </c>
      <c r="BL101" s="9" t="s">
        <v>48</v>
      </c>
      <c r="BM101" s="35">
        <f>ROUND(I101*H101,2)</f>
        <v>0</v>
      </c>
      <c r="BN101" s="9" t="s">
        <v>89</v>
      </c>
      <c r="BO101" s="34" t="s">
        <v>366</v>
      </c>
    </row>
    <row r="102" spans="2:67" s="1" customFormat="1" ht="21.75" customHeight="1" x14ac:dyDescent="0.2">
      <c r="B102" s="72"/>
      <c r="C102" s="28" t="s">
        <v>188</v>
      </c>
      <c r="D102" s="28" t="s">
        <v>84</v>
      </c>
      <c r="E102" s="29" t="s">
        <v>367</v>
      </c>
      <c r="F102" s="30" t="s">
        <v>368</v>
      </c>
      <c r="G102" s="31" t="s">
        <v>136</v>
      </c>
      <c r="H102" s="32">
        <v>1</v>
      </c>
      <c r="I102" s="44"/>
      <c r="J102" s="73">
        <f>ROUND(I102*H102,2)</f>
        <v>0</v>
      </c>
      <c r="K102" s="58"/>
      <c r="L102" s="57">
        <v>0</v>
      </c>
      <c r="M102" s="48" t="s">
        <v>1</v>
      </c>
      <c r="N102" s="49" t="s">
        <v>88</v>
      </c>
      <c r="O102" s="50">
        <v>0</v>
      </c>
      <c r="P102" s="50">
        <f t="shared" si="105"/>
        <v>0</v>
      </c>
      <c r="Q102" s="50">
        <v>0</v>
      </c>
      <c r="R102" s="50">
        <f t="shared" si="106"/>
        <v>0</v>
      </c>
      <c r="S102" s="50">
        <v>0</v>
      </c>
      <c r="T102" s="50">
        <f t="shared" si="107"/>
        <v>0</v>
      </c>
      <c r="U102" s="46"/>
      <c r="V102" s="53">
        <f t="shared" si="108"/>
        <v>0</v>
      </c>
      <c r="W102" s="57">
        <v>0</v>
      </c>
      <c r="X102" s="53">
        <f t="shared" si="109"/>
        <v>0</v>
      </c>
      <c r="Y102" s="57">
        <v>0</v>
      </c>
      <c r="Z102" s="53">
        <f t="shared" si="110"/>
        <v>0</v>
      </c>
      <c r="AA102" s="57">
        <v>0</v>
      </c>
      <c r="AB102" s="53">
        <f t="shared" si="111"/>
        <v>0</v>
      </c>
      <c r="AC102" s="57">
        <v>0</v>
      </c>
      <c r="AD102" s="53">
        <f t="shared" si="112"/>
        <v>0</v>
      </c>
      <c r="AE102" s="57">
        <f t="shared" si="113"/>
        <v>100</v>
      </c>
      <c r="AF102" s="53">
        <f t="shared" si="114"/>
        <v>0</v>
      </c>
      <c r="AT102" s="34" t="s">
        <v>89</v>
      </c>
      <c r="AV102" s="34" t="s">
        <v>84</v>
      </c>
      <c r="AW102" s="34" t="s">
        <v>50</v>
      </c>
      <c r="BA102" s="9" t="s">
        <v>80</v>
      </c>
      <c r="BG102" s="35">
        <f>IF(N102="základní",J102,0)</f>
        <v>0</v>
      </c>
      <c r="BH102" s="35">
        <f>IF(N102="snížená",J102,0)</f>
        <v>0</v>
      </c>
      <c r="BI102" s="35">
        <f>IF(N102="zákl. přenesená",J102,0)</f>
        <v>0</v>
      </c>
      <c r="BJ102" s="35">
        <f>IF(N102="sníž. přenesená",J102,0)</f>
        <v>0</v>
      </c>
      <c r="BK102" s="35">
        <f>IF(N102="nulová",J102,0)</f>
        <v>0</v>
      </c>
      <c r="BL102" s="9" t="s">
        <v>48</v>
      </c>
      <c r="BM102" s="35">
        <f>ROUND(I102*H102,2)</f>
        <v>0</v>
      </c>
      <c r="BN102" s="9" t="s">
        <v>89</v>
      </c>
      <c r="BO102" s="34" t="s">
        <v>369</v>
      </c>
    </row>
    <row r="103" spans="2:67" s="1" customFormat="1" ht="6.95" customHeight="1" x14ac:dyDescent="0.2">
      <c r="B103" s="74"/>
      <c r="C103" s="75"/>
      <c r="D103" s="75"/>
      <c r="E103" s="75"/>
      <c r="F103" s="75"/>
      <c r="G103" s="75"/>
      <c r="H103" s="75"/>
      <c r="I103" s="43"/>
      <c r="J103" s="76"/>
      <c r="K103" s="75"/>
      <c r="L103" s="57"/>
      <c r="M103" s="46"/>
      <c r="N103" s="46"/>
      <c r="O103" s="46"/>
      <c r="P103" s="46"/>
      <c r="Q103" s="46"/>
      <c r="R103" s="46"/>
      <c r="S103" s="46"/>
      <c r="T103" s="46"/>
      <c r="U103" s="46"/>
      <c r="V103" s="53"/>
      <c r="W103" s="57"/>
      <c r="X103" s="53"/>
      <c r="Y103" s="57"/>
      <c r="Z103" s="53"/>
      <c r="AA103" s="57"/>
      <c r="AB103" s="53"/>
      <c r="AC103" s="57"/>
      <c r="AD103" s="53"/>
      <c r="AE103" s="57"/>
      <c r="AF103" s="53"/>
    </row>
  </sheetData>
  <autoFilter ref="C15:K102" xr:uid="{00000000-0009-0000-0000-000001000000}"/>
  <mergeCells count="2">
    <mergeCell ref="E8:H8"/>
    <mergeCell ref="E6:I6"/>
  </mergeCells>
  <pageMargins left="0.39370078740157483" right="0.39370078740157483" top="0.39370078740157483" bottom="0.39370078740157483" header="0" footer="0"/>
  <pageSetup paperSize="9" scale="6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1"/>
  <sheetViews>
    <sheetView showGridLines="0" workbookViewId="0">
      <selection activeCell="J22" sqref="J2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3.83203125" customWidth="1"/>
    <col min="9" max="9" width="15.83203125" customWidth="1"/>
    <col min="10" max="10" width="22.33203125" customWidth="1"/>
    <col min="11" max="11" width="22.33203125" hidden="1" customWidth="1"/>
    <col min="12" max="12" width="6.6640625" style="100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3.5" customWidth="1"/>
    <col min="23" max="23" width="6.6640625" style="100" customWidth="1"/>
    <col min="24" max="24" width="13.5" customWidth="1"/>
    <col min="25" max="25" width="6.6640625" style="100" customWidth="1"/>
    <col min="26" max="26" width="13.5" customWidth="1"/>
    <col min="27" max="27" width="6.6640625" style="100" customWidth="1"/>
    <col min="28" max="28" width="13.5" customWidth="1"/>
    <col min="29" max="29" width="6.6640625" style="100" customWidth="1"/>
    <col min="30" max="30" width="13.5" customWidth="1"/>
    <col min="31" max="31" width="6.6640625" style="100" customWidth="1"/>
    <col min="32" max="32" width="13.5" customWidth="1"/>
    <col min="44" max="65" width="9.33203125" hidden="1"/>
  </cols>
  <sheetData>
    <row r="2" spans="2:46" ht="36.950000000000003" customHeight="1" x14ac:dyDescent="0.2">
      <c r="L2" s="184" t="s">
        <v>370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/>
      <c r="Y2"/>
      <c r="AA2"/>
      <c r="AC2"/>
      <c r="AE2"/>
      <c r="AT2" s="9" t="s">
        <v>53</v>
      </c>
    </row>
    <row r="6" spans="2:46" s="1" customFormat="1" ht="6.95" customHeight="1" x14ac:dyDescent="0.2">
      <c r="B6" s="59"/>
      <c r="C6" s="60"/>
      <c r="D6" s="60"/>
      <c r="E6" s="60"/>
      <c r="F6" s="60"/>
      <c r="G6" s="60"/>
      <c r="H6" s="60"/>
      <c r="I6" s="60"/>
      <c r="J6" s="60"/>
      <c r="K6" s="60"/>
      <c r="L6" s="103"/>
      <c r="M6" s="60"/>
      <c r="N6" s="60"/>
      <c r="O6" s="60"/>
      <c r="P6" s="60"/>
      <c r="Q6" s="60"/>
      <c r="R6" s="60"/>
      <c r="S6" s="60"/>
      <c r="T6" s="60"/>
      <c r="U6" s="60"/>
      <c r="V6" s="60"/>
      <c r="W6" s="113"/>
      <c r="X6" s="60"/>
      <c r="Y6" s="113"/>
      <c r="Z6" s="60"/>
      <c r="AA6" s="113"/>
      <c r="AB6" s="60"/>
      <c r="AC6" s="113"/>
      <c r="AD6" s="60"/>
      <c r="AE6" s="113"/>
      <c r="AF6" s="61"/>
    </row>
    <row r="7" spans="2:46" s="1" customFormat="1" ht="24.95" customHeight="1" x14ac:dyDescent="0.2">
      <c r="B7" s="51"/>
      <c r="C7" s="120" t="s">
        <v>66</v>
      </c>
      <c r="L7" s="97"/>
      <c r="W7" s="110"/>
      <c r="Y7" s="110"/>
      <c r="AA7" s="110"/>
      <c r="AC7" s="110"/>
      <c r="AE7" s="110"/>
      <c r="AF7" s="62"/>
    </row>
    <row r="8" spans="2:46" s="1" customFormat="1" ht="6.95" customHeight="1" x14ac:dyDescent="0.2">
      <c r="B8" s="51"/>
      <c r="L8" s="97"/>
      <c r="W8" s="110"/>
      <c r="Y8" s="110"/>
      <c r="AA8" s="110"/>
      <c r="AC8" s="110"/>
      <c r="AE8" s="110"/>
      <c r="AF8" s="62"/>
    </row>
    <row r="9" spans="2:46" s="1" customFormat="1" ht="12" customHeight="1" x14ac:dyDescent="0.2">
      <c r="B9" s="51"/>
      <c r="C9" s="121" t="s">
        <v>6</v>
      </c>
      <c r="E9" s="123" t="str">
        <f>'Rekapitulace stavby'!$N$8</f>
        <v>XXX</v>
      </c>
      <c r="L9" s="97"/>
      <c r="W9" s="110"/>
      <c r="Y9" s="110"/>
      <c r="AA9" s="110"/>
      <c r="AC9" s="110"/>
      <c r="AE9" s="110"/>
      <c r="AF9" s="62"/>
    </row>
    <row r="10" spans="2:46" s="1" customFormat="1" ht="16.5" customHeight="1" x14ac:dyDescent="0.2">
      <c r="B10" s="51"/>
      <c r="E10" s="145"/>
      <c r="F10" s="146"/>
      <c r="G10" s="146"/>
      <c r="H10" s="146"/>
      <c r="L10" s="97"/>
      <c r="W10" s="110"/>
      <c r="Y10" s="110"/>
      <c r="AA10" s="110"/>
      <c r="AC10" s="110"/>
      <c r="AE10" s="110"/>
      <c r="AF10" s="62"/>
    </row>
    <row r="11" spans="2:46" s="1" customFormat="1" ht="12" customHeight="1" x14ac:dyDescent="0.2">
      <c r="B11" s="51"/>
      <c r="C11" s="121" t="s">
        <v>67</v>
      </c>
      <c r="F11" s="147" t="str">
        <f>'Rekapitulace stavby'!$N$10</f>
        <v>XXX</v>
      </c>
      <c r="L11" s="97"/>
      <c r="W11" s="110"/>
      <c r="Y11" s="110"/>
      <c r="AA11" s="110"/>
      <c r="AC11" s="110"/>
      <c r="AE11" s="110"/>
      <c r="AF11" s="62"/>
    </row>
    <row r="12" spans="2:46" s="1" customFormat="1" ht="16.5" customHeight="1" x14ac:dyDescent="0.2">
      <c r="B12" s="51"/>
      <c r="E12" s="179"/>
      <c r="F12" s="183"/>
      <c r="G12" s="183"/>
      <c r="H12" s="183"/>
      <c r="J12" s="35"/>
      <c r="L12" s="97"/>
      <c r="W12" s="110"/>
      <c r="Y12" s="110"/>
      <c r="AA12" s="110"/>
      <c r="AC12" s="110"/>
      <c r="AE12" s="110"/>
      <c r="AF12" s="62"/>
    </row>
    <row r="13" spans="2:46" s="1" customFormat="1" ht="6.95" customHeight="1" x14ac:dyDescent="0.2">
      <c r="B13" s="51"/>
      <c r="L13" s="97"/>
      <c r="W13" s="110"/>
      <c r="Y13" s="110"/>
      <c r="AA13" s="110"/>
      <c r="AC13" s="110"/>
      <c r="AE13" s="110"/>
      <c r="AF13" s="62"/>
    </row>
    <row r="14" spans="2:46" s="1" customFormat="1" ht="12" customHeight="1" x14ac:dyDescent="0.2">
      <c r="B14" s="51"/>
      <c r="C14" s="121" t="s">
        <v>7</v>
      </c>
      <c r="F14" s="148" t="str">
        <f>'Rekapitulace stavby'!$N$10</f>
        <v>XXX</v>
      </c>
      <c r="I14" s="121" t="s">
        <v>9</v>
      </c>
      <c r="J14" s="125"/>
      <c r="L14" s="97"/>
      <c r="W14" s="110"/>
      <c r="Y14" s="110"/>
      <c r="AA14" s="110"/>
      <c r="AC14" s="110"/>
      <c r="AE14" s="110"/>
      <c r="AF14" s="62"/>
    </row>
    <row r="15" spans="2:46" s="1" customFormat="1" ht="6.95" customHeight="1" x14ac:dyDescent="0.2">
      <c r="B15" s="51"/>
      <c r="L15" s="97"/>
      <c r="W15" s="110"/>
      <c r="Y15" s="110"/>
      <c r="AA15" s="110"/>
      <c r="AC15" s="110"/>
      <c r="AE15" s="110"/>
      <c r="AF15" s="62"/>
    </row>
    <row r="16" spans="2:46" s="1" customFormat="1" ht="15.2" customHeight="1" x14ac:dyDescent="0.2">
      <c r="B16" s="51"/>
      <c r="C16" s="121" t="s">
        <v>10</v>
      </c>
      <c r="F16" s="148" t="str">
        <f>'Rekapitulace stavby'!$N$12</f>
        <v>MAKRO Cash &amp; Carry ČR s.r.o.</v>
      </c>
      <c r="I16" s="121" t="s">
        <v>11</v>
      </c>
      <c r="J16" s="149"/>
      <c r="L16" s="97"/>
      <c r="W16" s="110"/>
      <c r="Y16" s="110"/>
      <c r="AA16" s="110"/>
      <c r="AC16" s="110"/>
      <c r="AE16" s="110"/>
      <c r="AF16" s="62"/>
    </row>
    <row r="17" spans="2:65" s="1" customFormat="1" ht="15.2" customHeight="1" x14ac:dyDescent="0.2">
      <c r="B17" s="51"/>
      <c r="C17" s="121" t="s">
        <v>13</v>
      </c>
      <c r="F17" s="148">
        <f>'Rekapitulace stavby'!$N$13</f>
        <v>0</v>
      </c>
      <c r="I17" s="121" t="s">
        <v>14</v>
      </c>
      <c r="J17" s="149"/>
      <c r="L17" s="97"/>
      <c r="W17" s="110"/>
      <c r="Y17" s="110"/>
      <c r="AA17" s="110"/>
      <c r="AC17" s="110"/>
      <c r="AE17" s="110"/>
      <c r="AF17" s="62"/>
    </row>
    <row r="18" spans="2:65" s="1" customFormat="1" ht="10.35" customHeight="1" x14ac:dyDescent="0.2">
      <c r="B18" s="51"/>
      <c r="L18" s="106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119"/>
      <c r="X18" s="75"/>
      <c r="Y18" s="119"/>
      <c r="Z18" s="75"/>
      <c r="AA18" s="119"/>
      <c r="AB18" s="75"/>
      <c r="AC18" s="119"/>
      <c r="AD18" s="75"/>
      <c r="AE18" s="119"/>
      <c r="AF18" s="76"/>
    </row>
    <row r="19" spans="2:65" s="6" customFormat="1" ht="29.25" customHeight="1" x14ac:dyDescent="0.2">
      <c r="B19" s="67"/>
      <c r="C19" s="17" t="s">
        <v>68</v>
      </c>
      <c r="D19" s="18" t="s">
        <v>19</v>
      </c>
      <c r="E19" s="18" t="s">
        <v>15</v>
      </c>
      <c r="F19" s="18" t="s">
        <v>16</v>
      </c>
      <c r="G19" s="18" t="s">
        <v>69</v>
      </c>
      <c r="H19" s="18" t="s">
        <v>70</v>
      </c>
      <c r="I19" s="18" t="s">
        <v>71</v>
      </c>
      <c r="J19" s="19" t="s">
        <v>72</v>
      </c>
      <c r="K19" s="142" t="s">
        <v>73</v>
      </c>
      <c r="L19" s="109" t="s">
        <v>74</v>
      </c>
      <c r="M19" s="118"/>
      <c r="N19" s="118"/>
      <c r="O19" s="118"/>
      <c r="P19" s="118"/>
      <c r="Q19" s="118"/>
      <c r="R19" s="118"/>
      <c r="S19" s="118"/>
      <c r="T19" s="118"/>
      <c r="U19" s="118"/>
      <c r="V19" s="108" t="s">
        <v>20</v>
      </c>
      <c r="W19" s="109" t="s">
        <v>74</v>
      </c>
      <c r="X19" s="108" t="s">
        <v>33</v>
      </c>
      <c r="Y19" s="109" t="s">
        <v>74</v>
      </c>
      <c r="Z19" s="108" t="s">
        <v>34</v>
      </c>
      <c r="AA19" s="109" t="s">
        <v>74</v>
      </c>
      <c r="AB19" s="108" t="s">
        <v>75</v>
      </c>
      <c r="AC19" s="109" t="s">
        <v>74</v>
      </c>
      <c r="AD19" s="108" t="s">
        <v>36</v>
      </c>
      <c r="AE19" s="109" t="s">
        <v>74</v>
      </c>
      <c r="AF19" s="108" t="s">
        <v>37</v>
      </c>
    </row>
    <row r="20" spans="2:65" s="1" customFormat="1" ht="22.9" customHeight="1" x14ac:dyDescent="0.25">
      <c r="B20" s="51"/>
      <c r="C20" s="131" t="s">
        <v>76</v>
      </c>
      <c r="J20" s="150">
        <f>BK20</f>
        <v>0</v>
      </c>
      <c r="L20" s="97"/>
      <c r="M20" s="12"/>
      <c r="N20" s="10"/>
      <c r="O20" s="10"/>
      <c r="P20" s="20">
        <f>P21+P61+P67</f>
        <v>0</v>
      </c>
      <c r="Q20" s="10"/>
      <c r="R20" s="20">
        <f>R21+R61+R67</f>
        <v>0</v>
      </c>
      <c r="S20" s="10"/>
      <c r="T20" s="21">
        <f>T21+T61+T67</f>
        <v>0</v>
      </c>
      <c r="V20" s="35">
        <f>SUM(V23:V70)</f>
        <v>0</v>
      </c>
      <c r="W20" s="96"/>
      <c r="X20" s="35"/>
      <c r="Y20" s="96"/>
      <c r="Z20" s="35"/>
      <c r="AA20" s="96"/>
      <c r="AB20" s="35"/>
      <c r="AC20" s="96"/>
      <c r="AD20" s="35"/>
      <c r="AE20" s="96"/>
      <c r="AF20" s="104">
        <f>J20-(V20+X20+Z20+AB20+AD20)</f>
        <v>0</v>
      </c>
      <c r="AT20" s="9" t="s">
        <v>39</v>
      </c>
      <c r="AU20" s="9" t="s">
        <v>77</v>
      </c>
      <c r="BK20" s="22">
        <f>BK21+BK61+BK67</f>
        <v>0</v>
      </c>
    </row>
    <row r="21" spans="2:65" s="7" customFormat="1" ht="25.9" customHeight="1" x14ac:dyDescent="0.2">
      <c r="B21" s="52"/>
      <c r="D21" s="23" t="s">
        <v>39</v>
      </c>
      <c r="E21" s="143" t="s">
        <v>124</v>
      </c>
      <c r="F21" s="143" t="s">
        <v>125</v>
      </c>
      <c r="J21" s="151">
        <f>BK21</f>
        <v>0</v>
      </c>
      <c r="L21" s="98"/>
      <c r="M21" s="24"/>
      <c r="P21" s="116">
        <f>P22</f>
        <v>0</v>
      </c>
      <c r="R21" s="116">
        <f>R22</f>
        <v>0</v>
      </c>
      <c r="T21" s="25">
        <f>T22</f>
        <v>0</v>
      </c>
      <c r="W21" s="101"/>
      <c r="Y21" s="101"/>
      <c r="AA21" s="101"/>
      <c r="AC21" s="101"/>
      <c r="AE21" s="101"/>
      <c r="AF21" s="105"/>
      <c r="AR21" s="23" t="s">
        <v>50</v>
      </c>
      <c r="AT21" s="26" t="s">
        <v>39</v>
      </c>
      <c r="AU21" s="26" t="s">
        <v>40</v>
      </c>
      <c r="AY21" s="23" t="s">
        <v>80</v>
      </c>
      <c r="BK21" s="27">
        <f>BK22</f>
        <v>0</v>
      </c>
    </row>
    <row r="22" spans="2:65" s="7" customFormat="1" ht="22.15" customHeight="1" x14ac:dyDescent="0.2">
      <c r="B22" s="52"/>
      <c r="D22" s="23" t="s">
        <v>39</v>
      </c>
      <c r="E22" s="144" t="s">
        <v>314</v>
      </c>
      <c r="F22" s="144" t="s">
        <v>371</v>
      </c>
      <c r="J22" s="152">
        <f>BK22</f>
        <v>0</v>
      </c>
      <c r="L22" s="98"/>
      <c r="M22" s="24"/>
      <c r="P22" s="116">
        <f>SUM(P23:P60)</f>
        <v>0</v>
      </c>
      <c r="R22" s="116">
        <f>SUM(R23:R60)</f>
        <v>0</v>
      </c>
      <c r="T22" s="25">
        <f>SUM(T23:T60)</f>
        <v>0</v>
      </c>
      <c r="W22" s="101"/>
      <c r="Y22" s="101"/>
      <c r="AA22" s="101"/>
      <c r="AC22" s="101"/>
      <c r="AE22" s="101"/>
      <c r="AF22" s="105"/>
      <c r="AR22" s="23" t="s">
        <v>50</v>
      </c>
      <c r="AT22" s="26" t="s">
        <v>39</v>
      </c>
      <c r="AU22" s="26" t="s">
        <v>48</v>
      </c>
      <c r="AY22" s="23" t="s">
        <v>80</v>
      </c>
      <c r="BK22" s="27">
        <f>SUM(BK23:BK60)</f>
        <v>0</v>
      </c>
    </row>
    <row r="23" spans="2:65" s="1" customFormat="1" ht="37.9" customHeight="1" x14ac:dyDescent="0.2">
      <c r="B23" s="72"/>
      <c r="C23" s="28" t="s">
        <v>48</v>
      </c>
      <c r="D23" s="28" t="s">
        <v>84</v>
      </c>
      <c r="E23" s="29" t="s">
        <v>372</v>
      </c>
      <c r="F23" s="30" t="s">
        <v>373</v>
      </c>
      <c r="G23" s="31" t="s">
        <v>277</v>
      </c>
      <c r="H23" s="32">
        <v>121</v>
      </c>
      <c r="I23" s="44"/>
      <c r="J23" s="33">
        <f t="shared" ref="J23:J60" si="0">ROUND(I23*H23,2)</f>
        <v>0</v>
      </c>
      <c r="K23" s="47"/>
      <c r="L23" s="57">
        <v>0</v>
      </c>
      <c r="M23" s="48" t="s">
        <v>1</v>
      </c>
      <c r="N23" s="49" t="s">
        <v>88</v>
      </c>
      <c r="O23" s="50">
        <v>0</v>
      </c>
      <c r="P23" s="50">
        <f t="shared" ref="P23:P60" si="1">O23*H23</f>
        <v>0</v>
      </c>
      <c r="Q23" s="50">
        <v>0</v>
      </c>
      <c r="R23" s="50">
        <f t="shared" ref="R23:R60" si="2">Q23*H23</f>
        <v>0</v>
      </c>
      <c r="S23" s="50">
        <v>0</v>
      </c>
      <c r="T23" s="50">
        <f t="shared" ref="T23:T60" si="3">S23*H23</f>
        <v>0</v>
      </c>
      <c r="U23" s="46"/>
      <c r="V23" s="53">
        <f t="shared" ref="V23:V60" si="4">(J23/100)*L23</f>
        <v>0</v>
      </c>
      <c r="W23" s="57">
        <v>0</v>
      </c>
      <c r="X23" s="53">
        <f t="shared" ref="X23:X60" si="5">(J23/100)*W23</f>
        <v>0</v>
      </c>
      <c r="Y23" s="57">
        <v>0</v>
      </c>
      <c r="Z23" s="53">
        <f t="shared" ref="Z23:Z60" si="6">(J23/100)*Y23</f>
        <v>0</v>
      </c>
      <c r="AA23" s="57">
        <v>0</v>
      </c>
      <c r="AB23" s="53">
        <f t="shared" ref="AB23:AB60" si="7">(J23/100)*AA23</f>
        <v>0</v>
      </c>
      <c r="AC23" s="57">
        <v>0</v>
      </c>
      <c r="AD23" s="53">
        <f t="shared" ref="AD23:AD60" si="8">(J23/100)*AC23</f>
        <v>0</v>
      </c>
      <c r="AE23" s="57">
        <f t="shared" ref="AE23:AE60" si="9">100-(L23+W23+Y23+AA23+AC23)</f>
        <v>100</v>
      </c>
      <c r="AF23" s="53">
        <f t="shared" ref="AF23:AF60" si="10">J23-(V23+X23+Z23+AB23+AD23)</f>
        <v>0</v>
      </c>
      <c r="AR23" s="34" t="s">
        <v>119</v>
      </c>
      <c r="AT23" s="34" t="s">
        <v>84</v>
      </c>
      <c r="AU23" s="34" t="s">
        <v>50</v>
      </c>
      <c r="AY23" s="9" t="s">
        <v>80</v>
      </c>
      <c r="BE23" s="35">
        <f t="shared" ref="BE23:BE60" si="11">IF(N23="základní",J23,0)</f>
        <v>0</v>
      </c>
      <c r="BF23" s="35">
        <f t="shared" ref="BF23:BF60" si="12">IF(N23="snížená",J23,0)</f>
        <v>0</v>
      </c>
      <c r="BG23" s="35">
        <f t="shared" ref="BG23:BG60" si="13">IF(N23="zákl. přenesená",J23,0)</f>
        <v>0</v>
      </c>
      <c r="BH23" s="35">
        <f t="shared" ref="BH23:BH60" si="14">IF(N23="sníž. přenesená",J23,0)</f>
        <v>0</v>
      </c>
      <c r="BI23" s="35">
        <f t="shared" ref="BI23:BI60" si="15">IF(N23="nulová",J23,0)</f>
        <v>0</v>
      </c>
      <c r="BJ23" s="9" t="s">
        <v>48</v>
      </c>
      <c r="BK23" s="35">
        <f t="shared" ref="BK23:BK60" si="16">ROUND(I23*H23,2)</f>
        <v>0</v>
      </c>
      <c r="BL23" s="9" t="s">
        <v>119</v>
      </c>
      <c r="BM23" s="34" t="s">
        <v>50</v>
      </c>
    </row>
    <row r="24" spans="2:65" s="1" customFormat="1" ht="28.15" customHeight="1" x14ac:dyDescent="0.2">
      <c r="B24" s="72"/>
      <c r="C24" s="36" t="s">
        <v>50</v>
      </c>
      <c r="D24" s="36" t="s">
        <v>259</v>
      </c>
      <c r="E24" s="37" t="s">
        <v>374</v>
      </c>
      <c r="F24" s="38" t="s">
        <v>375</v>
      </c>
      <c r="G24" s="39" t="s">
        <v>277</v>
      </c>
      <c r="H24" s="40">
        <v>121</v>
      </c>
      <c r="I24" s="45"/>
      <c r="J24" s="41">
        <f t="shared" si="0"/>
        <v>0</v>
      </c>
      <c r="K24" s="102"/>
      <c r="L24" s="57">
        <v>0</v>
      </c>
      <c r="M24" s="48" t="s">
        <v>1</v>
      </c>
      <c r="N24" s="49" t="s">
        <v>88</v>
      </c>
      <c r="O24" s="50">
        <v>0</v>
      </c>
      <c r="P24" s="50">
        <f t="shared" si="1"/>
        <v>0</v>
      </c>
      <c r="Q24" s="50">
        <v>0</v>
      </c>
      <c r="R24" s="50">
        <f t="shared" si="2"/>
        <v>0</v>
      </c>
      <c r="S24" s="50">
        <v>0</v>
      </c>
      <c r="T24" s="50">
        <f t="shared" si="3"/>
        <v>0</v>
      </c>
      <c r="U24" s="46"/>
      <c r="V24" s="53">
        <f t="shared" si="4"/>
        <v>0</v>
      </c>
      <c r="W24" s="57">
        <v>0</v>
      </c>
      <c r="X24" s="53">
        <f t="shared" si="5"/>
        <v>0</v>
      </c>
      <c r="Y24" s="57">
        <v>0</v>
      </c>
      <c r="Z24" s="53">
        <f t="shared" si="6"/>
        <v>0</v>
      </c>
      <c r="AA24" s="57">
        <v>0</v>
      </c>
      <c r="AB24" s="53">
        <f t="shared" si="7"/>
        <v>0</v>
      </c>
      <c r="AC24" s="57">
        <v>0</v>
      </c>
      <c r="AD24" s="53">
        <f t="shared" si="8"/>
        <v>0</v>
      </c>
      <c r="AE24" s="57">
        <f t="shared" si="9"/>
        <v>100</v>
      </c>
      <c r="AF24" s="53">
        <f t="shared" si="10"/>
        <v>0</v>
      </c>
      <c r="AR24" s="34" t="s">
        <v>156</v>
      </c>
      <c r="AT24" s="34" t="s">
        <v>259</v>
      </c>
      <c r="AU24" s="34" t="s">
        <v>50</v>
      </c>
      <c r="AY24" s="9" t="s">
        <v>80</v>
      </c>
      <c r="BE24" s="35">
        <f t="shared" si="11"/>
        <v>0</v>
      </c>
      <c r="BF24" s="35">
        <f t="shared" si="12"/>
        <v>0</v>
      </c>
      <c r="BG24" s="35">
        <f t="shared" si="13"/>
        <v>0</v>
      </c>
      <c r="BH24" s="35">
        <f t="shared" si="14"/>
        <v>0</v>
      </c>
      <c r="BI24" s="35">
        <f t="shared" si="15"/>
        <v>0</v>
      </c>
      <c r="BJ24" s="9" t="s">
        <v>48</v>
      </c>
      <c r="BK24" s="35">
        <f t="shared" si="16"/>
        <v>0</v>
      </c>
      <c r="BL24" s="9" t="s">
        <v>119</v>
      </c>
      <c r="BM24" s="34" t="s">
        <v>89</v>
      </c>
    </row>
    <row r="25" spans="2:65" s="1" customFormat="1" ht="37.9" customHeight="1" x14ac:dyDescent="0.2">
      <c r="B25" s="72"/>
      <c r="C25" s="28" t="s">
        <v>150</v>
      </c>
      <c r="D25" s="28" t="s">
        <v>84</v>
      </c>
      <c r="E25" s="29" t="s">
        <v>376</v>
      </c>
      <c r="F25" s="30" t="s">
        <v>377</v>
      </c>
      <c r="G25" s="31" t="s">
        <v>277</v>
      </c>
      <c r="H25" s="32">
        <v>45</v>
      </c>
      <c r="I25" s="44"/>
      <c r="J25" s="33">
        <f t="shared" si="0"/>
        <v>0</v>
      </c>
      <c r="K25" s="47"/>
      <c r="L25" s="57">
        <v>0</v>
      </c>
      <c r="M25" s="48" t="s">
        <v>1</v>
      </c>
      <c r="N25" s="49" t="s">
        <v>88</v>
      </c>
      <c r="O25" s="50">
        <v>0</v>
      </c>
      <c r="P25" s="50">
        <f t="shared" si="1"/>
        <v>0</v>
      </c>
      <c r="Q25" s="50">
        <v>0</v>
      </c>
      <c r="R25" s="50">
        <f t="shared" si="2"/>
        <v>0</v>
      </c>
      <c r="S25" s="50">
        <v>0</v>
      </c>
      <c r="T25" s="50">
        <f t="shared" si="3"/>
        <v>0</v>
      </c>
      <c r="U25" s="46"/>
      <c r="V25" s="53">
        <f t="shared" si="4"/>
        <v>0</v>
      </c>
      <c r="W25" s="57">
        <v>0</v>
      </c>
      <c r="X25" s="53">
        <f t="shared" si="5"/>
        <v>0</v>
      </c>
      <c r="Y25" s="57">
        <v>0</v>
      </c>
      <c r="Z25" s="53">
        <f t="shared" si="6"/>
        <v>0</v>
      </c>
      <c r="AA25" s="57">
        <v>0</v>
      </c>
      <c r="AB25" s="53">
        <f t="shared" si="7"/>
        <v>0</v>
      </c>
      <c r="AC25" s="57">
        <v>0</v>
      </c>
      <c r="AD25" s="53">
        <f t="shared" si="8"/>
        <v>0</v>
      </c>
      <c r="AE25" s="57">
        <f t="shared" si="9"/>
        <v>100</v>
      </c>
      <c r="AF25" s="53">
        <f t="shared" si="10"/>
        <v>0</v>
      </c>
      <c r="AR25" s="34" t="s">
        <v>119</v>
      </c>
      <c r="AT25" s="34" t="s">
        <v>84</v>
      </c>
      <c r="AU25" s="34" t="s">
        <v>50</v>
      </c>
      <c r="AY25" s="9" t="s">
        <v>80</v>
      </c>
      <c r="BE25" s="35">
        <f t="shared" si="11"/>
        <v>0</v>
      </c>
      <c r="BF25" s="35">
        <f t="shared" si="12"/>
        <v>0</v>
      </c>
      <c r="BG25" s="35">
        <f t="shared" si="13"/>
        <v>0</v>
      </c>
      <c r="BH25" s="35">
        <f t="shared" si="14"/>
        <v>0</v>
      </c>
      <c r="BI25" s="35">
        <f t="shared" si="15"/>
        <v>0</v>
      </c>
      <c r="BJ25" s="9" t="s">
        <v>48</v>
      </c>
      <c r="BK25" s="35">
        <f t="shared" si="16"/>
        <v>0</v>
      </c>
      <c r="BL25" s="9" t="s">
        <v>119</v>
      </c>
      <c r="BM25" s="34" t="s">
        <v>96</v>
      </c>
    </row>
    <row r="26" spans="2:65" s="1" customFormat="1" ht="16.5" customHeight="1" x14ac:dyDescent="0.2">
      <c r="B26" s="72"/>
      <c r="C26" s="36" t="s">
        <v>89</v>
      </c>
      <c r="D26" s="36" t="s">
        <v>259</v>
      </c>
      <c r="E26" s="37" t="s">
        <v>378</v>
      </c>
      <c r="F26" s="38" t="s">
        <v>379</v>
      </c>
      <c r="G26" s="39" t="s">
        <v>277</v>
      </c>
      <c r="H26" s="40">
        <v>45</v>
      </c>
      <c r="I26" s="45"/>
      <c r="J26" s="41">
        <f t="shared" si="0"/>
        <v>0</v>
      </c>
      <c r="K26" s="102"/>
      <c r="L26" s="57">
        <v>0</v>
      </c>
      <c r="M26" s="48" t="s">
        <v>1</v>
      </c>
      <c r="N26" s="49" t="s">
        <v>88</v>
      </c>
      <c r="O26" s="50">
        <v>0</v>
      </c>
      <c r="P26" s="50">
        <f t="shared" si="1"/>
        <v>0</v>
      </c>
      <c r="Q26" s="50">
        <v>0</v>
      </c>
      <c r="R26" s="50">
        <f t="shared" si="2"/>
        <v>0</v>
      </c>
      <c r="S26" s="50">
        <v>0</v>
      </c>
      <c r="T26" s="50">
        <f t="shared" si="3"/>
        <v>0</v>
      </c>
      <c r="U26" s="46"/>
      <c r="V26" s="53">
        <f t="shared" si="4"/>
        <v>0</v>
      </c>
      <c r="W26" s="57">
        <v>0</v>
      </c>
      <c r="X26" s="53">
        <f t="shared" si="5"/>
        <v>0</v>
      </c>
      <c r="Y26" s="57">
        <v>0</v>
      </c>
      <c r="Z26" s="53">
        <f t="shared" si="6"/>
        <v>0</v>
      </c>
      <c r="AA26" s="57">
        <v>0</v>
      </c>
      <c r="AB26" s="53">
        <f t="shared" si="7"/>
        <v>0</v>
      </c>
      <c r="AC26" s="57">
        <v>0</v>
      </c>
      <c r="AD26" s="53">
        <f t="shared" si="8"/>
        <v>0</v>
      </c>
      <c r="AE26" s="57">
        <f t="shared" si="9"/>
        <v>100</v>
      </c>
      <c r="AF26" s="53">
        <f t="shared" si="10"/>
        <v>0</v>
      </c>
      <c r="AR26" s="34" t="s">
        <v>156</v>
      </c>
      <c r="AT26" s="34" t="s">
        <v>259</v>
      </c>
      <c r="AU26" s="34" t="s">
        <v>50</v>
      </c>
      <c r="AY26" s="9" t="s">
        <v>80</v>
      </c>
      <c r="BE26" s="35">
        <f t="shared" si="11"/>
        <v>0</v>
      </c>
      <c r="BF26" s="35">
        <f t="shared" si="12"/>
        <v>0</v>
      </c>
      <c r="BG26" s="35">
        <f t="shared" si="13"/>
        <v>0</v>
      </c>
      <c r="BH26" s="35">
        <f t="shared" si="14"/>
        <v>0</v>
      </c>
      <c r="BI26" s="35">
        <f t="shared" si="15"/>
        <v>0</v>
      </c>
      <c r="BJ26" s="9" t="s">
        <v>48</v>
      </c>
      <c r="BK26" s="35">
        <f t="shared" si="16"/>
        <v>0</v>
      </c>
      <c r="BL26" s="9" t="s">
        <v>119</v>
      </c>
      <c r="BM26" s="34" t="s">
        <v>100</v>
      </c>
    </row>
    <row r="27" spans="2:65" s="1" customFormat="1" ht="44.25" customHeight="1" x14ac:dyDescent="0.2">
      <c r="B27" s="72"/>
      <c r="C27" s="28" t="s">
        <v>170</v>
      </c>
      <c r="D27" s="28" t="s">
        <v>84</v>
      </c>
      <c r="E27" s="29" t="s">
        <v>380</v>
      </c>
      <c r="F27" s="30" t="s">
        <v>381</v>
      </c>
      <c r="G27" s="31" t="s">
        <v>277</v>
      </c>
      <c r="H27" s="32">
        <v>343</v>
      </c>
      <c r="I27" s="44"/>
      <c r="J27" s="33">
        <f t="shared" si="0"/>
        <v>0</v>
      </c>
      <c r="K27" s="47"/>
      <c r="L27" s="57">
        <v>20</v>
      </c>
      <c r="M27" s="48" t="s">
        <v>1</v>
      </c>
      <c r="N27" s="49" t="s">
        <v>88</v>
      </c>
      <c r="O27" s="50">
        <v>0</v>
      </c>
      <c r="P27" s="50">
        <f t="shared" si="1"/>
        <v>0</v>
      </c>
      <c r="Q27" s="50">
        <v>0</v>
      </c>
      <c r="R27" s="50">
        <f t="shared" si="2"/>
        <v>0</v>
      </c>
      <c r="S27" s="50">
        <v>0</v>
      </c>
      <c r="T27" s="50">
        <f t="shared" si="3"/>
        <v>0</v>
      </c>
      <c r="U27" s="46"/>
      <c r="V27" s="53">
        <f t="shared" si="4"/>
        <v>0</v>
      </c>
      <c r="W27" s="57">
        <v>0</v>
      </c>
      <c r="X27" s="53">
        <f t="shared" si="5"/>
        <v>0</v>
      </c>
      <c r="Y27" s="57">
        <v>0</v>
      </c>
      <c r="Z27" s="53">
        <f t="shared" si="6"/>
        <v>0</v>
      </c>
      <c r="AA27" s="57">
        <v>0</v>
      </c>
      <c r="AB27" s="53">
        <f t="shared" si="7"/>
        <v>0</v>
      </c>
      <c r="AC27" s="57">
        <v>0</v>
      </c>
      <c r="AD27" s="53">
        <f t="shared" si="8"/>
        <v>0</v>
      </c>
      <c r="AE27" s="57">
        <f t="shared" si="9"/>
        <v>80</v>
      </c>
      <c r="AF27" s="53">
        <f t="shared" si="10"/>
        <v>0</v>
      </c>
      <c r="AR27" s="34" t="s">
        <v>119</v>
      </c>
      <c r="AT27" s="34" t="s">
        <v>84</v>
      </c>
      <c r="AU27" s="34" t="s">
        <v>50</v>
      </c>
      <c r="AY27" s="9" t="s">
        <v>80</v>
      </c>
      <c r="BE27" s="35">
        <f t="shared" si="11"/>
        <v>0</v>
      </c>
      <c r="BF27" s="35">
        <f t="shared" si="12"/>
        <v>0</v>
      </c>
      <c r="BG27" s="35">
        <f t="shared" si="13"/>
        <v>0</v>
      </c>
      <c r="BH27" s="35">
        <f t="shared" si="14"/>
        <v>0</v>
      </c>
      <c r="BI27" s="35">
        <f t="shared" si="15"/>
        <v>0</v>
      </c>
      <c r="BJ27" s="9" t="s">
        <v>48</v>
      </c>
      <c r="BK27" s="35">
        <f t="shared" si="16"/>
        <v>0</v>
      </c>
      <c r="BL27" s="9" t="s">
        <v>119</v>
      </c>
      <c r="BM27" s="34" t="s">
        <v>105</v>
      </c>
    </row>
    <row r="28" spans="2:65" s="1" customFormat="1" ht="16.5" customHeight="1" x14ac:dyDescent="0.2">
      <c r="B28" s="72"/>
      <c r="C28" s="36" t="s">
        <v>96</v>
      </c>
      <c r="D28" s="36" t="s">
        <v>259</v>
      </c>
      <c r="E28" s="37" t="s">
        <v>382</v>
      </c>
      <c r="F28" s="38" t="s">
        <v>383</v>
      </c>
      <c r="G28" s="39" t="s">
        <v>277</v>
      </c>
      <c r="H28" s="40">
        <v>238</v>
      </c>
      <c r="I28" s="45"/>
      <c r="J28" s="41">
        <f t="shared" si="0"/>
        <v>0</v>
      </c>
      <c r="K28" s="102"/>
      <c r="L28" s="57">
        <v>20</v>
      </c>
      <c r="M28" s="48" t="s">
        <v>1</v>
      </c>
      <c r="N28" s="49" t="s">
        <v>88</v>
      </c>
      <c r="O28" s="50">
        <v>0</v>
      </c>
      <c r="P28" s="50">
        <f t="shared" si="1"/>
        <v>0</v>
      </c>
      <c r="Q28" s="50">
        <v>0</v>
      </c>
      <c r="R28" s="50">
        <f t="shared" si="2"/>
        <v>0</v>
      </c>
      <c r="S28" s="50">
        <v>0</v>
      </c>
      <c r="T28" s="50">
        <f t="shared" si="3"/>
        <v>0</v>
      </c>
      <c r="U28" s="46"/>
      <c r="V28" s="53">
        <f t="shared" si="4"/>
        <v>0</v>
      </c>
      <c r="W28" s="57">
        <v>0</v>
      </c>
      <c r="X28" s="53">
        <f t="shared" si="5"/>
        <v>0</v>
      </c>
      <c r="Y28" s="57">
        <v>0</v>
      </c>
      <c r="Z28" s="53">
        <f t="shared" si="6"/>
        <v>0</v>
      </c>
      <c r="AA28" s="57">
        <v>0</v>
      </c>
      <c r="AB28" s="53">
        <f t="shared" si="7"/>
        <v>0</v>
      </c>
      <c r="AC28" s="57">
        <v>0</v>
      </c>
      <c r="AD28" s="53">
        <f t="shared" si="8"/>
        <v>0</v>
      </c>
      <c r="AE28" s="57">
        <f t="shared" si="9"/>
        <v>80</v>
      </c>
      <c r="AF28" s="53">
        <f t="shared" si="10"/>
        <v>0</v>
      </c>
      <c r="AR28" s="34" t="s">
        <v>156</v>
      </c>
      <c r="AT28" s="34" t="s">
        <v>259</v>
      </c>
      <c r="AU28" s="34" t="s">
        <v>50</v>
      </c>
      <c r="AY28" s="9" t="s">
        <v>80</v>
      </c>
      <c r="BE28" s="35">
        <f t="shared" si="11"/>
        <v>0</v>
      </c>
      <c r="BF28" s="35">
        <f t="shared" si="12"/>
        <v>0</v>
      </c>
      <c r="BG28" s="35">
        <f t="shared" si="13"/>
        <v>0</v>
      </c>
      <c r="BH28" s="35">
        <f t="shared" si="14"/>
        <v>0</v>
      </c>
      <c r="BI28" s="35">
        <f t="shared" si="15"/>
        <v>0</v>
      </c>
      <c r="BJ28" s="9" t="s">
        <v>48</v>
      </c>
      <c r="BK28" s="35">
        <f t="shared" si="16"/>
        <v>0</v>
      </c>
      <c r="BL28" s="9" t="s">
        <v>119</v>
      </c>
      <c r="BM28" s="34" t="s">
        <v>111</v>
      </c>
    </row>
    <row r="29" spans="2:65" s="1" customFormat="1" ht="16.5" customHeight="1" x14ac:dyDescent="0.2">
      <c r="B29" s="72"/>
      <c r="C29" s="36" t="s">
        <v>384</v>
      </c>
      <c r="D29" s="36" t="s">
        <v>259</v>
      </c>
      <c r="E29" s="37" t="s">
        <v>385</v>
      </c>
      <c r="F29" s="38" t="s">
        <v>386</v>
      </c>
      <c r="G29" s="39" t="s">
        <v>277</v>
      </c>
      <c r="H29" s="40">
        <v>105</v>
      </c>
      <c r="I29" s="45"/>
      <c r="J29" s="41">
        <f t="shared" si="0"/>
        <v>0</v>
      </c>
      <c r="K29" s="102"/>
      <c r="L29" s="57">
        <v>50</v>
      </c>
      <c r="M29" s="48" t="s">
        <v>1</v>
      </c>
      <c r="N29" s="49" t="s">
        <v>88</v>
      </c>
      <c r="O29" s="50">
        <v>0</v>
      </c>
      <c r="P29" s="50">
        <f t="shared" si="1"/>
        <v>0</v>
      </c>
      <c r="Q29" s="50">
        <v>0</v>
      </c>
      <c r="R29" s="50">
        <f t="shared" si="2"/>
        <v>0</v>
      </c>
      <c r="S29" s="50">
        <v>0</v>
      </c>
      <c r="T29" s="50">
        <f t="shared" si="3"/>
        <v>0</v>
      </c>
      <c r="U29" s="46"/>
      <c r="V29" s="53">
        <f t="shared" si="4"/>
        <v>0</v>
      </c>
      <c r="W29" s="57">
        <v>0</v>
      </c>
      <c r="X29" s="53">
        <f t="shared" si="5"/>
        <v>0</v>
      </c>
      <c r="Y29" s="57">
        <v>0</v>
      </c>
      <c r="Z29" s="53">
        <f t="shared" si="6"/>
        <v>0</v>
      </c>
      <c r="AA29" s="57">
        <v>0</v>
      </c>
      <c r="AB29" s="53">
        <f t="shared" si="7"/>
        <v>0</v>
      </c>
      <c r="AC29" s="57">
        <v>0</v>
      </c>
      <c r="AD29" s="53">
        <f t="shared" si="8"/>
        <v>0</v>
      </c>
      <c r="AE29" s="57">
        <f t="shared" si="9"/>
        <v>50</v>
      </c>
      <c r="AF29" s="53">
        <f t="shared" si="10"/>
        <v>0</v>
      </c>
      <c r="AR29" s="34" t="s">
        <v>156</v>
      </c>
      <c r="AT29" s="34" t="s">
        <v>259</v>
      </c>
      <c r="AU29" s="34" t="s">
        <v>50</v>
      </c>
      <c r="AY29" s="9" t="s">
        <v>80</v>
      </c>
      <c r="BE29" s="35">
        <f t="shared" si="11"/>
        <v>0</v>
      </c>
      <c r="BF29" s="35">
        <f t="shared" si="12"/>
        <v>0</v>
      </c>
      <c r="BG29" s="35">
        <f t="shared" si="13"/>
        <v>0</v>
      </c>
      <c r="BH29" s="35">
        <f t="shared" si="14"/>
        <v>0</v>
      </c>
      <c r="BI29" s="35">
        <f t="shared" si="15"/>
        <v>0</v>
      </c>
      <c r="BJ29" s="9" t="s">
        <v>48</v>
      </c>
      <c r="BK29" s="35">
        <f t="shared" si="16"/>
        <v>0</v>
      </c>
      <c r="BL29" s="9" t="s">
        <v>119</v>
      </c>
      <c r="BM29" s="34" t="s">
        <v>115</v>
      </c>
    </row>
    <row r="30" spans="2:65" s="1" customFormat="1" ht="44.25" customHeight="1" x14ac:dyDescent="0.2">
      <c r="B30" s="72"/>
      <c r="C30" s="28" t="s">
        <v>100</v>
      </c>
      <c r="D30" s="28" t="s">
        <v>84</v>
      </c>
      <c r="E30" s="29" t="s">
        <v>387</v>
      </c>
      <c r="F30" s="30" t="s">
        <v>388</v>
      </c>
      <c r="G30" s="31" t="s">
        <v>277</v>
      </c>
      <c r="H30" s="32">
        <v>8</v>
      </c>
      <c r="I30" s="44"/>
      <c r="J30" s="33">
        <f t="shared" si="0"/>
        <v>0</v>
      </c>
      <c r="K30" s="47"/>
      <c r="L30" s="57">
        <v>50</v>
      </c>
      <c r="M30" s="48" t="s">
        <v>1</v>
      </c>
      <c r="N30" s="49" t="s">
        <v>88</v>
      </c>
      <c r="O30" s="50">
        <v>0</v>
      </c>
      <c r="P30" s="50">
        <f t="shared" si="1"/>
        <v>0</v>
      </c>
      <c r="Q30" s="50">
        <v>0</v>
      </c>
      <c r="R30" s="50">
        <f t="shared" si="2"/>
        <v>0</v>
      </c>
      <c r="S30" s="50">
        <v>0</v>
      </c>
      <c r="T30" s="50">
        <f t="shared" si="3"/>
        <v>0</v>
      </c>
      <c r="U30" s="46"/>
      <c r="V30" s="53">
        <f t="shared" si="4"/>
        <v>0</v>
      </c>
      <c r="W30" s="57">
        <v>0</v>
      </c>
      <c r="X30" s="53">
        <f t="shared" si="5"/>
        <v>0</v>
      </c>
      <c r="Y30" s="57">
        <v>0</v>
      </c>
      <c r="Z30" s="53">
        <f t="shared" si="6"/>
        <v>0</v>
      </c>
      <c r="AA30" s="57">
        <v>0</v>
      </c>
      <c r="AB30" s="53">
        <f t="shared" si="7"/>
        <v>0</v>
      </c>
      <c r="AC30" s="57">
        <v>0</v>
      </c>
      <c r="AD30" s="53">
        <f t="shared" si="8"/>
        <v>0</v>
      </c>
      <c r="AE30" s="57">
        <f t="shared" si="9"/>
        <v>50</v>
      </c>
      <c r="AF30" s="53">
        <f t="shared" si="10"/>
        <v>0</v>
      </c>
      <c r="AR30" s="34" t="s">
        <v>119</v>
      </c>
      <c r="AT30" s="34" t="s">
        <v>84</v>
      </c>
      <c r="AU30" s="34" t="s">
        <v>50</v>
      </c>
      <c r="AY30" s="9" t="s">
        <v>80</v>
      </c>
      <c r="BE30" s="35">
        <f t="shared" si="11"/>
        <v>0</v>
      </c>
      <c r="BF30" s="35">
        <f t="shared" si="12"/>
        <v>0</v>
      </c>
      <c r="BG30" s="35">
        <f t="shared" si="13"/>
        <v>0</v>
      </c>
      <c r="BH30" s="35">
        <f t="shared" si="14"/>
        <v>0</v>
      </c>
      <c r="BI30" s="35">
        <f t="shared" si="15"/>
        <v>0</v>
      </c>
      <c r="BJ30" s="9" t="s">
        <v>48</v>
      </c>
      <c r="BK30" s="35">
        <f t="shared" si="16"/>
        <v>0</v>
      </c>
      <c r="BL30" s="9" t="s">
        <v>119</v>
      </c>
      <c r="BM30" s="34" t="s">
        <v>119</v>
      </c>
    </row>
    <row r="31" spans="2:65" s="1" customFormat="1" ht="33" customHeight="1" x14ac:dyDescent="0.2">
      <c r="B31" s="72"/>
      <c r="C31" s="36" t="s">
        <v>185</v>
      </c>
      <c r="D31" s="36" t="s">
        <v>259</v>
      </c>
      <c r="E31" s="37" t="s">
        <v>389</v>
      </c>
      <c r="F31" s="38" t="s">
        <v>390</v>
      </c>
      <c r="G31" s="39" t="s">
        <v>391</v>
      </c>
      <c r="H31" s="40">
        <v>8</v>
      </c>
      <c r="I31" s="45"/>
      <c r="J31" s="41">
        <f t="shared" si="0"/>
        <v>0</v>
      </c>
      <c r="K31" s="102"/>
      <c r="L31" s="57">
        <v>0</v>
      </c>
      <c r="M31" s="48" t="s">
        <v>1</v>
      </c>
      <c r="N31" s="49" t="s">
        <v>88</v>
      </c>
      <c r="O31" s="50">
        <v>0</v>
      </c>
      <c r="P31" s="50">
        <f t="shared" si="1"/>
        <v>0</v>
      </c>
      <c r="Q31" s="50">
        <v>0</v>
      </c>
      <c r="R31" s="50">
        <f t="shared" si="2"/>
        <v>0</v>
      </c>
      <c r="S31" s="50">
        <v>0</v>
      </c>
      <c r="T31" s="50">
        <f t="shared" si="3"/>
        <v>0</v>
      </c>
      <c r="U31" s="46"/>
      <c r="V31" s="53">
        <f t="shared" si="4"/>
        <v>0</v>
      </c>
      <c r="W31" s="57">
        <v>0</v>
      </c>
      <c r="X31" s="53">
        <f t="shared" si="5"/>
        <v>0</v>
      </c>
      <c r="Y31" s="57">
        <v>0</v>
      </c>
      <c r="Z31" s="53">
        <f t="shared" si="6"/>
        <v>0</v>
      </c>
      <c r="AA31" s="57">
        <v>0</v>
      </c>
      <c r="AB31" s="53">
        <f t="shared" si="7"/>
        <v>0</v>
      </c>
      <c r="AC31" s="57">
        <v>0</v>
      </c>
      <c r="AD31" s="53">
        <f t="shared" si="8"/>
        <v>0</v>
      </c>
      <c r="AE31" s="57">
        <f t="shared" si="9"/>
        <v>100</v>
      </c>
      <c r="AF31" s="53">
        <f t="shared" si="10"/>
        <v>0</v>
      </c>
      <c r="AR31" s="34" t="s">
        <v>156</v>
      </c>
      <c r="AT31" s="34" t="s">
        <v>259</v>
      </c>
      <c r="AU31" s="34" t="s">
        <v>50</v>
      </c>
      <c r="AY31" s="9" t="s">
        <v>80</v>
      </c>
      <c r="BE31" s="35">
        <f t="shared" si="11"/>
        <v>0</v>
      </c>
      <c r="BF31" s="35">
        <f t="shared" si="12"/>
        <v>0</v>
      </c>
      <c r="BG31" s="35">
        <f t="shared" si="13"/>
        <v>0</v>
      </c>
      <c r="BH31" s="35">
        <f t="shared" si="14"/>
        <v>0</v>
      </c>
      <c r="BI31" s="35">
        <f t="shared" si="15"/>
        <v>0</v>
      </c>
      <c r="BJ31" s="9" t="s">
        <v>48</v>
      </c>
      <c r="BK31" s="35">
        <f t="shared" si="16"/>
        <v>0</v>
      </c>
      <c r="BL31" s="9" t="s">
        <v>119</v>
      </c>
      <c r="BM31" s="34" t="s">
        <v>123</v>
      </c>
    </row>
    <row r="32" spans="2:65" s="1" customFormat="1" ht="49.15" customHeight="1" x14ac:dyDescent="0.2">
      <c r="B32" s="72"/>
      <c r="C32" s="28" t="s">
        <v>105</v>
      </c>
      <c r="D32" s="28" t="s">
        <v>84</v>
      </c>
      <c r="E32" s="29" t="s">
        <v>392</v>
      </c>
      <c r="F32" s="30" t="s">
        <v>393</v>
      </c>
      <c r="G32" s="31" t="s">
        <v>277</v>
      </c>
      <c r="H32" s="32">
        <v>250</v>
      </c>
      <c r="I32" s="44"/>
      <c r="J32" s="33">
        <f t="shared" si="0"/>
        <v>0</v>
      </c>
      <c r="K32" s="47"/>
      <c r="L32" s="57">
        <v>90</v>
      </c>
      <c r="M32" s="48" t="s">
        <v>1</v>
      </c>
      <c r="N32" s="49" t="s">
        <v>88</v>
      </c>
      <c r="O32" s="50">
        <v>0</v>
      </c>
      <c r="P32" s="50">
        <f t="shared" si="1"/>
        <v>0</v>
      </c>
      <c r="Q32" s="50">
        <v>0</v>
      </c>
      <c r="R32" s="50">
        <f t="shared" si="2"/>
        <v>0</v>
      </c>
      <c r="S32" s="50">
        <v>0</v>
      </c>
      <c r="T32" s="50">
        <f t="shared" si="3"/>
        <v>0</v>
      </c>
      <c r="U32" s="46"/>
      <c r="V32" s="53">
        <f t="shared" si="4"/>
        <v>0</v>
      </c>
      <c r="W32" s="57">
        <v>0</v>
      </c>
      <c r="X32" s="53">
        <f t="shared" si="5"/>
        <v>0</v>
      </c>
      <c r="Y32" s="57">
        <v>0</v>
      </c>
      <c r="Z32" s="53">
        <f t="shared" si="6"/>
        <v>0</v>
      </c>
      <c r="AA32" s="57">
        <v>0</v>
      </c>
      <c r="AB32" s="53">
        <f t="shared" si="7"/>
        <v>0</v>
      </c>
      <c r="AC32" s="57">
        <v>0</v>
      </c>
      <c r="AD32" s="53">
        <f t="shared" si="8"/>
        <v>0</v>
      </c>
      <c r="AE32" s="57">
        <f t="shared" si="9"/>
        <v>10</v>
      </c>
      <c r="AF32" s="53">
        <f t="shared" si="10"/>
        <v>0</v>
      </c>
      <c r="AR32" s="34" t="s">
        <v>119</v>
      </c>
      <c r="AT32" s="34" t="s">
        <v>84</v>
      </c>
      <c r="AU32" s="34" t="s">
        <v>50</v>
      </c>
      <c r="AY32" s="9" t="s">
        <v>80</v>
      </c>
      <c r="BE32" s="35">
        <f t="shared" si="11"/>
        <v>0</v>
      </c>
      <c r="BF32" s="35">
        <f t="shared" si="12"/>
        <v>0</v>
      </c>
      <c r="BG32" s="35">
        <f t="shared" si="13"/>
        <v>0</v>
      </c>
      <c r="BH32" s="35">
        <f t="shared" si="14"/>
        <v>0</v>
      </c>
      <c r="BI32" s="35">
        <f t="shared" si="15"/>
        <v>0</v>
      </c>
      <c r="BJ32" s="9" t="s">
        <v>48</v>
      </c>
      <c r="BK32" s="35">
        <f t="shared" si="16"/>
        <v>0</v>
      </c>
      <c r="BL32" s="9" t="s">
        <v>119</v>
      </c>
      <c r="BM32" s="34" t="s">
        <v>132</v>
      </c>
    </row>
    <row r="33" spans="2:65" s="1" customFormat="1" ht="16.5" customHeight="1" x14ac:dyDescent="0.2">
      <c r="B33" s="72"/>
      <c r="C33" s="36" t="s">
        <v>227</v>
      </c>
      <c r="D33" s="36" t="s">
        <v>259</v>
      </c>
      <c r="E33" s="37" t="s">
        <v>394</v>
      </c>
      <c r="F33" s="38" t="s">
        <v>395</v>
      </c>
      <c r="G33" s="39" t="s">
        <v>277</v>
      </c>
      <c r="H33" s="40">
        <v>250</v>
      </c>
      <c r="I33" s="45"/>
      <c r="J33" s="41">
        <f t="shared" si="0"/>
        <v>0</v>
      </c>
      <c r="K33" s="102"/>
      <c r="L33" s="57">
        <v>90</v>
      </c>
      <c r="M33" s="48" t="s">
        <v>1</v>
      </c>
      <c r="N33" s="49" t="s">
        <v>88</v>
      </c>
      <c r="O33" s="50">
        <v>0</v>
      </c>
      <c r="P33" s="50">
        <f t="shared" si="1"/>
        <v>0</v>
      </c>
      <c r="Q33" s="50">
        <v>0</v>
      </c>
      <c r="R33" s="50">
        <f t="shared" si="2"/>
        <v>0</v>
      </c>
      <c r="S33" s="50">
        <v>0</v>
      </c>
      <c r="T33" s="50">
        <f t="shared" si="3"/>
        <v>0</v>
      </c>
      <c r="U33" s="46"/>
      <c r="V33" s="53">
        <f t="shared" si="4"/>
        <v>0</v>
      </c>
      <c r="W33" s="57">
        <v>0</v>
      </c>
      <c r="X33" s="53">
        <f t="shared" si="5"/>
        <v>0</v>
      </c>
      <c r="Y33" s="57">
        <v>0</v>
      </c>
      <c r="Z33" s="53">
        <f t="shared" si="6"/>
        <v>0</v>
      </c>
      <c r="AA33" s="57">
        <v>0</v>
      </c>
      <c r="AB33" s="53">
        <f t="shared" si="7"/>
        <v>0</v>
      </c>
      <c r="AC33" s="57">
        <v>0</v>
      </c>
      <c r="AD33" s="53">
        <f t="shared" si="8"/>
        <v>0</v>
      </c>
      <c r="AE33" s="57">
        <f t="shared" si="9"/>
        <v>10</v>
      </c>
      <c r="AF33" s="53">
        <f t="shared" si="10"/>
        <v>0</v>
      </c>
      <c r="AR33" s="34" t="s">
        <v>156</v>
      </c>
      <c r="AT33" s="34" t="s">
        <v>259</v>
      </c>
      <c r="AU33" s="34" t="s">
        <v>50</v>
      </c>
      <c r="AY33" s="9" t="s">
        <v>80</v>
      </c>
      <c r="BE33" s="35">
        <f t="shared" si="11"/>
        <v>0</v>
      </c>
      <c r="BF33" s="35">
        <f t="shared" si="12"/>
        <v>0</v>
      </c>
      <c r="BG33" s="35">
        <f t="shared" si="13"/>
        <v>0</v>
      </c>
      <c r="BH33" s="35">
        <f t="shared" si="14"/>
        <v>0</v>
      </c>
      <c r="BI33" s="35">
        <f t="shared" si="15"/>
        <v>0</v>
      </c>
      <c r="BJ33" s="9" t="s">
        <v>48</v>
      </c>
      <c r="BK33" s="35">
        <f t="shared" si="16"/>
        <v>0</v>
      </c>
      <c r="BL33" s="9" t="s">
        <v>119</v>
      </c>
      <c r="BM33" s="34" t="s">
        <v>137</v>
      </c>
    </row>
    <row r="34" spans="2:65" s="1" customFormat="1" ht="49.15" customHeight="1" x14ac:dyDescent="0.2">
      <c r="B34" s="72"/>
      <c r="C34" s="28" t="s">
        <v>111</v>
      </c>
      <c r="D34" s="28" t="s">
        <v>84</v>
      </c>
      <c r="E34" s="29" t="s">
        <v>396</v>
      </c>
      <c r="F34" s="30" t="s">
        <v>397</v>
      </c>
      <c r="G34" s="31" t="s">
        <v>277</v>
      </c>
      <c r="H34" s="32">
        <v>430</v>
      </c>
      <c r="I34" s="44"/>
      <c r="J34" s="33">
        <f t="shared" si="0"/>
        <v>0</v>
      </c>
      <c r="K34" s="47"/>
      <c r="L34" s="57">
        <v>0</v>
      </c>
      <c r="M34" s="48" t="s">
        <v>1</v>
      </c>
      <c r="N34" s="49" t="s">
        <v>88</v>
      </c>
      <c r="O34" s="50">
        <v>0</v>
      </c>
      <c r="P34" s="50">
        <f t="shared" si="1"/>
        <v>0</v>
      </c>
      <c r="Q34" s="50">
        <v>0</v>
      </c>
      <c r="R34" s="50">
        <f t="shared" si="2"/>
        <v>0</v>
      </c>
      <c r="S34" s="50">
        <v>0</v>
      </c>
      <c r="T34" s="50">
        <f t="shared" si="3"/>
        <v>0</v>
      </c>
      <c r="U34" s="46"/>
      <c r="V34" s="53">
        <f t="shared" si="4"/>
        <v>0</v>
      </c>
      <c r="W34" s="57">
        <v>0</v>
      </c>
      <c r="X34" s="53">
        <f t="shared" si="5"/>
        <v>0</v>
      </c>
      <c r="Y34" s="57">
        <v>0</v>
      </c>
      <c r="Z34" s="53">
        <f t="shared" si="6"/>
        <v>0</v>
      </c>
      <c r="AA34" s="57">
        <v>0</v>
      </c>
      <c r="AB34" s="53">
        <f t="shared" si="7"/>
        <v>0</v>
      </c>
      <c r="AC34" s="57">
        <v>0</v>
      </c>
      <c r="AD34" s="53">
        <f t="shared" si="8"/>
        <v>0</v>
      </c>
      <c r="AE34" s="57">
        <f t="shared" si="9"/>
        <v>100</v>
      </c>
      <c r="AF34" s="53">
        <f t="shared" si="10"/>
        <v>0</v>
      </c>
      <c r="AR34" s="34" t="s">
        <v>119</v>
      </c>
      <c r="AT34" s="34" t="s">
        <v>84</v>
      </c>
      <c r="AU34" s="34" t="s">
        <v>50</v>
      </c>
      <c r="AY34" s="9" t="s">
        <v>80</v>
      </c>
      <c r="BE34" s="35">
        <f t="shared" si="11"/>
        <v>0</v>
      </c>
      <c r="BF34" s="35">
        <f t="shared" si="12"/>
        <v>0</v>
      </c>
      <c r="BG34" s="35">
        <f t="shared" si="13"/>
        <v>0</v>
      </c>
      <c r="BH34" s="35">
        <f t="shared" si="14"/>
        <v>0</v>
      </c>
      <c r="BI34" s="35">
        <f t="shared" si="15"/>
        <v>0</v>
      </c>
      <c r="BJ34" s="9" t="s">
        <v>48</v>
      </c>
      <c r="BK34" s="35">
        <f t="shared" si="16"/>
        <v>0</v>
      </c>
      <c r="BL34" s="9" t="s">
        <v>119</v>
      </c>
      <c r="BM34" s="34" t="s">
        <v>141</v>
      </c>
    </row>
    <row r="35" spans="2:65" s="1" customFormat="1" ht="24.2" customHeight="1" x14ac:dyDescent="0.2">
      <c r="B35" s="72"/>
      <c r="C35" s="36" t="s">
        <v>319</v>
      </c>
      <c r="D35" s="36" t="s">
        <v>259</v>
      </c>
      <c r="E35" s="37" t="s">
        <v>398</v>
      </c>
      <c r="F35" s="38" t="s">
        <v>399</v>
      </c>
      <c r="G35" s="39" t="s">
        <v>277</v>
      </c>
      <c r="H35" s="40">
        <v>430</v>
      </c>
      <c r="I35" s="45"/>
      <c r="J35" s="41">
        <f t="shared" si="0"/>
        <v>0</v>
      </c>
      <c r="K35" s="102"/>
      <c r="L35" s="57">
        <v>0</v>
      </c>
      <c r="M35" s="48" t="s">
        <v>1</v>
      </c>
      <c r="N35" s="49" t="s">
        <v>88</v>
      </c>
      <c r="O35" s="50">
        <v>0</v>
      </c>
      <c r="P35" s="50">
        <f t="shared" si="1"/>
        <v>0</v>
      </c>
      <c r="Q35" s="50">
        <v>0</v>
      </c>
      <c r="R35" s="50">
        <f t="shared" si="2"/>
        <v>0</v>
      </c>
      <c r="S35" s="50">
        <v>0</v>
      </c>
      <c r="T35" s="50">
        <f t="shared" si="3"/>
        <v>0</v>
      </c>
      <c r="U35" s="46"/>
      <c r="V35" s="53">
        <f t="shared" si="4"/>
        <v>0</v>
      </c>
      <c r="W35" s="57">
        <v>0</v>
      </c>
      <c r="X35" s="53">
        <f t="shared" si="5"/>
        <v>0</v>
      </c>
      <c r="Y35" s="57">
        <v>0</v>
      </c>
      <c r="Z35" s="53">
        <f t="shared" si="6"/>
        <v>0</v>
      </c>
      <c r="AA35" s="57">
        <v>0</v>
      </c>
      <c r="AB35" s="53">
        <f t="shared" si="7"/>
        <v>0</v>
      </c>
      <c r="AC35" s="57">
        <v>0</v>
      </c>
      <c r="AD35" s="53">
        <f t="shared" si="8"/>
        <v>0</v>
      </c>
      <c r="AE35" s="57">
        <f t="shared" si="9"/>
        <v>100</v>
      </c>
      <c r="AF35" s="53">
        <f t="shared" si="10"/>
        <v>0</v>
      </c>
      <c r="AR35" s="34" t="s">
        <v>156</v>
      </c>
      <c r="AT35" s="34" t="s">
        <v>259</v>
      </c>
      <c r="AU35" s="34" t="s">
        <v>50</v>
      </c>
      <c r="AY35" s="9" t="s">
        <v>80</v>
      </c>
      <c r="BE35" s="35">
        <f t="shared" si="11"/>
        <v>0</v>
      </c>
      <c r="BF35" s="35">
        <f t="shared" si="12"/>
        <v>0</v>
      </c>
      <c r="BG35" s="35">
        <f t="shared" si="13"/>
        <v>0</v>
      </c>
      <c r="BH35" s="35">
        <f t="shared" si="14"/>
        <v>0</v>
      </c>
      <c r="BI35" s="35">
        <f t="shared" si="15"/>
        <v>0</v>
      </c>
      <c r="BJ35" s="9" t="s">
        <v>48</v>
      </c>
      <c r="BK35" s="35">
        <f t="shared" si="16"/>
        <v>0</v>
      </c>
      <c r="BL35" s="9" t="s">
        <v>119</v>
      </c>
      <c r="BM35" s="34" t="s">
        <v>145</v>
      </c>
    </row>
    <row r="36" spans="2:65" s="1" customFormat="1" ht="55.5" customHeight="1" x14ac:dyDescent="0.2">
      <c r="B36" s="72"/>
      <c r="C36" s="28" t="s">
        <v>115</v>
      </c>
      <c r="D36" s="28" t="s">
        <v>84</v>
      </c>
      <c r="E36" s="29" t="s">
        <v>400</v>
      </c>
      <c r="F36" s="30" t="s">
        <v>401</v>
      </c>
      <c r="G36" s="31" t="s">
        <v>277</v>
      </c>
      <c r="H36" s="32">
        <v>248</v>
      </c>
      <c r="I36" s="44"/>
      <c r="J36" s="33">
        <f t="shared" si="0"/>
        <v>0</v>
      </c>
      <c r="K36" s="47"/>
      <c r="L36" s="57">
        <v>90</v>
      </c>
      <c r="M36" s="48" t="s">
        <v>1</v>
      </c>
      <c r="N36" s="49" t="s">
        <v>88</v>
      </c>
      <c r="O36" s="50">
        <v>0</v>
      </c>
      <c r="P36" s="50">
        <f t="shared" si="1"/>
        <v>0</v>
      </c>
      <c r="Q36" s="50">
        <v>0</v>
      </c>
      <c r="R36" s="50">
        <f t="shared" si="2"/>
        <v>0</v>
      </c>
      <c r="S36" s="50">
        <v>0</v>
      </c>
      <c r="T36" s="50">
        <f t="shared" si="3"/>
        <v>0</v>
      </c>
      <c r="U36" s="46"/>
      <c r="V36" s="53">
        <f t="shared" si="4"/>
        <v>0</v>
      </c>
      <c r="W36" s="57">
        <v>0</v>
      </c>
      <c r="X36" s="53">
        <f t="shared" si="5"/>
        <v>0</v>
      </c>
      <c r="Y36" s="57">
        <v>0</v>
      </c>
      <c r="Z36" s="53">
        <f t="shared" si="6"/>
        <v>0</v>
      </c>
      <c r="AA36" s="57">
        <v>0</v>
      </c>
      <c r="AB36" s="53">
        <f t="shared" si="7"/>
        <v>0</v>
      </c>
      <c r="AC36" s="57">
        <v>0</v>
      </c>
      <c r="AD36" s="53">
        <f t="shared" si="8"/>
        <v>0</v>
      </c>
      <c r="AE36" s="57">
        <f t="shared" si="9"/>
        <v>10</v>
      </c>
      <c r="AF36" s="53">
        <f t="shared" si="10"/>
        <v>0</v>
      </c>
      <c r="AR36" s="34" t="s">
        <v>119</v>
      </c>
      <c r="AT36" s="34" t="s">
        <v>84</v>
      </c>
      <c r="AU36" s="34" t="s">
        <v>50</v>
      </c>
      <c r="AY36" s="9" t="s">
        <v>80</v>
      </c>
      <c r="BE36" s="35">
        <f t="shared" si="11"/>
        <v>0</v>
      </c>
      <c r="BF36" s="35">
        <f t="shared" si="12"/>
        <v>0</v>
      </c>
      <c r="BG36" s="35">
        <f t="shared" si="13"/>
        <v>0</v>
      </c>
      <c r="BH36" s="35">
        <f t="shared" si="14"/>
        <v>0</v>
      </c>
      <c r="BI36" s="35">
        <f t="shared" si="15"/>
        <v>0</v>
      </c>
      <c r="BJ36" s="9" t="s">
        <v>48</v>
      </c>
      <c r="BK36" s="35">
        <f t="shared" si="16"/>
        <v>0</v>
      </c>
      <c r="BL36" s="9" t="s">
        <v>119</v>
      </c>
      <c r="BM36" s="34" t="s">
        <v>149</v>
      </c>
    </row>
    <row r="37" spans="2:65" s="1" customFormat="1" ht="21.75" customHeight="1" x14ac:dyDescent="0.2">
      <c r="B37" s="72"/>
      <c r="C37" s="36" t="s">
        <v>402</v>
      </c>
      <c r="D37" s="36" t="s">
        <v>259</v>
      </c>
      <c r="E37" s="37" t="s">
        <v>403</v>
      </c>
      <c r="F37" s="38" t="s">
        <v>404</v>
      </c>
      <c r="G37" s="39" t="s">
        <v>277</v>
      </c>
      <c r="H37" s="40">
        <v>248</v>
      </c>
      <c r="I37" s="45"/>
      <c r="J37" s="41">
        <f t="shared" si="0"/>
        <v>0</v>
      </c>
      <c r="K37" s="102"/>
      <c r="L37" s="57">
        <v>90</v>
      </c>
      <c r="M37" s="48" t="s">
        <v>1</v>
      </c>
      <c r="N37" s="49" t="s">
        <v>88</v>
      </c>
      <c r="O37" s="50">
        <v>0</v>
      </c>
      <c r="P37" s="50">
        <f t="shared" si="1"/>
        <v>0</v>
      </c>
      <c r="Q37" s="50">
        <v>0</v>
      </c>
      <c r="R37" s="50">
        <f t="shared" si="2"/>
        <v>0</v>
      </c>
      <c r="S37" s="50">
        <v>0</v>
      </c>
      <c r="T37" s="50">
        <f t="shared" si="3"/>
        <v>0</v>
      </c>
      <c r="U37" s="46"/>
      <c r="V37" s="53">
        <f t="shared" si="4"/>
        <v>0</v>
      </c>
      <c r="W37" s="57">
        <v>0</v>
      </c>
      <c r="X37" s="53">
        <f t="shared" si="5"/>
        <v>0</v>
      </c>
      <c r="Y37" s="57">
        <v>0</v>
      </c>
      <c r="Z37" s="53">
        <f t="shared" si="6"/>
        <v>0</v>
      </c>
      <c r="AA37" s="57">
        <v>0</v>
      </c>
      <c r="AB37" s="53">
        <f t="shared" si="7"/>
        <v>0</v>
      </c>
      <c r="AC37" s="57">
        <v>0</v>
      </c>
      <c r="AD37" s="53">
        <f t="shared" si="8"/>
        <v>0</v>
      </c>
      <c r="AE37" s="57">
        <f t="shared" si="9"/>
        <v>10</v>
      </c>
      <c r="AF37" s="53">
        <f t="shared" si="10"/>
        <v>0</v>
      </c>
      <c r="AR37" s="34" t="s">
        <v>156</v>
      </c>
      <c r="AT37" s="34" t="s">
        <v>259</v>
      </c>
      <c r="AU37" s="34" t="s">
        <v>50</v>
      </c>
      <c r="AY37" s="9" t="s">
        <v>80</v>
      </c>
      <c r="BE37" s="35">
        <f t="shared" si="11"/>
        <v>0</v>
      </c>
      <c r="BF37" s="35">
        <f t="shared" si="12"/>
        <v>0</v>
      </c>
      <c r="BG37" s="35">
        <f t="shared" si="13"/>
        <v>0</v>
      </c>
      <c r="BH37" s="35">
        <f t="shared" si="14"/>
        <v>0</v>
      </c>
      <c r="BI37" s="35">
        <f t="shared" si="15"/>
        <v>0</v>
      </c>
      <c r="BJ37" s="9" t="s">
        <v>48</v>
      </c>
      <c r="BK37" s="35">
        <f t="shared" si="16"/>
        <v>0</v>
      </c>
      <c r="BL37" s="9" t="s">
        <v>119</v>
      </c>
      <c r="BM37" s="34" t="s">
        <v>153</v>
      </c>
    </row>
    <row r="38" spans="2:65" s="1" customFormat="1" ht="49.15" customHeight="1" x14ac:dyDescent="0.2">
      <c r="B38" s="72"/>
      <c r="C38" s="28" t="s">
        <v>119</v>
      </c>
      <c r="D38" s="28" t="s">
        <v>84</v>
      </c>
      <c r="E38" s="29" t="s">
        <v>405</v>
      </c>
      <c r="F38" s="30" t="s">
        <v>406</v>
      </c>
      <c r="G38" s="31" t="s">
        <v>277</v>
      </c>
      <c r="H38" s="32">
        <v>1890</v>
      </c>
      <c r="I38" s="44"/>
      <c r="J38" s="33">
        <f t="shared" si="0"/>
        <v>0</v>
      </c>
      <c r="K38" s="47"/>
      <c r="L38" s="57">
        <v>0</v>
      </c>
      <c r="M38" s="48" t="s">
        <v>1</v>
      </c>
      <c r="N38" s="49" t="s">
        <v>88</v>
      </c>
      <c r="O38" s="50">
        <v>0</v>
      </c>
      <c r="P38" s="50">
        <f t="shared" si="1"/>
        <v>0</v>
      </c>
      <c r="Q38" s="50">
        <v>0</v>
      </c>
      <c r="R38" s="50">
        <f t="shared" si="2"/>
        <v>0</v>
      </c>
      <c r="S38" s="50">
        <v>0</v>
      </c>
      <c r="T38" s="50">
        <f t="shared" si="3"/>
        <v>0</v>
      </c>
      <c r="U38" s="46"/>
      <c r="V38" s="53">
        <f t="shared" si="4"/>
        <v>0</v>
      </c>
      <c r="W38" s="57">
        <v>0</v>
      </c>
      <c r="X38" s="53">
        <f t="shared" si="5"/>
        <v>0</v>
      </c>
      <c r="Y38" s="57">
        <v>0</v>
      </c>
      <c r="Z38" s="53">
        <f t="shared" si="6"/>
        <v>0</v>
      </c>
      <c r="AA38" s="57">
        <v>0</v>
      </c>
      <c r="AB38" s="53">
        <f t="shared" si="7"/>
        <v>0</v>
      </c>
      <c r="AC38" s="57">
        <v>0</v>
      </c>
      <c r="AD38" s="53">
        <f t="shared" si="8"/>
        <v>0</v>
      </c>
      <c r="AE38" s="57">
        <f t="shared" si="9"/>
        <v>100</v>
      </c>
      <c r="AF38" s="53">
        <f t="shared" si="10"/>
        <v>0</v>
      </c>
      <c r="AR38" s="34" t="s">
        <v>119</v>
      </c>
      <c r="AT38" s="34" t="s">
        <v>84</v>
      </c>
      <c r="AU38" s="34" t="s">
        <v>50</v>
      </c>
      <c r="AY38" s="9" t="s">
        <v>80</v>
      </c>
      <c r="BE38" s="35">
        <f t="shared" si="11"/>
        <v>0</v>
      </c>
      <c r="BF38" s="35">
        <f t="shared" si="12"/>
        <v>0</v>
      </c>
      <c r="BG38" s="35">
        <f t="shared" si="13"/>
        <v>0</v>
      </c>
      <c r="BH38" s="35">
        <f t="shared" si="14"/>
        <v>0</v>
      </c>
      <c r="BI38" s="35">
        <f t="shared" si="15"/>
        <v>0</v>
      </c>
      <c r="BJ38" s="9" t="s">
        <v>48</v>
      </c>
      <c r="BK38" s="35">
        <f t="shared" si="16"/>
        <v>0</v>
      </c>
      <c r="BL38" s="9" t="s">
        <v>119</v>
      </c>
      <c r="BM38" s="34" t="s">
        <v>156</v>
      </c>
    </row>
    <row r="39" spans="2:65" s="1" customFormat="1" ht="21.75" customHeight="1" x14ac:dyDescent="0.2">
      <c r="B39" s="72"/>
      <c r="C39" s="36" t="s">
        <v>407</v>
      </c>
      <c r="D39" s="36" t="s">
        <v>259</v>
      </c>
      <c r="E39" s="37" t="s">
        <v>408</v>
      </c>
      <c r="F39" s="38" t="s">
        <v>409</v>
      </c>
      <c r="G39" s="39" t="s">
        <v>277</v>
      </c>
      <c r="H39" s="40">
        <v>1890</v>
      </c>
      <c r="I39" s="45"/>
      <c r="J39" s="41">
        <f t="shared" si="0"/>
        <v>0</v>
      </c>
      <c r="K39" s="102"/>
      <c r="L39" s="57">
        <v>0</v>
      </c>
      <c r="M39" s="48" t="s">
        <v>1</v>
      </c>
      <c r="N39" s="49" t="s">
        <v>88</v>
      </c>
      <c r="O39" s="50">
        <v>0</v>
      </c>
      <c r="P39" s="50">
        <f t="shared" si="1"/>
        <v>0</v>
      </c>
      <c r="Q39" s="50">
        <v>0</v>
      </c>
      <c r="R39" s="50">
        <f t="shared" si="2"/>
        <v>0</v>
      </c>
      <c r="S39" s="50">
        <v>0</v>
      </c>
      <c r="T39" s="50">
        <f t="shared" si="3"/>
        <v>0</v>
      </c>
      <c r="U39" s="46"/>
      <c r="V39" s="53">
        <f t="shared" si="4"/>
        <v>0</v>
      </c>
      <c r="W39" s="57">
        <v>0</v>
      </c>
      <c r="X39" s="53">
        <f t="shared" si="5"/>
        <v>0</v>
      </c>
      <c r="Y39" s="57">
        <v>0</v>
      </c>
      <c r="Z39" s="53">
        <f t="shared" si="6"/>
        <v>0</v>
      </c>
      <c r="AA39" s="57">
        <v>0</v>
      </c>
      <c r="AB39" s="53">
        <f t="shared" si="7"/>
        <v>0</v>
      </c>
      <c r="AC39" s="57">
        <v>0</v>
      </c>
      <c r="AD39" s="53">
        <f t="shared" si="8"/>
        <v>0</v>
      </c>
      <c r="AE39" s="57">
        <f t="shared" si="9"/>
        <v>100</v>
      </c>
      <c r="AF39" s="53">
        <f t="shared" si="10"/>
        <v>0</v>
      </c>
      <c r="AR39" s="34" t="s">
        <v>156</v>
      </c>
      <c r="AT39" s="34" t="s">
        <v>259</v>
      </c>
      <c r="AU39" s="34" t="s">
        <v>50</v>
      </c>
      <c r="AY39" s="9" t="s">
        <v>80</v>
      </c>
      <c r="BE39" s="35">
        <f t="shared" si="11"/>
        <v>0</v>
      </c>
      <c r="BF39" s="35">
        <f t="shared" si="12"/>
        <v>0</v>
      </c>
      <c r="BG39" s="35">
        <f t="shared" si="13"/>
        <v>0</v>
      </c>
      <c r="BH39" s="35">
        <f t="shared" si="14"/>
        <v>0</v>
      </c>
      <c r="BI39" s="35">
        <f t="shared" si="15"/>
        <v>0</v>
      </c>
      <c r="BJ39" s="9" t="s">
        <v>48</v>
      </c>
      <c r="BK39" s="35">
        <f t="shared" si="16"/>
        <v>0</v>
      </c>
      <c r="BL39" s="9" t="s">
        <v>119</v>
      </c>
      <c r="BM39" s="34" t="s">
        <v>173</v>
      </c>
    </row>
    <row r="40" spans="2:65" s="1" customFormat="1" ht="37.9" customHeight="1" x14ac:dyDescent="0.2">
      <c r="B40" s="72"/>
      <c r="C40" s="28" t="s">
        <v>123</v>
      </c>
      <c r="D40" s="28" t="s">
        <v>84</v>
      </c>
      <c r="E40" s="29" t="s">
        <v>410</v>
      </c>
      <c r="F40" s="30" t="s">
        <v>411</v>
      </c>
      <c r="G40" s="31" t="s">
        <v>277</v>
      </c>
      <c r="H40" s="32">
        <v>860</v>
      </c>
      <c r="I40" s="44"/>
      <c r="J40" s="33">
        <f t="shared" si="0"/>
        <v>0</v>
      </c>
      <c r="K40" s="47"/>
      <c r="L40" s="57">
        <v>0</v>
      </c>
      <c r="M40" s="48" t="s">
        <v>1</v>
      </c>
      <c r="N40" s="49" t="s">
        <v>88</v>
      </c>
      <c r="O40" s="50">
        <v>0</v>
      </c>
      <c r="P40" s="50">
        <f t="shared" si="1"/>
        <v>0</v>
      </c>
      <c r="Q40" s="50">
        <v>0</v>
      </c>
      <c r="R40" s="50">
        <f t="shared" si="2"/>
        <v>0</v>
      </c>
      <c r="S40" s="50">
        <v>0</v>
      </c>
      <c r="T40" s="50">
        <f t="shared" si="3"/>
        <v>0</v>
      </c>
      <c r="U40" s="46"/>
      <c r="V40" s="53">
        <f t="shared" si="4"/>
        <v>0</v>
      </c>
      <c r="W40" s="57">
        <v>0</v>
      </c>
      <c r="X40" s="53">
        <f t="shared" si="5"/>
        <v>0</v>
      </c>
      <c r="Y40" s="57">
        <v>0</v>
      </c>
      <c r="Z40" s="53">
        <f t="shared" si="6"/>
        <v>0</v>
      </c>
      <c r="AA40" s="57">
        <v>0</v>
      </c>
      <c r="AB40" s="53">
        <f t="shared" si="7"/>
        <v>0</v>
      </c>
      <c r="AC40" s="57">
        <v>0</v>
      </c>
      <c r="AD40" s="53">
        <f t="shared" si="8"/>
        <v>0</v>
      </c>
      <c r="AE40" s="57">
        <f t="shared" si="9"/>
        <v>100</v>
      </c>
      <c r="AF40" s="53">
        <f t="shared" si="10"/>
        <v>0</v>
      </c>
      <c r="AR40" s="34" t="s">
        <v>119</v>
      </c>
      <c r="AT40" s="34" t="s">
        <v>84</v>
      </c>
      <c r="AU40" s="34" t="s">
        <v>50</v>
      </c>
      <c r="AY40" s="9" t="s">
        <v>80</v>
      </c>
      <c r="BE40" s="35">
        <f t="shared" si="11"/>
        <v>0</v>
      </c>
      <c r="BF40" s="35">
        <f t="shared" si="12"/>
        <v>0</v>
      </c>
      <c r="BG40" s="35">
        <f t="shared" si="13"/>
        <v>0</v>
      </c>
      <c r="BH40" s="35">
        <f t="shared" si="14"/>
        <v>0</v>
      </c>
      <c r="BI40" s="35">
        <f t="shared" si="15"/>
        <v>0</v>
      </c>
      <c r="BJ40" s="9" t="s">
        <v>48</v>
      </c>
      <c r="BK40" s="35">
        <f t="shared" si="16"/>
        <v>0</v>
      </c>
      <c r="BL40" s="9" t="s">
        <v>119</v>
      </c>
      <c r="BM40" s="34" t="s">
        <v>176</v>
      </c>
    </row>
    <row r="41" spans="2:65" s="1" customFormat="1" ht="16.5" customHeight="1" x14ac:dyDescent="0.2">
      <c r="B41" s="72"/>
      <c r="C41" s="36" t="s">
        <v>412</v>
      </c>
      <c r="D41" s="36" t="s">
        <v>259</v>
      </c>
      <c r="E41" s="37" t="s">
        <v>413</v>
      </c>
      <c r="F41" s="38" t="s">
        <v>414</v>
      </c>
      <c r="G41" s="39" t="s">
        <v>277</v>
      </c>
      <c r="H41" s="40">
        <v>860</v>
      </c>
      <c r="I41" s="45"/>
      <c r="J41" s="41">
        <f t="shared" si="0"/>
        <v>0</v>
      </c>
      <c r="K41" s="102"/>
      <c r="L41" s="57">
        <v>0</v>
      </c>
      <c r="M41" s="48" t="s">
        <v>1</v>
      </c>
      <c r="N41" s="49" t="s">
        <v>88</v>
      </c>
      <c r="O41" s="50">
        <v>0</v>
      </c>
      <c r="P41" s="50">
        <f t="shared" si="1"/>
        <v>0</v>
      </c>
      <c r="Q41" s="50">
        <v>0</v>
      </c>
      <c r="R41" s="50">
        <f t="shared" si="2"/>
        <v>0</v>
      </c>
      <c r="S41" s="50">
        <v>0</v>
      </c>
      <c r="T41" s="50">
        <f t="shared" si="3"/>
        <v>0</v>
      </c>
      <c r="U41" s="46"/>
      <c r="V41" s="53">
        <f t="shared" si="4"/>
        <v>0</v>
      </c>
      <c r="W41" s="57">
        <v>0</v>
      </c>
      <c r="X41" s="53">
        <f t="shared" si="5"/>
        <v>0</v>
      </c>
      <c r="Y41" s="57">
        <v>0</v>
      </c>
      <c r="Z41" s="53">
        <f t="shared" si="6"/>
        <v>0</v>
      </c>
      <c r="AA41" s="57">
        <v>0</v>
      </c>
      <c r="AB41" s="53">
        <f t="shared" si="7"/>
        <v>0</v>
      </c>
      <c r="AC41" s="57">
        <v>0</v>
      </c>
      <c r="AD41" s="53">
        <f t="shared" si="8"/>
        <v>0</v>
      </c>
      <c r="AE41" s="57">
        <f t="shared" si="9"/>
        <v>100</v>
      </c>
      <c r="AF41" s="53">
        <f t="shared" si="10"/>
        <v>0</v>
      </c>
      <c r="AR41" s="34" t="s">
        <v>156</v>
      </c>
      <c r="AT41" s="34" t="s">
        <v>259</v>
      </c>
      <c r="AU41" s="34" t="s">
        <v>50</v>
      </c>
      <c r="AY41" s="9" t="s">
        <v>80</v>
      </c>
      <c r="BE41" s="35">
        <f t="shared" si="11"/>
        <v>0</v>
      </c>
      <c r="BF41" s="35">
        <f t="shared" si="12"/>
        <v>0</v>
      </c>
      <c r="BG41" s="35">
        <f t="shared" si="13"/>
        <v>0</v>
      </c>
      <c r="BH41" s="35">
        <f t="shared" si="14"/>
        <v>0</v>
      </c>
      <c r="BI41" s="35">
        <f t="shared" si="15"/>
        <v>0</v>
      </c>
      <c r="BJ41" s="9" t="s">
        <v>48</v>
      </c>
      <c r="BK41" s="35">
        <f t="shared" si="16"/>
        <v>0</v>
      </c>
      <c r="BL41" s="9" t="s">
        <v>119</v>
      </c>
      <c r="BM41" s="34" t="s">
        <v>90</v>
      </c>
    </row>
    <row r="42" spans="2:65" s="1" customFormat="1" ht="48.6" customHeight="1" x14ac:dyDescent="0.2">
      <c r="B42" s="72"/>
      <c r="C42" s="28" t="s">
        <v>132</v>
      </c>
      <c r="D42" s="28" t="s">
        <v>84</v>
      </c>
      <c r="E42" s="29" t="s">
        <v>415</v>
      </c>
      <c r="F42" s="30" t="s">
        <v>416</v>
      </c>
      <c r="G42" s="31" t="s">
        <v>277</v>
      </c>
      <c r="H42" s="32">
        <v>230</v>
      </c>
      <c r="I42" s="44"/>
      <c r="J42" s="33">
        <f t="shared" si="0"/>
        <v>0</v>
      </c>
      <c r="K42" s="47"/>
      <c r="L42" s="57">
        <v>0</v>
      </c>
      <c r="M42" s="48" t="s">
        <v>1</v>
      </c>
      <c r="N42" s="49" t="s">
        <v>88</v>
      </c>
      <c r="O42" s="50">
        <v>0</v>
      </c>
      <c r="P42" s="50">
        <f t="shared" si="1"/>
        <v>0</v>
      </c>
      <c r="Q42" s="50">
        <v>0</v>
      </c>
      <c r="R42" s="50">
        <f t="shared" si="2"/>
        <v>0</v>
      </c>
      <c r="S42" s="50">
        <v>0</v>
      </c>
      <c r="T42" s="50">
        <f t="shared" si="3"/>
        <v>0</v>
      </c>
      <c r="U42" s="46"/>
      <c r="V42" s="53">
        <f t="shared" si="4"/>
        <v>0</v>
      </c>
      <c r="W42" s="57">
        <v>0</v>
      </c>
      <c r="X42" s="53">
        <f t="shared" si="5"/>
        <v>0</v>
      </c>
      <c r="Y42" s="57">
        <v>0</v>
      </c>
      <c r="Z42" s="53">
        <f t="shared" si="6"/>
        <v>0</v>
      </c>
      <c r="AA42" s="57">
        <v>0</v>
      </c>
      <c r="AB42" s="53">
        <f t="shared" si="7"/>
        <v>0</v>
      </c>
      <c r="AC42" s="57">
        <v>0</v>
      </c>
      <c r="AD42" s="53">
        <f t="shared" si="8"/>
        <v>0</v>
      </c>
      <c r="AE42" s="57">
        <f t="shared" si="9"/>
        <v>100</v>
      </c>
      <c r="AF42" s="53">
        <f t="shared" si="10"/>
        <v>0</v>
      </c>
      <c r="AR42" s="34" t="s">
        <v>119</v>
      </c>
      <c r="AT42" s="34" t="s">
        <v>84</v>
      </c>
      <c r="AU42" s="34" t="s">
        <v>50</v>
      </c>
      <c r="AY42" s="9" t="s">
        <v>80</v>
      </c>
      <c r="BE42" s="35">
        <f t="shared" si="11"/>
        <v>0</v>
      </c>
      <c r="BF42" s="35">
        <f t="shared" si="12"/>
        <v>0</v>
      </c>
      <c r="BG42" s="35">
        <f t="shared" si="13"/>
        <v>0</v>
      </c>
      <c r="BH42" s="35">
        <f t="shared" si="14"/>
        <v>0</v>
      </c>
      <c r="BI42" s="35">
        <f t="shared" si="15"/>
        <v>0</v>
      </c>
      <c r="BJ42" s="9" t="s">
        <v>48</v>
      </c>
      <c r="BK42" s="35">
        <f t="shared" si="16"/>
        <v>0</v>
      </c>
      <c r="BL42" s="9" t="s">
        <v>119</v>
      </c>
      <c r="BM42" s="34" t="s">
        <v>97</v>
      </c>
    </row>
    <row r="43" spans="2:65" s="1" customFormat="1" ht="16.5" customHeight="1" x14ac:dyDescent="0.2">
      <c r="B43" s="72"/>
      <c r="C43" s="36" t="s">
        <v>417</v>
      </c>
      <c r="D43" s="36" t="s">
        <v>259</v>
      </c>
      <c r="E43" s="37" t="s">
        <v>418</v>
      </c>
      <c r="F43" s="38" t="s">
        <v>419</v>
      </c>
      <c r="G43" s="39" t="s">
        <v>277</v>
      </c>
      <c r="H43" s="40">
        <v>230</v>
      </c>
      <c r="I43" s="45"/>
      <c r="J43" s="41">
        <f t="shared" si="0"/>
        <v>0</v>
      </c>
      <c r="K43" s="102"/>
      <c r="L43" s="57">
        <v>0</v>
      </c>
      <c r="M43" s="48" t="s">
        <v>1</v>
      </c>
      <c r="N43" s="49" t="s">
        <v>88</v>
      </c>
      <c r="O43" s="50">
        <v>0</v>
      </c>
      <c r="P43" s="50">
        <f t="shared" si="1"/>
        <v>0</v>
      </c>
      <c r="Q43" s="50">
        <v>0</v>
      </c>
      <c r="R43" s="50">
        <f t="shared" si="2"/>
        <v>0</v>
      </c>
      <c r="S43" s="50">
        <v>0</v>
      </c>
      <c r="T43" s="50">
        <f t="shared" si="3"/>
        <v>0</v>
      </c>
      <c r="U43" s="46"/>
      <c r="V43" s="53">
        <f t="shared" si="4"/>
        <v>0</v>
      </c>
      <c r="W43" s="57">
        <v>0</v>
      </c>
      <c r="X43" s="53">
        <f t="shared" si="5"/>
        <v>0</v>
      </c>
      <c r="Y43" s="57">
        <v>0</v>
      </c>
      <c r="Z43" s="53">
        <f t="shared" si="6"/>
        <v>0</v>
      </c>
      <c r="AA43" s="57">
        <v>0</v>
      </c>
      <c r="AB43" s="53">
        <f t="shared" si="7"/>
        <v>0</v>
      </c>
      <c r="AC43" s="57">
        <v>0</v>
      </c>
      <c r="AD43" s="53">
        <f t="shared" si="8"/>
        <v>0</v>
      </c>
      <c r="AE43" s="57">
        <f t="shared" si="9"/>
        <v>100</v>
      </c>
      <c r="AF43" s="53">
        <f t="shared" si="10"/>
        <v>0</v>
      </c>
      <c r="AR43" s="34" t="s">
        <v>156</v>
      </c>
      <c r="AT43" s="34" t="s">
        <v>259</v>
      </c>
      <c r="AU43" s="34" t="s">
        <v>50</v>
      </c>
      <c r="AY43" s="9" t="s">
        <v>80</v>
      </c>
      <c r="BE43" s="35">
        <f t="shared" si="11"/>
        <v>0</v>
      </c>
      <c r="BF43" s="35">
        <f t="shared" si="12"/>
        <v>0</v>
      </c>
      <c r="BG43" s="35">
        <f t="shared" si="13"/>
        <v>0</v>
      </c>
      <c r="BH43" s="35">
        <f t="shared" si="14"/>
        <v>0</v>
      </c>
      <c r="BI43" s="35">
        <f t="shared" si="15"/>
        <v>0</v>
      </c>
      <c r="BJ43" s="9" t="s">
        <v>48</v>
      </c>
      <c r="BK43" s="35">
        <f t="shared" si="16"/>
        <v>0</v>
      </c>
      <c r="BL43" s="9" t="s">
        <v>119</v>
      </c>
      <c r="BM43" s="34" t="s">
        <v>188</v>
      </c>
    </row>
    <row r="44" spans="2:65" s="1" customFormat="1" ht="33" customHeight="1" x14ac:dyDescent="0.2">
      <c r="B44" s="72"/>
      <c r="C44" s="28" t="s">
        <v>137</v>
      </c>
      <c r="D44" s="28" t="s">
        <v>84</v>
      </c>
      <c r="E44" s="29" t="s">
        <v>420</v>
      </c>
      <c r="F44" s="30" t="s">
        <v>421</v>
      </c>
      <c r="G44" s="31" t="s">
        <v>391</v>
      </c>
      <c r="H44" s="32">
        <v>8</v>
      </c>
      <c r="I44" s="44"/>
      <c r="J44" s="33">
        <f t="shared" si="0"/>
        <v>0</v>
      </c>
      <c r="K44" s="47"/>
      <c r="L44" s="57">
        <v>90</v>
      </c>
      <c r="M44" s="48" t="s">
        <v>1</v>
      </c>
      <c r="N44" s="49" t="s">
        <v>88</v>
      </c>
      <c r="O44" s="50">
        <v>0</v>
      </c>
      <c r="P44" s="50">
        <f t="shared" si="1"/>
        <v>0</v>
      </c>
      <c r="Q44" s="50">
        <v>0</v>
      </c>
      <c r="R44" s="50">
        <f t="shared" si="2"/>
        <v>0</v>
      </c>
      <c r="S44" s="50">
        <v>0</v>
      </c>
      <c r="T44" s="50">
        <f t="shared" si="3"/>
        <v>0</v>
      </c>
      <c r="U44" s="46"/>
      <c r="V44" s="53">
        <f t="shared" si="4"/>
        <v>0</v>
      </c>
      <c r="W44" s="57">
        <v>0</v>
      </c>
      <c r="X44" s="53">
        <f t="shared" si="5"/>
        <v>0</v>
      </c>
      <c r="Y44" s="57">
        <v>0</v>
      </c>
      <c r="Z44" s="53">
        <f t="shared" si="6"/>
        <v>0</v>
      </c>
      <c r="AA44" s="57">
        <v>0</v>
      </c>
      <c r="AB44" s="53">
        <f t="shared" si="7"/>
        <v>0</v>
      </c>
      <c r="AC44" s="57">
        <v>0</v>
      </c>
      <c r="AD44" s="53">
        <f t="shared" si="8"/>
        <v>0</v>
      </c>
      <c r="AE44" s="57">
        <f t="shared" si="9"/>
        <v>10</v>
      </c>
      <c r="AF44" s="53">
        <f t="shared" si="10"/>
        <v>0</v>
      </c>
      <c r="AR44" s="34" t="s">
        <v>119</v>
      </c>
      <c r="AT44" s="34" t="s">
        <v>84</v>
      </c>
      <c r="AU44" s="34" t="s">
        <v>50</v>
      </c>
      <c r="AY44" s="9" t="s">
        <v>80</v>
      </c>
      <c r="BE44" s="35">
        <f t="shared" si="11"/>
        <v>0</v>
      </c>
      <c r="BF44" s="35">
        <f t="shared" si="12"/>
        <v>0</v>
      </c>
      <c r="BG44" s="35">
        <f t="shared" si="13"/>
        <v>0</v>
      </c>
      <c r="BH44" s="35">
        <f t="shared" si="14"/>
        <v>0</v>
      </c>
      <c r="BI44" s="35">
        <f t="shared" si="15"/>
        <v>0</v>
      </c>
      <c r="BJ44" s="9" t="s">
        <v>48</v>
      </c>
      <c r="BK44" s="35">
        <f t="shared" si="16"/>
        <v>0</v>
      </c>
      <c r="BL44" s="9" t="s">
        <v>119</v>
      </c>
      <c r="BM44" s="34" t="s">
        <v>191</v>
      </c>
    </row>
    <row r="45" spans="2:65" s="1" customFormat="1" ht="37.9" customHeight="1" x14ac:dyDescent="0.2">
      <c r="B45" s="72"/>
      <c r="C45" s="28" t="s">
        <v>265</v>
      </c>
      <c r="D45" s="28" t="s">
        <v>84</v>
      </c>
      <c r="E45" s="29" t="s">
        <v>422</v>
      </c>
      <c r="F45" s="30" t="s">
        <v>423</v>
      </c>
      <c r="G45" s="31" t="s">
        <v>391</v>
      </c>
      <c r="H45" s="32">
        <v>8</v>
      </c>
      <c r="I45" s="44"/>
      <c r="J45" s="33">
        <f t="shared" si="0"/>
        <v>0</v>
      </c>
      <c r="K45" s="47"/>
      <c r="L45" s="57">
        <v>90</v>
      </c>
      <c r="M45" s="48" t="s">
        <v>1</v>
      </c>
      <c r="N45" s="49" t="s">
        <v>88</v>
      </c>
      <c r="O45" s="50">
        <v>0</v>
      </c>
      <c r="P45" s="50">
        <f t="shared" si="1"/>
        <v>0</v>
      </c>
      <c r="Q45" s="50">
        <v>0</v>
      </c>
      <c r="R45" s="50">
        <f t="shared" si="2"/>
        <v>0</v>
      </c>
      <c r="S45" s="50">
        <v>0</v>
      </c>
      <c r="T45" s="50">
        <f t="shared" si="3"/>
        <v>0</v>
      </c>
      <c r="U45" s="46"/>
      <c r="V45" s="53">
        <f t="shared" si="4"/>
        <v>0</v>
      </c>
      <c r="W45" s="57">
        <v>0</v>
      </c>
      <c r="X45" s="53">
        <f t="shared" si="5"/>
        <v>0</v>
      </c>
      <c r="Y45" s="57">
        <v>0</v>
      </c>
      <c r="Z45" s="53">
        <f t="shared" si="6"/>
        <v>0</v>
      </c>
      <c r="AA45" s="57">
        <v>0</v>
      </c>
      <c r="AB45" s="53">
        <f t="shared" si="7"/>
        <v>0</v>
      </c>
      <c r="AC45" s="57">
        <v>0</v>
      </c>
      <c r="AD45" s="53">
        <f t="shared" si="8"/>
        <v>0</v>
      </c>
      <c r="AE45" s="57">
        <f t="shared" si="9"/>
        <v>10</v>
      </c>
      <c r="AF45" s="53">
        <f t="shared" si="10"/>
        <v>0</v>
      </c>
      <c r="AR45" s="34" t="s">
        <v>119</v>
      </c>
      <c r="AT45" s="34" t="s">
        <v>84</v>
      </c>
      <c r="AU45" s="34" t="s">
        <v>50</v>
      </c>
      <c r="AY45" s="9" t="s">
        <v>80</v>
      </c>
      <c r="BE45" s="35">
        <f t="shared" si="11"/>
        <v>0</v>
      </c>
      <c r="BF45" s="35">
        <f t="shared" si="12"/>
        <v>0</v>
      </c>
      <c r="BG45" s="35">
        <f t="shared" si="13"/>
        <v>0</v>
      </c>
      <c r="BH45" s="35">
        <f t="shared" si="14"/>
        <v>0</v>
      </c>
      <c r="BI45" s="35">
        <f t="shared" si="15"/>
        <v>0</v>
      </c>
      <c r="BJ45" s="9" t="s">
        <v>48</v>
      </c>
      <c r="BK45" s="35">
        <f t="shared" si="16"/>
        <v>0</v>
      </c>
      <c r="BL45" s="9" t="s">
        <v>119</v>
      </c>
      <c r="BM45" s="34" t="s">
        <v>226</v>
      </c>
    </row>
    <row r="46" spans="2:65" s="1" customFormat="1" ht="24.2" customHeight="1" x14ac:dyDescent="0.2">
      <c r="B46" s="72"/>
      <c r="C46" s="28" t="s">
        <v>141</v>
      </c>
      <c r="D46" s="28" t="s">
        <v>84</v>
      </c>
      <c r="E46" s="29" t="s">
        <v>424</v>
      </c>
      <c r="F46" s="30" t="s">
        <v>425</v>
      </c>
      <c r="G46" s="31" t="s">
        <v>277</v>
      </c>
      <c r="H46" s="32">
        <v>135</v>
      </c>
      <c r="I46" s="44"/>
      <c r="J46" s="33">
        <f t="shared" si="0"/>
        <v>0</v>
      </c>
      <c r="K46" s="47"/>
      <c r="L46" s="57">
        <v>0</v>
      </c>
      <c r="M46" s="48" t="s">
        <v>1</v>
      </c>
      <c r="N46" s="49" t="s">
        <v>88</v>
      </c>
      <c r="O46" s="50">
        <v>0</v>
      </c>
      <c r="P46" s="50">
        <f t="shared" si="1"/>
        <v>0</v>
      </c>
      <c r="Q46" s="50">
        <v>0</v>
      </c>
      <c r="R46" s="50">
        <f t="shared" si="2"/>
        <v>0</v>
      </c>
      <c r="S46" s="50">
        <v>0</v>
      </c>
      <c r="T46" s="50">
        <f t="shared" si="3"/>
        <v>0</v>
      </c>
      <c r="U46" s="46"/>
      <c r="V46" s="53">
        <f t="shared" si="4"/>
        <v>0</v>
      </c>
      <c r="W46" s="57">
        <v>0</v>
      </c>
      <c r="X46" s="53">
        <f t="shared" si="5"/>
        <v>0</v>
      </c>
      <c r="Y46" s="57">
        <v>0</v>
      </c>
      <c r="Z46" s="53">
        <f t="shared" si="6"/>
        <v>0</v>
      </c>
      <c r="AA46" s="57">
        <v>0</v>
      </c>
      <c r="AB46" s="53">
        <f t="shared" si="7"/>
        <v>0</v>
      </c>
      <c r="AC46" s="57">
        <v>0</v>
      </c>
      <c r="AD46" s="53">
        <f t="shared" si="8"/>
        <v>0</v>
      </c>
      <c r="AE46" s="57">
        <f t="shared" si="9"/>
        <v>100</v>
      </c>
      <c r="AF46" s="53">
        <f t="shared" si="10"/>
        <v>0</v>
      </c>
      <c r="AR46" s="34" t="s">
        <v>119</v>
      </c>
      <c r="AT46" s="34" t="s">
        <v>84</v>
      </c>
      <c r="AU46" s="34" t="s">
        <v>50</v>
      </c>
      <c r="AY46" s="9" t="s">
        <v>80</v>
      </c>
      <c r="BE46" s="35">
        <f t="shared" si="11"/>
        <v>0</v>
      </c>
      <c r="BF46" s="35">
        <f t="shared" si="12"/>
        <v>0</v>
      </c>
      <c r="BG46" s="35">
        <f t="shared" si="13"/>
        <v>0</v>
      </c>
      <c r="BH46" s="35">
        <f t="shared" si="14"/>
        <v>0</v>
      </c>
      <c r="BI46" s="35">
        <f t="shared" si="15"/>
        <v>0</v>
      </c>
      <c r="BJ46" s="9" t="s">
        <v>48</v>
      </c>
      <c r="BK46" s="35">
        <f t="shared" si="16"/>
        <v>0</v>
      </c>
      <c r="BL46" s="9" t="s">
        <v>119</v>
      </c>
      <c r="BM46" s="34" t="s">
        <v>230</v>
      </c>
    </row>
    <row r="47" spans="2:65" s="1" customFormat="1" ht="16.5" customHeight="1" x14ac:dyDescent="0.2">
      <c r="B47" s="72"/>
      <c r="C47" s="36" t="s">
        <v>270</v>
      </c>
      <c r="D47" s="36" t="s">
        <v>259</v>
      </c>
      <c r="E47" s="37" t="s">
        <v>426</v>
      </c>
      <c r="F47" s="38" t="s">
        <v>427</v>
      </c>
      <c r="G47" s="39" t="s">
        <v>277</v>
      </c>
      <c r="H47" s="40">
        <v>135</v>
      </c>
      <c r="I47" s="45"/>
      <c r="J47" s="41">
        <f t="shared" si="0"/>
        <v>0</v>
      </c>
      <c r="K47" s="102"/>
      <c r="L47" s="57">
        <v>0</v>
      </c>
      <c r="M47" s="48" t="s">
        <v>1</v>
      </c>
      <c r="N47" s="49" t="s">
        <v>88</v>
      </c>
      <c r="O47" s="50">
        <v>0</v>
      </c>
      <c r="P47" s="50">
        <f t="shared" si="1"/>
        <v>0</v>
      </c>
      <c r="Q47" s="50">
        <v>0</v>
      </c>
      <c r="R47" s="50">
        <f t="shared" si="2"/>
        <v>0</v>
      </c>
      <c r="S47" s="50">
        <v>0</v>
      </c>
      <c r="T47" s="50">
        <f t="shared" si="3"/>
        <v>0</v>
      </c>
      <c r="U47" s="46"/>
      <c r="V47" s="53">
        <f t="shared" si="4"/>
        <v>0</v>
      </c>
      <c r="W47" s="57">
        <v>0</v>
      </c>
      <c r="X47" s="53">
        <f t="shared" si="5"/>
        <v>0</v>
      </c>
      <c r="Y47" s="57">
        <v>0</v>
      </c>
      <c r="Z47" s="53">
        <f t="shared" si="6"/>
        <v>0</v>
      </c>
      <c r="AA47" s="57">
        <v>0</v>
      </c>
      <c r="AB47" s="53">
        <f t="shared" si="7"/>
        <v>0</v>
      </c>
      <c r="AC47" s="57">
        <v>0</v>
      </c>
      <c r="AD47" s="53">
        <f t="shared" si="8"/>
        <v>0</v>
      </c>
      <c r="AE47" s="57">
        <f t="shared" si="9"/>
        <v>100</v>
      </c>
      <c r="AF47" s="53">
        <f t="shared" si="10"/>
        <v>0</v>
      </c>
      <c r="AR47" s="34" t="s">
        <v>156</v>
      </c>
      <c r="AT47" s="34" t="s">
        <v>259</v>
      </c>
      <c r="AU47" s="34" t="s">
        <v>50</v>
      </c>
      <c r="AY47" s="9" t="s">
        <v>80</v>
      </c>
      <c r="BE47" s="35">
        <f t="shared" si="11"/>
        <v>0</v>
      </c>
      <c r="BF47" s="35">
        <f t="shared" si="12"/>
        <v>0</v>
      </c>
      <c r="BG47" s="35">
        <f t="shared" si="13"/>
        <v>0</v>
      </c>
      <c r="BH47" s="35">
        <f t="shared" si="14"/>
        <v>0</v>
      </c>
      <c r="BI47" s="35">
        <f t="shared" si="15"/>
        <v>0</v>
      </c>
      <c r="BJ47" s="9" t="s">
        <v>48</v>
      </c>
      <c r="BK47" s="35">
        <f t="shared" si="16"/>
        <v>0</v>
      </c>
      <c r="BL47" s="9" t="s">
        <v>119</v>
      </c>
      <c r="BM47" s="34" t="s">
        <v>233</v>
      </c>
    </row>
    <row r="48" spans="2:65" s="1" customFormat="1" ht="16.5" customHeight="1" x14ac:dyDescent="0.2">
      <c r="B48" s="72"/>
      <c r="C48" s="28" t="s">
        <v>145</v>
      </c>
      <c r="D48" s="28" t="s">
        <v>84</v>
      </c>
      <c r="E48" s="29" t="s">
        <v>428</v>
      </c>
      <c r="F48" s="30" t="s">
        <v>429</v>
      </c>
      <c r="G48" s="31" t="s">
        <v>391</v>
      </c>
      <c r="H48" s="32">
        <v>6</v>
      </c>
      <c r="I48" s="44"/>
      <c r="J48" s="33">
        <f t="shared" si="0"/>
        <v>0</v>
      </c>
      <c r="K48" s="47"/>
      <c r="L48" s="57">
        <v>0</v>
      </c>
      <c r="M48" s="48" t="s">
        <v>1</v>
      </c>
      <c r="N48" s="49" t="s">
        <v>88</v>
      </c>
      <c r="O48" s="50">
        <v>0</v>
      </c>
      <c r="P48" s="50">
        <f t="shared" si="1"/>
        <v>0</v>
      </c>
      <c r="Q48" s="50">
        <v>0</v>
      </c>
      <c r="R48" s="50">
        <f t="shared" si="2"/>
        <v>0</v>
      </c>
      <c r="S48" s="50">
        <v>0</v>
      </c>
      <c r="T48" s="50">
        <f t="shared" si="3"/>
        <v>0</v>
      </c>
      <c r="U48" s="46"/>
      <c r="V48" s="53">
        <f t="shared" si="4"/>
        <v>0</v>
      </c>
      <c r="W48" s="57">
        <v>0</v>
      </c>
      <c r="X48" s="53">
        <f t="shared" si="5"/>
        <v>0</v>
      </c>
      <c r="Y48" s="57">
        <v>0</v>
      </c>
      <c r="Z48" s="53">
        <f t="shared" si="6"/>
        <v>0</v>
      </c>
      <c r="AA48" s="57">
        <v>0</v>
      </c>
      <c r="AB48" s="53">
        <f t="shared" si="7"/>
        <v>0</v>
      </c>
      <c r="AC48" s="57">
        <v>0</v>
      </c>
      <c r="AD48" s="53">
        <f t="shared" si="8"/>
        <v>0</v>
      </c>
      <c r="AE48" s="57">
        <f t="shared" si="9"/>
        <v>100</v>
      </c>
      <c r="AF48" s="53">
        <f t="shared" si="10"/>
        <v>0</v>
      </c>
      <c r="AR48" s="34" t="s">
        <v>119</v>
      </c>
      <c r="AT48" s="34" t="s">
        <v>84</v>
      </c>
      <c r="AU48" s="34" t="s">
        <v>50</v>
      </c>
      <c r="AY48" s="9" t="s">
        <v>80</v>
      </c>
      <c r="BE48" s="35">
        <f t="shared" si="11"/>
        <v>0</v>
      </c>
      <c r="BF48" s="35">
        <f t="shared" si="12"/>
        <v>0</v>
      </c>
      <c r="BG48" s="35">
        <f t="shared" si="13"/>
        <v>0</v>
      </c>
      <c r="BH48" s="35">
        <f t="shared" si="14"/>
        <v>0</v>
      </c>
      <c r="BI48" s="35">
        <f t="shared" si="15"/>
        <v>0</v>
      </c>
      <c r="BJ48" s="9" t="s">
        <v>48</v>
      </c>
      <c r="BK48" s="35">
        <f t="shared" si="16"/>
        <v>0</v>
      </c>
      <c r="BL48" s="9" t="s">
        <v>119</v>
      </c>
      <c r="BM48" s="34" t="s">
        <v>430</v>
      </c>
    </row>
    <row r="49" spans="2:65" s="1" customFormat="1" ht="16.5" customHeight="1" x14ac:dyDescent="0.2">
      <c r="B49" s="72"/>
      <c r="C49" s="36" t="s">
        <v>281</v>
      </c>
      <c r="D49" s="36" t="s">
        <v>259</v>
      </c>
      <c r="E49" s="37" t="s">
        <v>431</v>
      </c>
      <c r="F49" s="38" t="s">
        <v>432</v>
      </c>
      <c r="G49" s="39" t="s">
        <v>391</v>
      </c>
      <c r="H49" s="40">
        <v>6</v>
      </c>
      <c r="I49" s="45"/>
      <c r="J49" s="41">
        <f t="shared" si="0"/>
        <v>0</v>
      </c>
      <c r="K49" s="102"/>
      <c r="L49" s="57">
        <v>0</v>
      </c>
      <c r="M49" s="48" t="s">
        <v>1</v>
      </c>
      <c r="N49" s="49" t="s">
        <v>88</v>
      </c>
      <c r="O49" s="50">
        <v>0</v>
      </c>
      <c r="P49" s="50">
        <f t="shared" si="1"/>
        <v>0</v>
      </c>
      <c r="Q49" s="50">
        <v>0</v>
      </c>
      <c r="R49" s="50">
        <f t="shared" si="2"/>
        <v>0</v>
      </c>
      <c r="S49" s="50">
        <v>0</v>
      </c>
      <c r="T49" s="50">
        <f t="shared" si="3"/>
        <v>0</v>
      </c>
      <c r="U49" s="46"/>
      <c r="V49" s="53">
        <f t="shared" si="4"/>
        <v>0</v>
      </c>
      <c r="W49" s="57">
        <v>0</v>
      </c>
      <c r="X49" s="53">
        <f t="shared" si="5"/>
        <v>0</v>
      </c>
      <c r="Y49" s="57">
        <v>0</v>
      </c>
      <c r="Z49" s="53">
        <f t="shared" si="6"/>
        <v>0</v>
      </c>
      <c r="AA49" s="57">
        <v>0</v>
      </c>
      <c r="AB49" s="53">
        <f t="shared" si="7"/>
        <v>0</v>
      </c>
      <c r="AC49" s="57">
        <v>0</v>
      </c>
      <c r="AD49" s="53">
        <f t="shared" si="8"/>
        <v>0</v>
      </c>
      <c r="AE49" s="57">
        <f t="shared" si="9"/>
        <v>100</v>
      </c>
      <c r="AF49" s="53">
        <f t="shared" si="10"/>
        <v>0</v>
      </c>
      <c r="AR49" s="34" t="s">
        <v>156</v>
      </c>
      <c r="AT49" s="34" t="s">
        <v>259</v>
      </c>
      <c r="AU49" s="34" t="s">
        <v>50</v>
      </c>
      <c r="AY49" s="9" t="s">
        <v>80</v>
      </c>
      <c r="BE49" s="35">
        <f t="shared" si="11"/>
        <v>0</v>
      </c>
      <c r="BF49" s="35">
        <f t="shared" si="12"/>
        <v>0</v>
      </c>
      <c r="BG49" s="35">
        <f t="shared" si="13"/>
        <v>0</v>
      </c>
      <c r="BH49" s="35">
        <f t="shared" si="14"/>
        <v>0</v>
      </c>
      <c r="BI49" s="35">
        <f t="shared" si="15"/>
        <v>0</v>
      </c>
      <c r="BJ49" s="9" t="s">
        <v>48</v>
      </c>
      <c r="BK49" s="35">
        <f t="shared" si="16"/>
        <v>0</v>
      </c>
      <c r="BL49" s="9" t="s">
        <v>119</v>
      </c>
      <c r="BM49" s="34" t="s">
        <v>433</v>
      </c>
    </row>
    <row r="50" spans="2:65" s="1" customFormat="1" ht="16.5" customHeight="1" x14ac:dyDescent="0.2">
      <c r="B50" s="72"/>
      <c r="C50" s="36" t="s">
        <v>149</v>
      </c>
      <c r="D50" s="36" t="s">
        <v>259</v>
      </c>
      <c r="E50" s="37" t="s">
        <v>434</v>
      </c>
      <c r="F50" s="38" t="s">
        <v>435</v>
      </c>
      <c r="G50" s="39" t="s">
        <v>391</v>
      </c>
      <c r="H50" s="40">
        <v>2</v>
      </c>
      <c r="I50" s="45"/>
      <c r="J50" s="41">
        <f t="shared" si="0"/>
        <v>0</v>
      </c>
      <c r="K50" s="102"/>
      <c r="L50" s="57">
        <v>0</v>
      </c>
      <c r="M50" s="48" t="s">
        <v>1</v>
      </c>
      <c r="N50" s="49" t="s">
        <v>88</v>
      </c>
      <c r="O50" s="50">
        <v>0</v>
      </c>
      <c r="P50" s="50">
        <f t="shared" si="1"/>
        <v>0</v>
      </c>
      <c r="Q50" s="50">
        <v>0</v>
      </c>
      <c r="R50" s="50">
        <f t="shared" si="2"/>
        <v>0</v>
      </c>
      <c r="S50" s="50">
        <v>0</v>
      </c>
      <c r="T50" s="50">
        <f t="shared" si="3"/>
        <v>0</v>
      </c>
      <c r="U50" s="46"/>
      <c r="V50" s="53">
        <f t="shared" si="4"/>
        <v>0</v>
      </c>
      <c r="W50" s="57">
        <v>0</v>
      </c>
      <c r="X50" s="53">
        <f t="shared" si="5"/>
        <v>0</v>
      </c>
      <c r="Y50" s="57">
        <v>0</v>
      </c>
      <c r="Z50" s="53">
        <f t="shared" si="6"/>
        <v>0</v>
      </c>
      <c r="AA50" s="57">
        <v>0</v>
      </c>
      <c r="AB50" s="53">
        <f t="shared" si="7"/>
        <v>0</v>
      </c>
      <c r="AC50" s="57">
        <v>0</v>
      </c>
      <c r="AD50" s="53">
        <f t="shared" si="8"/>
        <v>0</v>
      </c>
      <c r="AE50" s="57">
        <f t="shared" si="9"/>
        <v>100</v>
      </c>
      <c r="AF50" s="53">
        <f t="shared" si="10"/>
        <v>0</v>
      </c>
      <c r="AR50" s="34" t="s">
        <v>156</v>
      </c>
      <c r="AT50" s="34" t="s">
        <v>259</v>
      </c>
      <c r="AU50" s="34" t="s">
        <v>50</v>
      </c>
      <c r="AY50" s="9" t="s">
        <v>80</v>
      </c>
      <c r="BE50" s="35">
        <f t="shared" si="11"/>
        <v>0</v>
      </c>
      <c r="BF50" s="35">
        <f t="shared" si="12"/>
        <v>0</v>
      </c>
      <c r="BG50" s="35">
        <f t="shared" si="13"/>
        <v>0</v>
      </c>
      <c r="BH50" s="35">
        <f t="shared" si="14"/>
        <v>0</v>
      </c>
      <c r="BI50" s="35">
        <f t="shared" si="15"/>
        <v>0</v>
      </c>
      <c r="BJ50" s="9" t="s">
        <v>48</v>
      </c>
      <c r="BK50" s="35">
        <f t="shared" si="16"/>
        <v>0</v>
      </c>
      <c r="BL50" s="9" t="s">
        <v>119</v>
      </c>
      <c r="BM50" s="34" t="s">
        <v>311</v>
      </c>
    </row>
    <row r="51" spans="2:65" s="1" customFormat="1" ht="16.5" customHeight="1" x14ac:dyDescent="0.2">
      <c r="B51" s="72"/>
      <c r="C51" s="36" t="s">
        <v>289</v>
      </c>
      <c r="D51" s="36" t="s">
        <v>259</v>
      </c>
      <c r="E51" s="37" t="s">
        <v>436</v>
      </c>
      <c r="F51" s="38" t="s">
        <v>437</v>
      </c>
      <c r="G51" s="39" t="s">
        <v>438</v>
      </c>
      <c r="H51" s="40">
        <v>8</v>
      </c>
      <c r="I51" s="45"/>
      <c r="J51" s="41">
        <f t="shared" si="0"/>
        <v>0</v>
      </c>
      <c r="K51" s="102"/>
      <c r="L51" s="57">
        <v>0</v>
      </c>
      <c r="M51" s="48" t="s">
        <v>1</v>
      </c>
      <c r="N51" s="49" t="s">
        <v>88</v>
      </c>
      <c r="O51" s="50">
        <v>0</v>
      </c>
      <c r="P51" s="50">
        <f t="shared" si="1"/>
        <v>0</v>
      </c>
      <c r="Q51" s="50">
        <v>0</v>
      </c>
      <c r="R51" s="50">
        <f t="shared" si="2"/>
        <v>0</v>
      </c>
      <c r="S51" s="50">
        <v>0</v>
      </c>
      <c r="T51" s="50">
        <f t="shared" si="3"/>
        <v>0</v>
      </c>
      <c r="U51" s="46"/>
      <c r="V51" s="53">
        <f t="shared" si="4"/>
        <v>0</v>
      </c>
      <c r="W51" s="57">
        <v>0</v>
      </c>
      <c r="X51" s="53">
        <f t="shared" si="5"/>
        <v>0</v>
      </c>
      <c r="Y51" s="57">
        <v>0</v>
      </c>
      <c r="Z51" s="53">
        <f t="shared" si="6"/>
        <v>0</v>
      </c>
      <c r="AA51" s="57">
        <v>0</v>
      </c>
      <c r="AB51" s="53">
        <f t="shared" si="7"/>
        <v>0</v>
      </c>
      <c r="AC51" s="57">
        <v>0</v>
      </c>
      <c r="AD51" s="53">
        <f t="shared" si="8"/>
        <v>0</v>
      </c>
      <c r="AE51" s="57">
        <f t="shared" si="9"/>
        <v>100</v>
      </c>
      <c r="AF51" s="53">
        <f t="shared" si="10"/>
        <v>0</v>
      </c>
      <c r="AR51" s="34" t="s">
        <v>156</v>
      </c>
      <c r="AT51" s="34" t="s">
        <v>259</v>
      </c>
      <c r="AU51" s="34" t="s">
        <v>50</v>
      </c>
      <c r="AY51" s="9" t="s">
        <v>80</v>
      </c>
      <c r="BE51" s="35">
        <f t="shared" si="11"/>
        <v>0</v>
      </c>
      <c r="BF51" s="35">
        <f t="shared" si="12"/>
        <v>0</v>
      </c>
      <c r="BG51" s="35">
        <f t="shared" si="13"/>
        <v>0</v>
      </c>
      <c r="BH51" s="35">
        <f t="shared" si="14"/>
        <v>0</v>
      </c>
      <c r="BI51" s="35">
        <f t="shared" si="15"/>
        <v>0</v>
      </c>
      <c r="BJ51" s="9" t="s">
        <v>48</v>
      </c>
      <c r="BK51" s="35">
        <f t="shared" si="16"/>
        <v>0</v>
      </c>
      <c r="BL51" s="9" t="s">
        <v>119</v>
      </c>
      <c r="BM51" s="34" t="s">
        <v>237</v>
      </c>
    </row>
    <row r="52" spans="2:65" s="1" customFormat="1" ht="24.2" customHeight="1" x14ac:dyDescent="0.2">
      <c r="B52" s="72"/>
      <c r="C52" s="28" t="s">
        <v>153</v>
      </c>
      <c r="D52" s="28" t="s">
        <v>84</v>
      </c>
      <c r="E52" s="29" t="s">
        <v>439</v>
      </c>
      <c r="F52" s="30" t="s">
        <v>440</v>
      </c>
      <c r="G52" s="31" t="s">
        <v>391</v>
      </c>
      <c r="H52" s="32">
        <v>33</v>
      </c>
      <c r="I52" s="44"/>
      <c r="J52" s="33">
        <f t="shared" si="0"/>
        <v>0</v>
      </c>
      <c r="K52" s="47"/>
      <c r="L52" s="57">
        <v>0</v>
      </c>
      <c r="M52" s="48" t="s">
        <v>1</v>
      </c>
      <c r="N52" s="49" t="s">
        <v>88</v>
      </c>
      <c r="O52" s="50">
        <v>0</v>
      </c>
      <c r="P52" s="50">
        <f t="shared" si="1"/>
        <v>0</v>
      </c>
      <c r="Q52" s="50">
        <v>0</v>
      </c>
      <c r="R52" s="50">
        <f t="shared" si="2"/>
        <v>0</v>
      </c>
      <c r="S52" s="50">
        <v>0</v>
      </c>
      <c r="T52" s="50">
        <f t="shared" si="3"/>
        <v>0</v>
      </c>
      <c r="U52" s="46"/>
      <c r="V52" s="53">
        <f t="shared" si="4"/>
        <v>0</v>
      </c>
      <c r="W52" s="57">
        <v>0</v>
      </c>
      <c r="X52" s="53">
        <f t="shared" si="5"/>
        <v>0</v>
      </c>
      <c r="Y52" s="57">
        <v>0</v>
      </c>
      <c r="Z52" s="53">
        <f t="shared" si="6"/>
        <v>0</v>
      </c>
      <c r="AA52" s="57">
        <v>0</v>
      </c>
      <c r="AB52" s="53">
        <f t="shared" si="7"/>
        <v>0</v>
      </c>
      <c r="AC52" s="57">
        <v>0</v>
      </c>
      <c r="AD52" s="53">
        <f t="shared" si="8"/>
        <v>0</v>
      </c>
      <c r="AE52" s="57">
        <f t="shared" si="9"/>
        <v>100</v>
      </c>
      <c r="AF52" s="53">
        <f t="shared" si="10"/>
        <v>0</v>
      </c>
      <c r="AR52" s="34" t="s">
        <v>119</v>
      </c>
      <c r="AT52" s="34" t="s">
        <v>84</v>
      </c>
      <c r="AU52" s="34" t="s">
        <v>50</v>
      </c>
      <c r="AY52" s="9" t="s">
        <v>80</v>
      </c>
      <c r="BE52" s="35">
        <f t="shared" si="11"/>
        <v>0</v>
      </c>
      <c r="BF52" s="35">
        <f t="shared" si="12"/>
        <v>0</v>
      </c>
      <c r="BG52" s="35">
        <f t="shared" si="13"/>
        <v>0</v>
      </c>
      <c r="BH52" s="35">
        <f t="shared" si="14"/>
        <v>0</v>
      </c>
      <c r="BI52" s="35">
        <f t="shared" si="15"/>
        <v>0</v>
      </c>
      <c r="BJ52" s="9" t="s">
        <v>48</v>
      </c>
      <c r="BK52" s="35">
        <f t="shared" si="16"/>
        <v>0</v>
      </c>
      <c r="BL52" s="9" t="s">
        <v>119</v>
      </c>
      <c r="BM52" s="34" t="s">
        <v>241</v>
      </c>
    </row>
    <row r="53" spans="2:65" s="1" customFormat="1" ht="16.5" customHeight="1" x14ac:dyDescent="0.2">
      <c r="B53" s="72"/>
      <c r="C53" s="36" t="s">
        <v>296</v>
      </c>
      <c r="D53" s="36" t="s">
        <v>259</v>
      </c>
      <c r="E53" s="37" t="s">
        <v>441</v>
      </c>
      <c r="F53" s="38" t="s">
        <v>442</v>
      </c>
      <c r="G53" s="39" t="s">
        <v>391</v>
      </c>
      <c r="H53" s="40">
        <v>10</v>
      </c>
      <c r="I53" s="45"/>
      <c r="J53" s="41">
        <f t="shared" si="0"/>
        <v>0</v>
      </c>
      <c r="K53" s="102"/>
      <c r="L53" s="57">
        <v>0</v>
      </c>
      <c r="M53" s="48" t="s">
        <v>1</v>
      </c>
      <c r="N53" s="49" t="s">
        <v>88</v>
      </c>
      <c r="O53" s="50">
        <v>0</v>
      </c>
      <c r="P53" s="50">
        <f t="shared" si="1"/>
        <v>0</v>
      </c>
      <c r="Q53" s="50">
        <v>0</v>
      </c>
      <c r="R53" s="50">
        <f t="shared" si="2"/>
        <v>0</v>
      </c>
      <c r="S53" s="50">
        <v>0</v>
      </c>
      <c r="T53" s="50">
        <f t="shared" si="3"/>
        <v>0</v>
      </c>
      <c r="U53" s="46"/>
      <c r="V53" s="53">
        <f t="shared" si="4"/>
        <v>0</v>
      </c>
      <c r="W53" s="57">
        <v>0</v>
      </c>
      <c r="X53" s="53">
        <f t="shared" si="5"/>
        <v>0</v>
      </c>
      <c r="Y53" s="57">
        <v>0</v>
      </c>
      <c r="Z53" s="53">
        <f t="shared" si="6"/>
        <v>0</v>
      </c>
      <c r="AA53" s="57">
        <v>0</v>
      </c>
      <c r="AB53" s="53">
        <f t="shared" si="7"/>
        <v>0</v>
      </c>
      <c r="AC53" s="57">
        <v>0</v>
      </c>
      <c r="AD53" s="53">
        <f t="shared" si="8"/>
        <v>0</v>
      </c>
      <c r="AE53" s="57">
        <f t="shared" si="9"/>
        <v>100</v>
      </c>
      <c r="AF53" s="53">
        <f t="shared" si="10"/>
        <v>0</v>
      </c>
      <c r="AR53" s="34" t="s">
        <v>156</v>
      </c>
      <c r="AT53" s="34" t="s">
        <v>259</v>
      </c>
      <c r="AU53" s="34" t="s">
        <v>50</v>
      </c>
      <c r="AY53" s="9" t="s">
        <v>80</v>
      </c>
      <c r="BE53" s="35">
        <f t="shared" si="11"/>
        <v>0</v>
      </c>
      <c r="BF53" s="35">
        <f t="shared" si="12"/>
        <v>0</v>
      </c>
      <c r="BG53" s="35">
        <f t="shared" si="13"/>
        <v>0</v>
      </c>
      <c r="BH53" s="35">
        <f t="shared" si="14"/>
        <v>0</v>
      </c>
      <c r="BI53" s="35">
        <f t="shared" si="15"/>
        <v>0</v>
      </c>
      <c r="BJ53" s="9" t="s">
        <v>48</v>
      </c>
      <c r="BK53" s="35">
        <f t="shared" si="16"/>
        <v>0</v>
      </c>
      <c r="BL53" s="9" t="s">
        <v>119</v>
      </c>
      <c r="BM53" s="34" t="s">
        <v>245</v>
      </c>
    </row>
    <row r="54" spans="2:65" s="1" customFormat="1" ht="16.5" customHeight="1" x14ac:dyDescent="0.2">
      <c r="B54" s="72"/>
      <c r="C54" s="36" t="s">
        <v>156</v>
      </c>
      <c r="D54" s="36" t="s">
        <v>259</v>
      </c>
      <c r="E54" s="37" t="s">
        <v>443</v>
      </c>
      <c r="F54" s="38" t="s">
        <v>444</v>
      </c>
      <c r="G54" s="39" t="s">
        <v>391</v>
      </c>
      <c r="H54" s="40">
        <v>23</v>
      </c>
      <c r="I54" s="45"/>
      <c r="J54" s="41">
        <f t="shared" si="0"/>
        <v>0</v>
      </c>
      <c r="K54" s="102"/>
      <c r="L54" s="57">
        <v>0</v>
      </c>
      <c r="M54" s="48" t="s">
        <v>1</v>
      </c>
      <c r="N54" s="49" t="s">
        <v>88</v>
      </c>
      <c r="O54" s="50">
        <v>0</v>
      </c>
      <c r="P54" s="50">
        <f t="shared" si="1"/>
        <v>0</v>
      </c>
      <c r="Q54" s="50">
        <v>0</v>
      </c>
      <c r="R54" s="50">
        <f t="shared" si="2"/>
        <v>0</v>
      </c>
      <c r="S54" s="50">
        <v>0</v>
      </c>
      <c r="T54" s="50">
        <f t="shared" si="3"/>
        <v>0</v>
      </c>
      <c r="U54" s="46"/>
      <c r="V54" s="53">
        <f t="shared" si="4"/>
        <v>0</v>
      </c>
      <c r="W54" s="57">
        <v>0</v>
      </c>
      <c r="X54" s="53">
        <f t="shared" si="5"/>
        <v>0</v>
      </c>
      <c r="Y54" s="57">
        <v>0</v>
      </c>
      <c r="Z54" s="53">
        <f t="shared" si="6"/>
        <v>0</v>
      </c>
      <c r="AA54" s="57">
        <v>0</v>
      </c>
      <c r="AB54" s="53">
        <f t="shared" si="7"/>
        <v>0</v>
      </c>
      <c r="AC54" s="57">
        <v>0</v>
      </c>
      <c r="AD54" s="53">
        <f t="shared" si="8"/>
        <v>0</v>
      </c>
      <c r="AE54" s="57">
        <f t="shared" si="9"/>
        <v>100</v>
      </c>
      <c r="AF54" s="53">
        <f t="shared" si="10"/>
        <v>0</v>
      </c>
      <c r="AR54" s="34" t="s">
        <v>156</v>
      </c>
      <c r="AT54" s="34" t="s">
        <v>259</v>
      </c>
      <c r="AU54" s="34" t="s">
        <v>50</v>
      </c>
      <c r="AY54" s="9" t="s">
        <v>80</v>
      </c>
      <c r="BE54" s="35">
        <f t="shared" si="11"/>
        <v>0</v>
      </c>
      <c r="BF54" s="35">
        <f t="shared" si="12"/>
        <v>0</v>
      </c>
      <c r="BG54" s="35">
        <f t="shared" si="13"/>
        <v>0</v>
      </c>
      <c r="BH54" s="35">
        <f t="shared" si="14"/>
        <v>0</v>
      </c>
      <c r="BI54" s="35">
        <f t="shared" si="15"/>
        <v>0</v>
      </c>
      <c r="BJ54" s="9" t="s">
        <v>48</v>
      </c>
      <c r="BK54" s="35">
        <f t="shared" si="16"/>
        <v>0</v>
      </c>
      <c r="BL54" s="9" t="s">
        <v>119</v>
      </c>
      <c r="BM54" s="34" t="s">
        <v>249</v>
      </c>
    </row>
    <row r="55" spans="2:65" s="1" customFormat="1" ht="37.9" customHeight="1" x14ac:dyDescent="0.2">
      <c r="B55" s="72"/>
      <c r="C55" s="28" t="s">
        <v>301</v>
      </c>
      <c r="D55" s="28" t="s">
        <v>84</v>
      </c>
      <c r="E55" s="29" t="s">
        <v>445</v>
      </c>
      <c r="F55" s="30" t="s">
        <v>446</v>
      </c>
      <c r="G55" s="31" t="s">
        <v>391</v>
      </c>
      <c r="H55" s="32">
        <v>6</v>
      </c>
      <c r="I55" s="44"/>
      <c r="J55" s="33">
        <f t="shared" si="0"/>
        <v>0</v>
      </c>
      <c r="K55" s="47"/>
      <c r="L55" s="57">
        <v>0</v>
      </c>
      <c r="M55" s="48" t="s">
        <v>1</v>
      </c>
      <c r="N55" s="49" t="s">
        <v>88</v>
      </c>
      <c r="O55" s="50">
        <v>0</v>
      </c>
      <c r="P55" s="50">
        <f t="shared" si="1"/>
        <v>0</v>
      </c>
      <c r="Q55" s="50">
        <v>0</v>
      </c>
      <c r="R55" s="50">
        <f t="shared" si="2"/>
        <v>0</v>
      </c>
      <c r="S55" s="50">
        <v>0</v>
      </c>
      <c r="T55" s="50">
        <f t="shared" si="3"/>
        <v>0</v>
      </c>
      <c r="U55" s="46"/>
      <c r="V55" s="53">
        <f t="shared" si="4"/>
        <v>0</v>
      </c>
      <c r="W55" s="57">
        <v>0</v>
      </c>
      <c r="X55" s="53">
        <f t="shared" si="5"/>
        <v>0</v>
      </c>
      <c r="Y55" s="57">
        <v>0</v>
      </c>
      <c r="Z55" s="53">
        <f t="shared" si="6"/>
        <v>0</v>
      </c>
      <c r="AA55" s="57">
        <v>0</v>
      </c>
      <c r="AB55" s="53">
        <f t="shared" si="7"/>
        <v>0</v>
      </c>
      <c r="AC55" s="57">
        <v>0</v>
      </c>
      <c r="AD55" s="53">
        <f t="shared" si="8"/>
        <v>0</v>
      </c>
      <c r="AE55" s="57">
        <f t="shared" si="9"/>
        <v>100</v>
      </c>
      <c r="AF55" s="53">
        <f t="shared" si="10"/>
        <v>0</v>
      </c>
      <c r="AR55" s="34" t="s">
        <v>119</v>
      </c>
      <c r="AT55" s="34" t="s">
        <v>84</v>
      </c>
      <c r="AU55" s="34" t="s">
        <v>50</v>
      </c>
      <c r="AY55" s="9" t="s">
        <v>80</v>
      </c>
      <c r="BE55" s="35">
        <f t="shared" si="11"/>
        <v>0</v>
      </c>
      <c r="BF55" s="35">
        <f t="shared" si="12"/>
        <v>0</v>
      </c>
      <c r="BG55" s="35">
        <f t="shared" si="13"/>
        <v>0</v>
      </c>
      <c r="BH55" s="35">
        <f t="shared" si="14"/>
        <v>0</v>
      </c>
      <c r="BI55" s="35">
        <f t="shared" si="15"/>
        <v>0</v>
      </c>
      <c r="BJ55" s="9" t="s">
        <v>48</v>
      </c>
      <c r="BK55" s="35">
        <f t="shared" si="16"/>
        <v>0</v>
      </c>
      <c r="BL55" s="9" t="s">
        <v>119</v>
      </c>
      <c r="BM55" s="34" t="s">
        <v>128</v>
      </c>
    </row>
    <row r="56" spans="2:65" s="1" customFormat="1" ht="24.2" customHeight="1" x14ac:dyDescent="0.2">
      <c r="B56" s="72"/>
      <c r="C56" s="36" t="s">
        <v>173</v>
      </c>
      <c r="D56" s="36" t="s">
        <v>259</v>
      </c>
      <c r="E56" s="37" t="s">
        <v>447</v>
      </c>
      <c r="F56" s="38" t="s">
        <v>448</v>
      </c>
      <c r="G56" s="39" t="s">
        <v>391</v>
      </c>
      <c r="H56" s="40">
        <v>6</v>
      </c>
      <c r="I56" s="45"/>
      <c r="J56" s="41">
        <f t="shared" si="0"/>
        <v>0</v>
      </c>
      <c r="K56" s="102"/>
      <c r="L56" s="57">
        <v>0</v>
      </c>
      <c r="M56" s="48" t="s">
        <v>1</v>
      </c>
      <c r="N56" s="49" t="s">
        <v>88</v>
      </c>
      <c r="O56" s="50">
        <v>0</v>
      </c>
      <c r="P56" s="50">
        <f t="shared" si="1"/>
        <v>0</v>
      </c>
      <c r="Q56" s="50">
        <v>0</v>
      </c>
      <c r="R56" s="50">
        <f t="shared" si="2"/>
        <v>0</v>
      </c>
      <c r="S56" s="50">
        <v>0</v>
      </c>
      <c r="T56" s="50">
        <f t="shared" si="3"/>
        <v>0</v>
      </c>
      <c r="U56" s="46"/>
      <c r="V56" s="53">
        <f t="shared" si="4"/>
        <v>0</v>
      </c>
      <c r="W56" s="57">
        <v>0</v>
      </c>
      <c r="X56" s="53">
        <f t="shared" si="5"/>
        <v>0</v>
      </c>
      <c r="Y56" s="57">
        <v>0</v>
      </c>
      <c r="Z56" s="53">
        <f t="shared" si="6"/>
        <v>0</v>
      </c>
      <c r="AA56" s="57">
        <v>0</v>
      </c>
      <c r="AB56" s="53">
        <f t="shared" si="7"/>
        <v>0</v>
      </c>
      <c r="AC56" s="57">
        <v>0</v>
      </c>
      <c r="AD56" s="53">
        <f t="shared" si="8"/>
        <v>0</v>
      </c>
      <c r="AE56" s="57">
        <f t="shared" si="9"/>
        <v>100</v>
      </c>
      <c r="AF56" s="53">
        <f t="shared" si="10"/>
        <v>0</v>
      </c>
      <c r="AR56" s="34" t="s">
        <v>156</v>
      </c>
      <c r="AT56" s="34" t="s">
        <v>259</v>
      </c>
      <c r="AU56" s="34" t="s">
        <v>50</v>
      </c>
      <c r="AY56" s="9" t="s">
        <v>80</v>
      </c>
      <c r="BE56" s="35">
        <f t="shared" si="11"/>
        <v>0</v>
      </c>
      <c r="BF56" s="35">
        <f t="shared" si="12"/>
        <v>0</v>
      </c>
      <c r="BG56" s="35">
        <f t="shared" si="13"/>
        <v>0</v>
      </c>
      <c r="BH56" s="35">
        <f t="shared" si="14"/>
        <v>0</v>
      </c>
      <c r="BI56" s="35">
        <f t="shared" si="15"/>
        <v>0</v>
      </c>
      <c r="BJ56" s="9" t="s">
        <v>48</v>
      </c>
      <c r="BK56" s="35">
        <f t="shared" si="16"/>
        <v>0</v>
      </c>
      <c r="BL56" s="9" t="s">
        <v>119</v>
      </c>
      <c r="BM56" s="34" t="s">
        <v>138</v>
      </c>
    </row>
    <row r="57" spans="2:65" s="1" customFormat="1" ht="16.5" customHeight="1" x14ac:dyDescent="0.2">
      <c r="B57" s="72"/>
      <c r="C57" s="28" t="s">
        <v>306</v>
      </c>
      <c r="D57" s="28" t="s">
        <v>84</v>
      </c>
      <c r="E57" s="29" t="s">
        <v>449</v>
      </c>
      <c r="F57" s="30" t="s">
        <v>450</v>
      </c>
      <c r="G57" s="31" t="s">
        <v>391</v>
      </c>
      <c r="H57" s="32">
        <v>3</v>
      </c>
      <c r="I57" s="44"/>
      <c r="J57" s="33">
        <f t="shared" si="0"/>
        <v>0</v>
      </c>
      <c r="K57" s="47"/>
      <c r="L57" s="57">
        <v>0</v>
      </c>
      <c r="M57" s="48" t="s">
        <v>1</v>
      </c>
      <c r="N57" s="49" t="s">
        <v>88</v>
      </c>
      <c r="O57" s="50">
        <v>0</v>
      </c>
      <c r="P57" s="50">
        <f t="shared" si="1"/>
        <v>0</v>
      </c>
      <c r="Q57" s="50">
        <v>0</v>
      </c>
      <c r="R57" s="50">
        <f t="shared" si="2"/>
        <v>0</v>
      </c>
      <c r="S57" s="50">
        <v>0</v>
      </c>
      <c r="T57" s="50">
        <f t="shared" si="3"/>
        <v>0</v>
      </c>
      <c r="U57" s="46"/>
      <c r="V57" s="53">
        <f t="shared" si="4"/>
        <v>0</v>
      </c>
      <c r="W57" s="57">
        <v>0</v>
      </c>
      <c r="X57" s="53">
        <f t="shared" si="5"/>
        <v>0</v>
      </c>
      <c r="Y57" s="57">
        <v>0</v>
      </c>
      <c r="Z57" s="53">
        <f t="shared" si="6"/>
        <v>0</v>
      </c>
      <c r="AA57" s="57">
        <v>0</v>
      </c>
      <c r="AB57" s="53">
        <f t="shared" si="7"/>
        <v>0</v>
      </c>
      <c r="AC57" s="57">
        <v>0</v>
      </c>
      <c r="AD57" s="53">
        <f t="shared" si="8"/>
        <v>0</v>
      </c>
      <c r="AE57" s="57">
        <f t="shared" si="9"/>
        <v>100</v>
      </c>
      <c r="AF57" s="53">
        <f t="shared" si="10"/>
        <v>0</v>
      </c>
      <c r="AR57" s="34" t="s">
        <v>119</v>
      </c>
      <c r="AT57" s="34" t="s">
        <v>84</v>
      </c>
      <c r="AU57" s="34" t="s">
        <v>50</v>
      </c>
      <c r="AY57" s="9" t="s">
        <v>80</v>
      </c>
      <c r="BE57" s="35">
        <f t="shared" si="11"/>
        <v>0</v>
      </c>
      <c r="BF57" s="35">
        <f t="shared" si="12"/>
        <v>0</v>
      </c>
      <c r="BG57" s="35">
        <f t="shared" si="13"/>
        <v>0</v>
      </c>
      <c r="BH57" s="35">
        <f t="shared" si="14"/>
        <v>0</v>
      </c>
      <c r="BI57" s="35">
        <f t="shared" si="15"/>
        <v>0</v>
      </c>
      <c r="BJ57" s="9" t="s">
        <v>48</v>
      </c>
      <c r="BK57" s="35">
        <f t="shared" si="16"/>
        <v>0</v>
      </c>
      <c r="BL57" s="9" t="s">
        <v>119</v>
      </c>
      <c r="BM57" s="34" t="s">
        <v>256</v>
      </c>
    </row>
    <row r="58" spans="2:65" s="1" customFormat="1" ht="21.75" customHeight="1" x14ac:dyDescent="0.2">
      <c r="B58" s="72"/>
      <c r="C58" s="28" t="s">
        <v>176</v>
      </c>
      <c r="D58" s="28" t="s">
        <v>84</v>
      </c>
      <c r="E58" s="29" t="s">
        <v>451</v>
      </c>
      <c r="F58" s="30" t="s">
        <v>452</v>
      </c>
      <c r="G58" s="31" t="s">
        <v>391</v>
      </c>
      <c r="H58" s="32">
        <v>6</v>
      </c>
      <c r="I58" s="44"/>
      <c r="J58" s="33">
        <f t="shared" si="0"/>
        <v>0</v>
      </c>
      <c r="K58" s="47"/>
      <c r="L58" s="57">
        <v>0</v>
      </c>
      <c r="M58" s="48" t="s">
        <v>1</v>
      </c>
      <c r="N58" s="49" t="s">
        <v>88</v>
      </c>
      <c r="O58" s="50">
        <v>0</v>
      </c>
      <c r="P58" s="50">
        <f t="shared" si="1"/>
        <v>0</v>
      </c>
      <c r="Q58" s="50">
        <v>0</v>
      </c>
      <c r="R58" s="50">
        <f t="shared" si="2"/>
        <v>0</v>
      </c>
      <c r="S58" s="50">
        <v>0</v>
      </c>
      <c r="T58" s="50">
        <f t="shared" si="3"/>
        <v>0</v>
      </c>
      <c r="U58" s="46"/>
      <c r="V58" s="53">
        <f t="shared" si="4"/>
        <v>0</v>
      </c>
      <c r="W58" s="57">
        <v>0</v>
      </c>
      <c r="X58" s="53">
        <f t="shared" si="5"/>
        <v>0</v>
      </c>
      <c r="Y58" s="57">
        <v>0</v>
      </c>
      <c r="Z58" s="53">
        <f t="shared" si="6"/>
        <v>0</v>
      </c>
      <c r="AA58" s="57">
        <v>0</v>
      </c>
      <c r="AB58" s="53">
        <f t="shared" si="7"/>
        <v>0</v>
      </c>
      <c r="AC58" s="57">
        <v>0</v>
      </c>
      <c r="AD58" s="53">
        <f t="shared" si="8"/>
        <v>0</v>
      </c>
      <c r="AE58" s="57">
        <f t="shared" si="9"/>
        <v>100</v>
      </c>
      <c r="AF58" s="53">
        <f t="shared" si="10"/>
        <v>0</v>
      </c>
      <c r="AR58" s="34" t="s">
        <v>119</v>
      </c>
      <c r="AT58" s="34" t="s">
        <v>84</v>
      </c>
      <c r="AU58" s="34" t="s">
        <v>50</v>
      </c>
      <c r="AY58" s="9" t="s">
        <v>80</v>
      </c>
      <c r="BE58" s="35">
        <f t="shared" si="11"/>
        <v>0</v>
      </c>
      <c r="BF58" s="35">
        <f t="shared" si="12"/>
        <v>0</v>
      </c>
      <c r="BG58" s="35">
        <f t="shared" si="13"/>
        <v>0</v>
      </c>
      <c r="BH58" s="35">
        <f t="shared" si="14"/>
        <v>0</v>
      </c>
      <c r="BI58" s="35">
        <f t="shared" si="15"/>
        <v>0</v>
      </c>
      <c r="BJ58" s="9" t="s">
        <v>48</v>
      </c>
      <c r="BK58" s="35">
        <f t="shared" si="16"/>
        <v>0</v>
      </c>
      <c r="BL58" s="9" t="s">
        <v>119</v>
      </c>
      <c r="BM58" s="34" t="s">
        <v>238</v>
      </c>
    </row>
    <row r="59" spans="2:65" s="1" customFormat="1" ht="16.5" customHeight="1" x14ac:dyDescent="0.2">
      <c r="B59" s="72"/>
      <c r="C59" s="28" t="s">
        <v>83</v>
      </c>
      <c r="D59" s="28" t="s">
        <v>84</v>
      </c>
      <c r="E59" s="29" t="s">
        <v>453</v>
      </c>
      <c r="F59" s="30" t="s">
        <v>454</v>
      </c>
      <c r="G59" s="31" t="s">
        <v>391</v>
      </c>
      <c r="H59" s="32">
        <v>31</v>
      </c>
      <c r="I59" s="44"/>
      <c r="J59" s="33">
        <f t="shared" si="0"/>
        <v>0</v>
      </c>
      <c r="K59" s="47"/>
      <c r="L59" s="57">
        <v>0</v>
      </c>
      <c r="M59" s="48" t="s">
        <v>1</v>
      </c>
      <c r="N59" s="49" t="s">
        <v>88</v>
      </c>
      <c r="O59" s="50">
        <v>0</v>
      </c>
      <c r="P59" s="50">
        <f t="shared" si="1"/>
        <v>0</v>
      </c>
      <c r="Q59" s="50">
        <v>0</v>
      </c>
      <c r="R59" s="50">
        <f t="shared" si="2"/>
        <v>0</v>
      </c>
      <c r="S59" s="50">
        <v>0</v>
      </c>
      <c r="T59" s="50">
        <f t="shared" si="3"/>
        <v>0</v>
      </c>
      <c r="U59" s="46"/>
      <c r="V59" s="53">
        <f t="shared" si="4"/>
        <v>0</v>
      </c>
      <c r="W59" s="57">
        <v>0</v>
      </c>
      <c r="X59" s="53">
        <f t="shared" si="5"/>
        <v>0</v>
      </c>
      <c r="Y59" s="57">
        <v>0</v>
      </c>
      <c r="Z59" s="53">
        <f t="shared" si="6"/>
        <v>0</v>
      </c>
      <c r="AA59" s="57">
        <v>0</v>
      </c>
      <c r="AB59" s="53">
        <f t="shared" si="7"/>
        <v>0</v>
      </c>
      <c r="AC59" s="57">
        <v>0</v>
      </c>
      <c r="AD59" s="53">
        <f t="shared" si="8"/>
        <v>0</v>
      </c>
      <c r="AE59" s="57">
        <f t="shared" si="9"/>
        <v>100</v>
      </c>
      <c r="AF59" s="53">
        <f t="shared" si="10"/>
        <v>0</v>
      </c>
      <c r="AR59" s="34" t="s">
        <v>119</v>
      </c>
      <c r="AT59" s="34" t="s">
        <v>84</v>
      </c>
      <c r="AU59" s="34" t="s">
        <v>50</v>
      </c>
      <c r="AY59" s="9" t="s">
        <v>80</v>
      </c>
      <c r="BE59" s="35">
        <f t="shared" si="11"/>
        <v>0</v>
      </c>
      <c r="BF59" s="35">
        <f t="shared" si="12"/>
        <v>0</v>
      </c>
      <c r="BG59" s="35">
        <f t="shared" si="13"/>
        <v>0</v>
      </c>
      <c r="BH59" s="35">
        <f t="shared" si="14"/>
        <v>0</v>
      </c>
      <c r="BI59" s="35">
        <f t="shared" si="15"/>
        <v>0</v>
      </c>
      <c r="BJ59" s="9" t="s">
        <v>48</v>
      </c>
      <c r="BK59" s="35">
        <f t="shared" si="16"/>
        <v>0</v>
      </c>
      <c r="BL59" s="9" t="s">
        <v>119</v>
      </c>
      <c r="BM59" s="34" t="s">
        <v>242</v>
      </c>
    </row>
    <row r="60" spans="2:65" s="1" customFormat="1" ht="16.5" customHeight="1" x14ac:dyDescent="0.2">
      <c r="B60" s="72"/>
      <c r="C60" s="36" t="s">
        <v>90</v>
      </c>
      <c r="D60" s="36" t="s">
        <v>259</v>
      </c>
      <c r="E60" s="37" t="s">
        <v>455</v>
      </c>
      <c r="F60" s="38" t="s">
        <v>456</v>
      </c>
      <c r="G60" s="39" t="s">
        <v>391</v>
      </c>
      <c r="H60" s="40">
        <v>8</v>
      </c>
      <c r="I60" s="45"/>
      <c r="J60" s="41">
        <f t="shared" si="0"/>
        <v>0</v>
      </c>
      <c r="K60" s="102"/>
      <c r="L60" s="57">
        <v>0</v>
      </c>
      <c r="M60" s="48" t="s">
        <v>1</v>
      </c>
      <c r="N60" s="49" t="s">
        <v>88</v>
      </c>
      <c r="O60" s="50">
        <v>0</v>
      </c>
      <c r="P60" s="50">
        <f t="shared" si="1"/>
        <v>0</v>
      </c>
      <c r="Q60" s="50">
        <v>0</v>
      </c>
      <c r="R60" s="50">
        <f t="shared" si="2"/>
        <v>0</v>
      </c>
      <c r="S60" s="50">
        <v>0</v>
      </c>
      <c r="T60" s="50">
        <f t="shared" si="3"/>
        <v>0</v>
      </c>
      <c r="U60" s="46"/>
      <c r="V60" s="53">
        <f t="shared" si="4"/>
        <v>0</v>
      </c>
      <c r="W60" s="57">
        <v>0</v>
      </c>
      <c r="X60" s="53">
        <f t="shared" si="5"/>
        <v>0</v>
      </c>
      <c r="Y60" s="57">
        <v>0</v>
      </c>
      <c r="Z60" s="53">
        <f t="shared" si="6"/>
        <v>0</v>
      </c>
      <c r="AA60" s="57">
        <v>0</v>
      </c>
      <c r="AB60" s="53">
        <f t="shared" si="7"/>
        <v>0</v>
      </c>
      <c r="AC60" s="57">
        <v>0</v>
      </c>
      <c r="AD60" s="53">
        <f t="shared" si="8"/>
        <v>0</v>
      </c>
      <c r="AE60" s="57">
        <f t="shared" si="9"/>
        <v>100</v>
      </c>
      <c r="AF60" s="53">
        <f t="shared" si="10"/>
        <v>0</v>
      </c>
      <c r="AR60" s="34" t="s">
        <v>156</v>
      </c>
      <c r="AT60" s="34" t="s">
        <v>259</v>
      </c>
      <c r="AU60" s="34" t="s">
        <v>50</v>
      </c>
      <c r="AY60" s="9" t="s">
        <v>80</v>
      </c>
      <c r="BE60" s="35">
        <f t="shared" si="11"/>
        <v>0</v>
      </c>
      <c r="BF60" s="35">
        <f t="shared" si="12"/>
        <v>0</v>
      </c>
      <c r="BG60" s="35">
        <f t="shared" si="13"/>
        <v>0</v>
      </c>
      <c r="BH60" s="35">
        <f t="shared" si="14"/>
        <v>0</v>
      </c>
      <c r="BI60" s="35">
        <f t="shared" si="15"/>
        <v>0</v>
      </c>
      <c r="BJ60" s="9" t="s">
        <v>48</v>
      </c>
      <c r="BK60" s="35">
        <f t="shared" si="16"/>
        <v>0</v>
      </c>
      <c r="BL60" s="9" t="s">
        <v>119</v>
      </c>
      <c r="BM60" s="34" t="s">
        <v>101</v>
      </c>
    </row>
    <row r="61" spans="2:65" s="7" customFormat="1" ht="25.9" customHeight="1" x14ac:dyDescent="0.2">
      <c r="B61" s="52"/>
      <c r="D61" s="23" t="s">
        <v>39</v>
      </c>
      <c r="E61" s="143" t="s">
        <v>457</v>
      </c>
      <c r="F61" s="143" t="s">
        <v>458</v>
      </c>
      <c r="J61" s="151">
        <f>BK61</f>
        <v>0</v>
      </c>
      <c r="L61" s="98"/>
      <c r="M61" s="24"/>
      <c r="P61" s="116">
        <f>SUM(P62:P66)</f>
        <v>0</v>
      </c>
      <c r="R61" s="116">
        <f>SUM(R62:R66)</f>
        <v>0</v>
      </c>
      <c r="T61" s="25">
        <f>SUM(T62:T66)</f>
        <v>0</v>
      </c>
      <c r="W61" s="101"/>
      <c r="Y61" s="101"/>
      <c r="AA61" s="101"/>
      <c r="AC61" s="101"/>
      <c r="AE61" s="101"/>
      <c r="AF61" s="105"/>
      <c r="AR61" s="23" t="s">
        <v>89</v>
      </c>
      <c r="AT61" s="26" t="s">
        <v>39</v>
      </c>
      <c r="AU61" s="26" t="s">
        <v>40</v>
      </c>
      <c r="AY61" s="23" t="s">
        <v>80</v>
      </c>
      <c r="BK61" s="27">
        <f>SUM(BK62:BK66)</f>
        <v>0</v>
      </c>
    </row>
    <row r="62" spans="2:65" s="1" customFormat="1" ht="24.2" customHeight="1" x14ac:dyDescent="0.2">
      <c r="B62" s="72"/>
      <c r="C62" s="28" t="s">
        <v>93</v>
      </c>
      <c r="D62" s="28" t="s">
        <v>84</v>
      </c>
      <c r="E62" s="29" t="s">
        <v>459</v>
      </c>
      <c r="F62" s="30" t="s">
        <v>460</v>
      </c>
      <c r="G62" s="31" t="s">
        <v>273</v>
      </c>
      <c r="H62" s="32">
        <v>40</v>
      </c>
      <c r="I62" s="44"/>
      <c r="J62" s="33">
        <f>ROUND(I62*H62,2)</f>
        <v>0</v>
      </c>
      <c r="K62" s="47"/>
      <c r="L62" s="57">
        <v>25</v>
      </c>
      <c r="M62" s="48" t="s">
        <v>1</v>
      </c>
      <c r="N62" s="49" t="s">
        <v>88</v>
      </c>
      <c r="O62" s="50">
        <v>0</v>
      </c>
      <c r="P62" s="50">
        <f>O62*H62</f>
        <v>0</v>
      </c>
      <c r="Q62" s="50">
        <v>0</v>
      </c>
      <c r="R62" s="50">
        <f>Q62*H62</f>
        <v>0</v>
      </c>
      <c r="S62" s="50">
        <v>0</v>
      </c>
      <c r="T62" s="50">
        <f>S62*H62</f>
        <v>0</v>
      </c>
      <c r="U62" s="46"/>
      <c r="V62" s="53">
        <f>(J62/100)*L62</f>
        <v>0</v>
      </c>
      <c r="W62" s="57">
        <v>0</v>
      </c>
      <c r="X62" s="53">
        <f>(J62/100)*W62</f>
        <v>0</v>
      </c>
      <c r="Y62" s="57">
        <v>0</v>
      </c>
      <c r="Z62" s="53">
        <f>(J62/100)*Y62</f>
        <v>0</v>
      </c>
      <c r="AA62" s="57">
        <v>0</v>
      </c>
      <c r="AB62" s="53">
        <f>(J62/100)*AA62</f>
        <v>0</v>
      </c>
      <c r="AC62" s="57">
        <v>0</v>
      </c>
      <c r="AD62" s="53">
        <f>(J62/100)*AC62</f>
        <v>0</v>
      </c>
      <c r="AE62" s="57">
        <f>100-(L62+W62+Y62+AA62+AC62)</f>
        <v>75</v>
      </c>
      <c r="AF62" s="53">
        <f>J62-(V62+X62+Z62+AB62+AD62)</f>
        <v>0</v>
      </c>
      <c r="AR62" s="34" t="s">
        <v>461</v>
      </c>
      <c r="AT62" s="34" t="s">
        <v>84</v>
      </c>
      <c r="AU62" s="34" t="s">
        <v>48</v>
      </c>
      <c r="AY62" s="9" t="s">
        <v>80</v>
      </c>
      <c r="BE62" s="35">
        <f>IF(N62="základní",J62,0)</f>
        <v>0</v>
      </c>
      <c r="BF62" s="35">
        <f>IF(N62="snížená",J62,0)</f>
        <v>0</v>
      </c>
      <c r="BG62" s="35">
        <f>IF(N62="zákl. přenesená",J62,0)</f>
        <v>0</v>
      </c>
      <c r="BH62" s="35">
        <f>IF(N62="sníž. přenesená",J62,0)</f>
        <v>0</v>
      </c>
      <c r="BI62" s="35">
        <f>IF(N62="nulová",J62,0)</f>
        <v>0</v>
      </c>
      <c r="BJ62" s="9" t="s">
        <v>48</v>
      </c>
      <c r="BK62" s="35">
        <f>ROUND(I62*H62,2)</f>
        <v>0</v>
      </c>
      <c r="BL62" s="9" t="s">
        <v>461</v>
      </c>
      <c r="BM62" s="34" t="s">
        <v>108</v>
      </c>
    </row>
    <row r="63" spans="2:65" s="1" customFormat="1" ht="16.5" customHeight="1" x14ac:dyDescent="0.2">
      <c r="B63" s="72"/>
      <c r="C63" s="28" t="s">
        <v>97</v>
      </c>
      <c r="D63" s="28" t="s">
        <v>84</v>
      </c>
      <c r="E63" s="29" t="s">
        <v>462</v>
      </c>
      <c r="F63" s="30" t="s">
        <v>463</v>
      </c>
      <c r="G63" s="31" t="s">
        <v>273</v>
      </c>
      <c r="H63" s="32">
        <v>16</v>
      </c>
      <c r="I63" s="44"/>
      <c r="J63" s="33">
        <f>ROUND(I63*H63,2)</f>
        <v>0</v>
      </c>
      <c r="K63" s="47"/>
      <c r="L63" s="57">
        <v>15</v>
      </c>
      <c r="M63" s="48" t="s">
        <v>1</v>
      </c>
      <c r="N63" s="49" t="s">
        <v>88</v>
      </c>
      <c r="O63" s="50">
        <v>0</v>
      </c>
      <c r="P63" s="50">
        <f>O63*H63</f>
        <v>0</v>
      </c>
      <c r="Q63" s="50">
        <v>0</v>
      </c>
      <c r="R63" s="50">
        <f>Q63*H63</f>
        <v>0</v>
      </c>
      <c r="S63" s="50">
        <v>0</v>
      </c>
      <c r="T63" s="50">
        <f>S63*H63</f>
        <v>0</v>
      </c>
      <c r="U63" s="46"/>
      <c r="V63" s="53">
        <f>(J63/100)*L63</f>
        <v>0</v>
      </c>
      <c r="W63" s="57">
        <v>0</v>
      </c>
      <c r="X63" s="53">
        <f>(J63/100)*W63</f>
        <v>0</v>
      </c>
      <c r="Y63" s="57">
        <v>0</v>
      </c>
      <c r="Z63" s="53">
        <f>(J63/100)*Y63</f>
        <v>0</v>
      </c>
      <c r="AA63" s="57">
        <v>0</v>
      </c>
      <c r="AB63" s="53">
        <f>(J63/100)*AA63</f>
        <v>0</v>
      </c>
      <c r="AC63" s="57">
        <v>0</v>
      </c>
      <c r="AD63" s="53">
        <f>(J63/100)*AC63</f>
        <v>0</v>
      </c>
      <c r="AE63" s="57">
        <f>100-(L63+W63+Y63+AA63+AC63)</f>
        <v>85</v>
      </c>
      <c r="AF63" s="53">
        <f>J63-(V63+X63+Z63+AB63+AD63)</f>
        <v>0</v>
      </c>
      <c r="AR63" s="34" t="s">
        <v>461</v>
      </c>
      <c r="AT63" s="34" t="s">
        <v>84</v>
      </c>
      <c r="AU63" s="34" t="s">
        <v>48</v>
      </c>
      <c r="AY63" s="9" t="s">
        <v>80</v>
      </c>
      <c r="BE63" s="35">
        <f>IF(N63="základní",J63,0)</f>
        <v>0</v>
      </c>
      <c r="BF63" s="35">
        <f>IF(N63="snížená",J63,0)</f>
        <v>0</v>
      </c>
      <c r="BG63" s="35">
        <f>IF(N63="zákl. přenesená",J63,0)</f>
        <v>0</v>
      </c>
      <c r="BH63" s="35">
        <f>IF(N63="sníž. přenesená",J63,0)</f>
        <v>0</v>
      </c>
      <c r="BI63" s="35">
        <f>IF(N63="nulová",J63,0)</f>
        <v>0</v>
      </c>
      <c r="BJ63" s="9" t="s">
        <v>48</v>
      </c>
      <c r="BK63" s="35">
        <f>ROUND(I63*H63,2)</f>
        <v>0</v>
      </c>
      <c r="BL63" s="9" t="s">
        <v>461</v>
      </c>
      <c r="BM63" s="34" t="s">
        <v>116</v>
      </c>
    </row>
    <row r="64" spans="2:65" s="1" customFormat="1" ht="16.5" customHeight="1" x14ac:dyDescent="0.2">
      <c r="B64" s="72"/>
      <c r="C64" s="28" t="s">
        <v>363</v>
      </c>
      <c r="D64" s="28" t="s">
        <v>84</v>
      </c>
      <c r="E64" s="29" t="s">
        <v>464</v>
      </c>
      <c r="F64" s="30" t="s">
        <v>465</v>
      </c>
      <c r="G64" s="31" t="s">
        <v>273</v>
      </c>
      <c r="H64" s="32">
        <v>56</v>
      </c>
      <c r="I64" s="44"/>
      <c r="J64" s="33">
        <f>ROUND(I64*H64,2)</f>
        <v>0</v>
      </c>
      <c r="K64" s="47"/>
      <c r="L64" s="57">
        <v>0</v>
      </c>
      <c r="M64" s="48" t="s">
        <v>1</v>
      </c>
      <c r="N64" s="49" t="s">
        <v>88</v>
      </c>
      <c r="O64" s="50">
        <v>0</v>
      </c>
      <c r="P64" s="50">
        <f>O64*H64</f>
        <v>0</v>
      </c>
      <c r="Q64" s="50">
        <v>0</v>
      </c>
      <c r="R64" s="50">
        <f>Q64*H64</f>
        <v>0</v>
      </c>
      <c r="S64" s="50">
        <v>0</v>
      </c>
      <c r="T64" s="50">
        <f>S64*H64</f>
        <v>0</v>
      </c>
      <c r="U64" s="46"/>
      <c r="V64" s="53">
        <f>(J64/100)*L64</f>
        <v>0</v>
      </c>
      <c r="W64" s="57">
        <v>0</v>
      </c>
      <c r="X64" s="53">
        <f>(J64/100)*W64</f>
        <v>0</v>
      </c>
      <c r="Y64" s="57">
        <v>0</v>
      </c>
      <c r="Z64" s="53">
        <f>(J64/100)*Y64</f>
        <v>0</v>
      </c>
      <c r="AA64" s="57">
        <v>0</v>
      </c>
      <c r="AB64" s="53">
        <f>(J64/100)*AA64</f>
        <v>0</v>
      </c>
      <c r="AC64" s="57">
        <v>0</v>
      </c>
      <c r="AD64" s="53">
        <f>(J64/100)*AC64</f>
        <v>0</v>
      </c>
      <c r="AE64" s="57">
        <f>100-(L64+W64+Y64+AA64+AC64)</f>
        <v>100</v>
      </c>
      <c r="AF64" s="53">
        <f>J64-(V64+X64+Z64+AB64+AD64)</f>
        <v>0</v>
      </c>
      <c r="AR64" s="34" t="s">
        <v>461</v>
      </c>
      <c r="AT64" s="34" t="s">
        <v>84</v>
      </c>
      <c r="AU64" s="34" t="s">
        <v>48</v>
      </c>
      <c r="AY64" s="9" t="s">
        <v>80</v>
      </c>
      <c r="BE64" s="35">
        <f>IF(N64="základní",J64,0)</f>
        <v>0</v>
      </c>
      <c r="BF64" s="35">
        <f>IF(N64="snížená",J64,0)</f>
        <v>0</v>
      </c>
      <c r="BG64" s="35">
        <f>IF(N64="zákl. přenesená",J64,0)</f>
        <v>0</v>
      </c>
      <c r="BH64" s="35">
        <f>IF(N64="sníž. přenesená",J64,0)</f>
        <v>0</v>
      </c>
      <c r="BI64" s="35">
        <f>IF(N64="nulová",J64,0)</f>
        <v>0</v>
      </c>
      <c r="BJ64" s="9" t="s">
        <v>48</v>
      </c>
      <c r="BK64" s="35">
        <f>ROUND(I64*H64,2)</f>
        <v>0</v>
      </c>
      <c r="BL64" s="9" t="s">
        <v>461</v>
      </c>
      <c r="BM64" s="34" t="s">
        <v>284</v>
      </c>
    </row>
    <row r="65" spans="2:65" s="1" customFormat="1" ht="24.2" customHeight="1" x14ac:dyDescent="0.2">
      <c r="B65" s="72"/>
      <c r="C65" s="28" t="s">
        <v>188</v>
      </c>
      <c r="D65" s="28" t="s">
        <v>84</v>
      </c>
      <c r="E65" s="29" t="s">
        <v>466</v>
      </c>
      <c r="F65" s="30" t="s">
        <v>467</v>
      </c>
      <c r="G65" s="31" t="s">
        <v>468</v>
      </c>
      <c r="H65" s="32">
        <v>15</v>
      </c>
      <c r="I65" s="44"/>
      <c r="J65" s="33">
        <f>ROUND(I65*H65,2)</f>
        <v>0</v>
      </c>
      <c r="K65" s="47"/>
      <c r="L65" s="57">
        <v>0</v>
      </c>
      <c r="M65" s="48" t="s">
        <v>1</v>
      </c>
      <c r="N65" s="49" t="s">
        <v>88</v>
      </c>
      <c r="O65" s="50">
        <v>0</v>
      </c>
      <c r="P65" s="50">
        <f>O65*H65</f>
        <v>0</v>
      </c>
      <c r="Q65" s="50">
        <v>0</v>
      </c>
      <c r="R65" s="50">
        <f>Q65*H65</f>
        <v>0</v>
      </c>
      <c r="S65" s="50">
        <v>0</v>
      </c>
      <c r="T65" s="50">
        <f>S65*H65</f>
        <v>0</v>
      </c>
      <c r="U65" s="46"/>
      <c r="V65" s="53">
        <f>(J65/100)*L65</f>
        <v>0</v>
      </c>
      <c r="W65" s="57">
        <v>0</v>
      </c>
      <c r="X65" s="53">
        <f>(J65/100)*W65</f>
        <v>0</v>
      </c>
      <c r="Y65" s="57">
        <v>0</v>
      </c>
      <c r="Z65" s="53">
        <f>(J65/100)*Y65</f>
        <v>0</v>
      </c>
      <c r="AA65" s="57">
        <v>0</v>
      </c>
      <c r="AB65" s="53">
        <f>(J65/100)*AA65</f>
        <v>0</v>
      </c>
      <c r="AC65" s="57">
        <v>0</v>
      </c>
      <c r="AD65" s="53">
        <f>(J65/100)*AC65</f>
        <v>0</v>
      </c>
      <c r="AE65" s="57">
        <f>100-(L65+W65+Y65+AA65+AC65)</f>
        <v>100</v>
      </c>
      <c r="AF65" s="53">
        <f>J65-(V65+X65+Z65+AB65+AD65)</f>
        <v>0</v>
      </c>
      <c r="AR65" s="34" t="s">
        <v>461</v>
      </c>
      <c r="AT65" s="34" t="s">
        <v>84</v>
      </c>
      <c r="AU65" s="34" t="s">
        <v>48</v>
      </c>
      <c r="AY65" s="9" t="s">
        <v>80</v>
      </c>
      <c r="BE65" s="35">
        <f>IF(N65="základní",J65,0)</f>
        <v>0</v>
      </c>
      <c r="BF65" s="35">
        <f>IF(N65="snížená",J65,0)</f>
        <v>0</v>
      </c>
      <c r="BG65" s="35">
        <f>IF(N65="zákl. přenesená",J65,0)</f>
        <v>0</v>
      </c>
      <c r="BH65" s="35">
        <f>IF(N65="sníž. přenesená",J65,0)</f>
        <v>0</v>
      </c>
      <c r="BI65" s="35">
        <f>IF(N65="nulová",J65,0)</f>
        <v>0</v>
      </c>
      <c r="BJ65" s="9" t="s">
        <v>48</v>
      </c>
      <c r="BK65" s="35">
        <f>ROUND(I65*H65,2)</f>
        <v>0</v>
      </c>
      <c r="BL65" s="9" t="s">
        <v>461</v>
      </c>
      <c r="BM65" s="34" t="s">
        <v>288</v>
      </c>
    </row>
    <row r="66" spans="2:65" s="1" customFormat="1" ht="24.2" customHeight="1" x14ac:dyDescent="0.2">
      <c r="B66" s="72"/>
      <c r="C66" s="28" t="s">
        <v>329</v>
      </c>
      <c r="D66" s="28" t="s">
        <v>84</v>
      </c>
      <c r="E66" s="29" t="s">
        <v>469</v>
      </c>
      <c r="F66" s="30" t="s">
        <v>470</v>
      </c>
      <c r="G66" s="31" t="s">
        <v>273</v>
      </c>
      <c r="H66" s="32">
        <v>20</v>
      </c>
      <c r="I66" s="44"/>
      <c r="J66" s="33">
        <f>ROUND(I66*H66,2)</f>
        <v>0</v>
      </c>
      <c r="K66" s="47"/>
      <c r="L66" s="57">
        <v>0</v>
      </c>
      <c r="M66" s="48" t="s">
        <v>1</v>
      </c>
      <c r="N66" s="49" t="s">
        <v>88</v>
      </c>
      <c r="O66" s="50">
        <v>0</v>
      </c>
      <c r="P66" s="50">
        <f>O66*H66</f>
        <v>0</v>
      </c>
      <c r="Q66" s="50">
        <v>0</v>
      </c>
      <c r="R66" s="50">
        <f>Q66*H66</f>
        <v>0</v>
      </c>
      <c r="S66" s="50">
        <v>0</v>
      </c>
      <c r="T66" s="50">
        <f>S66*H66</f>
        <v>0</v>
      </c>
      <c r="U66" s="46"/>
      <c r="V66" s="53">
        <f>(J66/100)*L66</f>
        <v>0</v>
      </c>
      <c r="W66" s="57">
        <v>0</v>
      </c>
      <c r="X66" s="53">
        <f>(J66/100)*W66</f>
        <v>0</v>
      </c>
      <c r="Y66" s="57">
        <v>0</v>
      </c>
      <c r="Z66" s="53">
        <f>(J66/100)*Y66</f>
        <v>0</v>
      </c>
      <c r="AA66" s="57">
        <v>0</v>
      </c>
      <c r="AB66" s="53">
        <f>(J66/100)*AA66</f>
        <v>0</v>
      </c>
      <c r="AC66" s="57">
        <v>0</v>
      </c>
      <c r="AD66" s="53">
        <f>(J66/100)*AC66</f>
        <v>0</v>
      </c>
      <c r="AE66" s="57">
        <f>100-(L66+W66+Y66+AA66+AC66)</f>
        <v>100</v>
      </c>
      <c r="AF66" s="53">
        <f>J66-(V66+X66+Z66+AB66+AD66)</f>
        <v>0</v>
      </c>
      <c r="AR66" s="34" t="s">
        <v>461</v>
      </c>
      <c r="AT66" s="34" t="s">
        <v>84</v>
      </c>
      <c r="AU66" s="34" t="s">
        <v>48</v>
      </c>
      <c r="AY66" s="9" t="s">
        <v>80</v>
      </c>
      <c r="BE66" s="35">
        <f>IF(N66="základní",J66,0)</f>
        <v>0</v>
      </c>
      <c r="BF66" s="35">
        <f>IF(N66="snížená",J66,0)</f>
        <v>0</v>
      </c>
      <c r="BG66" s="35">
        <f>IF(N66="zákl. přenesená",J66,0)</f>
        <v>0</v>
      </c>
      <c r="BH66" s="35">
        <f>IF(N66="sníž. přenesená",J66,0)</f>
        <v>0</v>
      </c>
      <c r="BI66" s="35">
        <f>IF(N66="nulová",J66,0)</f>
        <v>0</v>
      </c>
      <c r="BJ66" s="9" t="s">
        <v>48</v>
      </c>
      <c r="BK66" s="35">
        <f>ROUND(I66*H66,2)</f>
        <v>0</v>
      </c>
      <c r="BL66" s="9" t="s">
        <v>461</v>
      </c>
      <c r="BM66" s="34" t="s">
        <v>292</v>
      </c>
    </row>
    <row r="67" spans="2:65" s="7" customFormat="1" ht="25.9" customHeight="1" x14ac:dyDescent="0.2">
      <c r="B67" s="52"/>
      <c r="D67" s="23" t="s">
        <v>39</v>
      </c>
      <c r="E67" s="143" t="s">
        <v>361</v>
      </c>
      <c r="F67" s="143" t="s">
        <v>362</v>
      </c>
      <c r="J67" s="151">
        <f>BK67</f>
        <v>0</v>
      </c>
      <c r="L67" s="98"/>
      <c r="M67" s="24"/>
      <c r="P67" s="116">
        <f>SUM(P68:P70)</f>
        <v>0</v>
      </c>
      <c r="R67" s="116">
        <f>SUM(R68:R70)</f>
        <v>0</v>
      </c>
      <c r="T67" s="25">
        <f>SUM(T68:T70)</f>
        <v>0</v>
      </c>
      <c r="W67" s="101"/>
      <c r="Y67" s="101"/>
      <c r="AA67" s="101"/>
      <c r="AC67" s="101"/>
      <c r="AE67" s="101"/>
      <c r="AF67" s="105"/>
      <c r="AR67" s="23" t="s">
        <v>170</v>
      </c>
      <c r="AT67" s="26" t="s">
        <v>39</v>
      </c>
      <c r="AU67" s="26" t="s">
        <v>40</v>
      </c>
      <c r="AY67" s="23" t="s">
        <v>80</v>
      </c>
      <c r="BK67" s="27">
        <f>SUM(BK68:BK70)</f>
        <v>0</v>
      </c>
    </row>
    <row r="68" spans="2:65" s="1" customFormat="1" ht="16.5" customHeight="1" x14ac:dyDescent="0.2">
      <c r="B68" s="72"/>
      <c r="C68" s="28" t="s">
        <v>191</v>
      </c>
      <c r="D68" s="28" t="s">
        <v>84</v>
      </c>
      <c r="E68" s="29" t="s">
        <v>471</v>
      </c>
      <c r="F68" s="30" t="s">
        <v>472</v>
      </c>
      <c r="G68" s="31" t="s">
        <v>148</v>
      </c>
      <c r="H68" s="32">
        <v>18</v>
      </c>
      <c r="I68" s="44"/>
      <c r="J68" s="33">
        <f>ROUND(I68*H68,2)</f>
        <v>0</v>
      </c>
      <c r="K68" s="47"/>
      <c r="L68" s="57">
        <v>30</v>
      </c>
      <c r="M68" s="48" t="s">
        <v>1</v>
      </c>
      <c r="N68" s="49" t="s">
        <v>88</v>
      </c>
      <c r="O68" s="50">
        <v>0</v>
      </c>
      <c r="P68" s="50">
        <f>O68*H68</f>
        <v>0</v>
      </c>
      <c r="Q68" s="50">
        <v>0</v>
      </c>
      <c r="R68" s="50">
        <f>Q68*H68</f>
        <v>0</v>
      </c>
      <c r="S68" s="50">
        <v>0</v>
      </c>
      <c r="T68" s="50">
        <f>S68*H68</f>
        <v>0</v>
      </c>
      <c r="U68" s="46"/>
      <c r="V68" s="53">
        <f>(J68/100)*L68</f>
        <v>0</v>
      </c>
      <c r="W68" s="57">
        <v>0</v>
      </c>
      <c r="X68" s="53">
        <f>(J68/100)*W68</f>
        <v>0</v>
      </c>
      <c r="Y68" s="57">
        <v>0</v>
      </c>
      <c r="Z68" s="53">
        <f>(J68/100)*Y68</f>
        <v>0</v>
      </c>
      <c r="AA68" s="57">
        <v>0</v>
      </c>
      <c r="AB68" s="53">
        <f>(J68/100)*AA68</f>
        <v>0</v>
      </c>
      <c r="AC68" s="57">
        <v>0</v>
      </c>
      <c r="AD68" s="53">
        <f>(J68/100)*AC68</f>
        <v>0</v>
      </c>
      <c r="AE68" s="57">
        <f>100-(L68+W68+Y68+AA68+AC68)</f>
        <v>70</v>
      </c>
      <c r="AF68" s="53">
        <f>J68-(V68+X68+Z68+AB68+AD68)</f>
        <v>0</v>
      </c>
      <c r="AR68" s="34" t="s">
        <v>89</v>
      </c>
      <c r="AT68" s="34" t="s">
        <v>84</v>
      </c>
      <c r="AU68" s="34" t="s">
        <v>48</v>
      </c>
      <c r="AY68" s="9" t="s">
        <v>80</v>
      </c>
      <c r="BE68" s="35">
        <f>IF(N68="základní",J68,0)</f>
        <v>0</v>
      </c>
      <c r="BF68" s="35">
        <f>IF(N68="snížená",J68,0)</f>
        <v>0</v>
      </c>
      <c r="BG68" s="35">
        <f>IF(N68="zákl. přenesená",J68,0)</f>
        <v>0</v>
      </c>
      <c r="BH68" s="35">
        <f>IF(N68="sníž. přenesená",J68,0)</f>
        <v>0</v>
      </c>
      <c r="BI68" s="35">
        <f>IF(N68="nulová",J68,0)</f>
        <v>0</v>
      </c>
      <c r="BJ68" s="9" t="s">
        <v>48</v>
      </c>
      <c r="BK68" s="35">
        <f>ROUND(I68*H68,2)</f>
        <v>0</v>
      </c>
      <c r="BL68" s="9" t="s">
        <v>89</v>
      </c>
      <c r="BM68" s="34" t="s">
        <v>295</v>
      </c>
    </row>
    <row r="69" spans="2:65" s="1" customFormat="1" ht="16.5" customHeight="1" x14ac:dyDescent="0.2">
      <c r="B69" s="72"/>
      <c r="C69" s="28" t="s">
        <v>337</v>
      </c>
      <c r="D69" s="28" t="s">
        <v>84</v>
      </c>
      <c r="E69" s="29" t="s">
        <v>473</v>
      </c>
      <c r="F69" s="30" t="s">
        <v>474</v>
      </c>
      <c r="G69" s="31" t="s">
        <v>273</v>
      </c>
      <c r="H69" s="32">
        <v>45</v>
      </c>
      <c r="I69" s="44"/>
      <c r="J69" s="33">
        <f>ROUND(I69*H69,2)</f>
        <v>0</v>
      </c>
      <c r="K69" s="47"/>
      <c r="L69" s="57">
        <v>25</v>
      </c>
      <c r="M69" s="48" t="s">
        <v>1</v>
      </c>
      <c r="N69" s="49" t="s">
        <v>88</v>
      </c>
      <c r="O69" s="50">
        <v>0</v>
      </c>
      <c r="P69" s="50">
        <f>O69*H69</f>
        <v>0</v>
      </c>
      <c r="Q69" s="50">
        <v>0</v>
      </c>
      <c r="R69" s="50">
        <f>Q69*H69</f>
        <v>0</v>
      </c>
      <c r="S69" s="50">
        <v>0</v>
      </c>
      <c r="T69" s="50">
        <f>S69*H69</f>
        <v>0</v>
      </c>
      <c r="U69" s="46"/>
      <c r="V69" s="53">
        <f>(J69/100)*L69</f>
        <v>0</v>
      </c>
      <c r="W69" s="57">
        <v>0</v>
      </c>
      <c r="X69" s="53">
        <f>(J69/100)*W69</f>
        <v>0</v>
      </c>
      <c r="Y69" s="57">
        <v>0</v>
      </c>
      <c r="Z69" s="53">
        <f>(J69/100)*Y69</f>
        <v>0</v>
      </c>
      <c r="AA69" s="57">
        <v>0</v>
      </c>
      <c r="AB69" s="53">
        <f>(J69/100)*AA69</f>
        <v>0</v>
      </c>
      <c r="AC69" s="57">
        <v>0</v>
      </c>
      <c r="AD69" s="53">
        <f>(J69/100)*AC69</f>
        <v>0</v>
      </c>
      <c r="AE69" s="57">
        <f>100-(L69+W69+Y69+AA69+AC69)</f>
        <v>75</v>
      </c>
      <c r="AF69" s="53">
        <f>J69-(V69+X69+Z69+AB69+AD69)</f>
        <v>0</v>
      </c>
      <c r="AR69" s="34" t="s">
        <v>89</v>
      </c>
      <c r="AT69" s="34" t="s">
        <v>84</v>
      </c>
      <c r="AU69" s="34" t="s">
        <v>48</v>
      </c>
      <c r="AY69" s="9" t="s">
        <v>80</v>
      </c>
      <c r="BE69" s="35">
        <f>IF(N69="základní",J69,0)</f>
        <v>0</v>
      </c>
      <c r="BF69" s="35">
        <f>IF(N69="snížená",J69,0)</f>
        <v>0</v>
      </c>
      <c r="BG69" s="35">
        <f>IF(N69="zákl. přenesená",J69,0)</f>
        <v>0</v>
      </c>
      <c r="BH69" s="35">
        <f>IF(N69="sníž. přenesená",J69,0)</f>
        <v>0</v>
      </c>
      <c r="BI69" s="35">
        <f>IF(N69="nulová",J69,0)</f>
        <v>0</v>
      </c>
      <c r="BJ69" s="9" t="s">
        <v>48</v>
      </c>
      <c r="BK69" s="35">
        <f>ROUND(I69*H69,2)</f>
        <v>0</v>
      </c>
      <c r="BL69" s="9" t="s">
        <v>89</v>
      </c>
      <c r="BM69" s="34" t="s">
        <v>274</v>
      </c>
    </row>
    <row r="70" spans="2:65" s="1" customFormat="1" ht="16.5" customHeight="1" x14ac:dyDescent="0.2">
      <c r="B70" s="72"/>
      <c r="C70" s="28" t="s">
        <v>226</v>
      </c>
      <c r="D70" s="28" t="s">
        <v>84</v>
      </c>
      <c r="E70" s="29" t="s">
        <v>475</v>
      </c>
      <c r="F70" s="30" t="s">
        <v>476</v>
      </c>
      <c r="G70" s="31" t="s">
        <v>273</v>
      </c>
      <c r="H70" s="32">
        <v>20</v>
      </c>
      <c r="I70" s="44"/>
      <c r="J70" s="33">
        <f>ROUND(I70*H70,2)</f>
        <v>0</v>
      </c>
      <c r="K70" s="47"/>
      <c r="L70" s="57">
        <v>0</v>
      </c>
      <c r="M70" s="48" t="s">
        <v>1</v>
      </c>
      <c r="N70" s="49" t="s">
        <v>88</v>
      </c>
      <c r="O70" s="50">
        <v>0</v>
      </c>
      <c r="P70" s="50">
        <f>O70*H70</f>
        <v>0</v>
      </c>
      <c r="Q70" s="50">
        <v>0</v>
      </c>
      <c r="R70" s="50">
        <f>Q70*H70</f>
        <v>0</v>
      </c>
      <c r="S70" s="50">
        <v>0</v>
      </c>
      <c r="T70" s="50">
        <f>S70*H70</f>
        <v>0</v>
      </c>
      <c r="U70" s="46"/>
      <c r="V70" s="53">
        <f>(J70/100)*L70</f>
        <v>0</v>
      </c>
      <c r="W70" s="57">
        <v>0</v>
      </c>
      <c r="X70" s="53">
        <f>(J70/100)*W70</f>
        <v>0</v>
      </c>
      <c r="Y70" s="57">
        <v>0</v>
      </c>
      <c r="Z70" s="53">
        <f>(J70/100)*Y70</f>
        <v>0</v>
      </c>
      <c r="AA70" s="57">
        <v>0</v>
      </c>
      <c r="AB70" s="53">
        <f>(J70/100)*AA70</f>
        <v>0</v>
      </c>
      <c r="AC70" s="57">
        <v>0</v>
      </c>
      <c r="AD70" s="53">
        <f>(J70/100)*AC70</f>
        <v>0</v>
      </c>
      <c r="AE70" s="57">
        <f>100-(L70+W70+Y70+AA70+AC70)</f>
        <v>100</v>
      </c>
      <c r="AF70" s="53">
        <f>J70-(V70+X70+Z70+AB70+AD70)</f>
        <v>0</v>
      </c>
      <c r="AR70" s="34" t="s">
        <v>89</v>
      </c>
      <c r="AT70" s="34" t="s">
        <v>84</v>
      </c>
      <c r="AU70" s="34" t="s">
        <v>48</v>
      </c>
      <c r="AY70" s="9" t="s">
        <v>80</v>
      </c>
      <c r="BE70" s="35">
        <f>IF(N70="základní",J70,0)</f>
        <v>0</v>
      </c>
      <c r="BF70" s="35">
        <f>IF(N70="snížená",J70,0)</f>
        <v>0</v>
      </c>
      <c r="BG70" s="35">
        <f>IF(N70="zákl. přenesená",J70,0)</f>
        <v>0</v>
      </c>
      <c r="BH70" s="35">
        <f>IF(N70="sníž. přenesená",J70,0)</f>
        <v>0</v>
      </c>
      <c r="BI70" s="35">
        <f>IF(N70="nulová",J70,0)</f>
        <v>0</v>
      </c>
      <c r="BJ70" s="9" t="s">
        <v>48</v>
      </c>
      <c r="BK70" s="35">
        <f>ROUND(I70*H70,2)</f>
        <v>0</v>
      </c>
      <c r="BL70" s="9" t="s">
        <v>89</v>
      </c>
      <c r="BM70" s="34" t="s">
        <v>161</v>
      </c>
    </row>
    <row r="71" spans="2:65" s="1" customFormat="1" ht="6.95" customHeight="1" x14ac:dyDescent="0.2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106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107"/>
      <c r="X71" s="75"/>
      <c r="Y71" s="107"/>
      <c r="Z71" s="75"/>
      <c r="AA71" s="107"/>
      <c r="AB71" s="75"/>
      <c r="AC71" s="107"/>
      <c r="AD71" s="75"/>
      <c r="AE71" s="107"/>
      <c r="AF71" s="76"/>
    </row>
  </sheetData>
  <autoFilter ref="C19:K70" xr:uid="{00000000-0009-0000-0000-000002000000}"/>
  <mergeCells count="2">
    <mergeCell ref="E12:H12"/>
    <mergeCell ref="L2:V2"/>
  </mergeCells>
  <pageMargins left="0.39374999999999999" right="0.39374999999999999" top="0.39374999999999999" bottom="0.39374999999999999" header="0" footer="0"/>
  <pageSetup paperSize="9" scale="6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5:BM38"/>
  <sheetViews>
    <sheetView showGridLines="0" workbookViewId="0">
      <selection activeCell="AJ25" sqref="AJ2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9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style="100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0.6640625" customWidth="1"/>
    <col min="23" max="23" width="9.33203125" style="100" customWidth="1"/>
    <col min="24" max="24" width="10.6640625" customWidth="1"/>
    <col min="25" max="25" width="9.33203125" style="100" customWidth="1"/>
    <col min="26" max="26" width="10.6640625" customWidth="1"/>
    <col min="27" max="27" width="9.33203125" style="100" customWidth="1"/>
    <col min="28" max="28" width="10.6640625" customWidth="1"/>
    <col min="29" max="29" width="9.33203125" style="100" customWidth="1"/>
    <col min="30" max="30" width="10.6640625" customWidth="1"/>
    <col min="31" max="31" width="9.33203125" style="100" customWidth="1"/>
    <col min="32" max="32" width="10.6640625" customWidth="1"/>
    <col min="44" max="65" width="9.33203125" hidden="1"/>
  </cols>
  <sheetData>
    <row r="5" spans="2:32" s="1" customFormat="1" ht="6.95" customHeight="1" x14ac:dyDescent="0.2">
      <c r="B5" s="59"/>
      <c r="C5" s="60"/>
      <c r="D5" s="60"/>
      <c r="E5" s="60"/>
      <c r="F5" s="60"/>
      <c r="G5" s="60"/>
      <c r="H5" s="60"/>
      <c r="I5" s="60"/>
      <c r="J5" s="60"/>
      <c r="K5" s="60"/>
      <c r="L5" s="103"/>
      <c r="M5" s="60"/>
      <c r="N5" s="60"/>
      <c r="O5" s="60"/>
      <c r="P5" s="60"/>
      <c r="Q5" s="60"/>
      <c r="R5" s="60"/>
      <c r="S5" s="60"/>
      <c r="T5" s="60"/>
      <c r="U5" s="60"/>
      <c r="V5" s="60"/>
      <c r="W5" s="113"/>
      <c r="X5" s="60"/>
      <c r="Y5" s="113"/>
      <c r="Z5" s="60"/>
      <c r="AA5" s="113"/>
      <c r="AB5" s="60"/>
      <c r="AC5" s="113"/>
      <c r="AD5" s="60"/>
      <c r="AE5" s="113"/>
      <c r="AF5" s="61"/>
    </row>
    <row r="6" spans="2:32" s="1" customFormat="1" ht="24.95" customHeight="1" x14ac:dyDescent="0.2">
      <c r="B6" s="51"/>
      <c r="C6" s="120" t="s">
        <v>66</v>
      </c>
      <c r="L6" s="97"/>
      <c r="W6" s="110"/>
      <c r="Y6" s="110"/>
      <c r="AA6" s="110"/>
      <c r="AC6" s="110"/>
      <c r="AE6" s="110"/>
      <c r="AF6" s="62"/>
    </row>
    <row r="7" spans="2:32" s="1" customFormat="1" ht="6.95" customHeight="1" x14ac:dyDescent="0.2">
      <c r="B7" s="51"/>
      <c r="L7" s="97"/>
      <c r="W7" s="110"/>
      <c r="Y7" s="110"/>
      <c r="AA7" s="110"/>
      <c r="AC7" s="110"/>
      <c r="AE7" s="110"/>
      <c r="AF7" s="62"/>
    </row>
    <row r="8" spans="2:32" s="1" customFormat="1" ht="12" customHeight="1" x14ac:dyDescent="0.2">
      <c r="B8" s="51"/>
      <c r="C8" s="121" t="s">
        <v>6</v>
      </c>
      <c r="E8" s="1" t="str">
        <f>'Rekapitulace stavby'!$N$8</f>
        <v>XXX</v>
      </c>
      <c r="L8" s="97"/>
      <c r="W8" s="110"/>
      <c r="Y8" s="110"/>
      <c r="AA8" s="110"/>
      <c r="AC8" s="110"/>
      <c r="AE8" s="110"/>
      <c r="AF8" s="62"/>
    </row>
    <row r="9" spans="2:32" s="1" customFormat="1" ht="16.5" customHeight="1" x14ac:dyDescent="0.2">
      <c r="B9" s="51"/>
      <c r="E9" s="186"/>
      <c r="F9" s="186"/>
      <c r="G9" s="186"/>
      <c r="H9" s="186"/>
      <c r="L9" s="97"/>
      <c r="W9" s="110"/>
      <c r="Y9" s="110"/>
      <c r="AA9" s="110"/>
      <c r="AC9" s="110"/>
      <c r="AE9" s="110"/>
      <c r="AF9" s="62"/>
    </row>
    <row r="10" spans="2:32" s="1" customFormat="1" ht="12" customHeight="1" x14ac:dyDescent="0.2">
      <c r="B10" s="51"/>
      <c r="C10" s="121" t="s">
        <v>67</v>
      </c>
      <c r="F10" s="1" t="str">
        <f>'Rekapitulace stavby'!$N$10</f>
        <v>XXX</v>
      </c>
      <c r="J10" s="35"/>
      <c r="L10" s="97"/>
      <c r="W10" s="110"/>
      <c r="Y10" s="110"/>
      <c r="AA10" s="110"/>
      <c r="AC10" s="110"/>
      <c r="AE10" s="110"/>
      <c r="AF10" s="62"/>
    </row>
    <row r="11" spans="2:32" s="1" customFormat="1" ht="16.5" customHeight="1" x14ac:dyDescent="0.2">
      <c r="B11" s="51"/>
      <c r="E11" s="141"/>
      <c r="L11" s="97"/>
      <c r="W11" s="110"/>
      <c r="Y11" s="110"/>
      <c r="AA11" s="110"/>
      <c r="AC11" s="110"/>
      <c r="AE11" s="110"/>
      <c r="AF11" s="62"/>
    </row>
    <row r="12" spans="2:32" s="1" customFormat="1" ht="6.95" customHeight="1" x14ac:dyDescent="0.2">
      <c r="B12" s="51"/>
      <c r="L12" s="97"/>
      <c r="W12" s="110"/>
      <c r="Y12" s="110"/>
      <c r="AA12" s="110"/>
      <c r="AC12" s="110"/>
      <c r="AE12" s="110"/>
      <c r="AF12" s="62"/>
    </row>
    <row r="13" spans="2:32" s="1" customFormat="1" ht="12" customHeight="1" x14ac:dyDescent="0.25">
      <c r="B13" s="51"/>
      <c r="C13" s="121" t="s">
        <v>7</v>
      </c>
      <c r="F13" s="124" t="s">
        <v>8</v>
      </c>
      <c r="I13" s="121" t="s">
        <v>9</v>
      </c>
      <c r="J13" s="125"/>
      <c r="L13" s="97"/>
      <c r="W13" s="110"/>
      <c r="Y13" s="110"/>
      <c r="AA13" s="110"/>
      <c r="AC13" s="110"/>
      <c r="AE13" s="110"/>
      <c r="AF13" s="62"/>
    </row>
    <row r="14" spans="2:32" s="1" customFormat="1" ht="6.95" customHeight="1" x14ac:dyDescent="0.2">
      <c r="B14" s="51"/>
      <c r="L14" s="97"/>
      <c r="W14" s="110"/>
      <c r="Y14" s="110"/>
      <c r="AA14" s="110"/>
      <c r="AC14" s="110"/>
      <c r="AE14" s="110"/>
      <c r="AF14" s="62"/>
    </row>
    <row r="15" spans="2:32" s="1" customFormat="1" ht="15.2" customHeight="1" x14ac:dyDescent="0.2">
      <c r="B15" s="51"/>
      <c r="C15" s="121" t="s">
        <v>10</v>
      </c>
      <c r="F15" s="148" t="str">
        <f>'Rekapitulace stavby'!$N$12</f>
        <v>MAKRO Cash &amp; Carry ČR s.r.o.</v>
      </c>
      <c r="I15" s="121" t="s">
        <v>11</v>
      </c>
      <c r="J15" s="149"/>
      <c r="L15" s="97"/>
      <c r="W15" s="110"/>
      <c r="Y15" s="110"/>
      <c r="AA15" s="110"/>
      <c r="AC15" s="110"/>
      <c r="AE15" s="110"/>
      <c r="AF15" s="62"/>
    </row>
    <row r="16" spans="2:32" s="1" customFormat="1" ht="15.2" customHeight="1" x14ac:dyDescent="0.2">
      <c r="B16" s="51"/>
      <c r="C16" s="121" t="s">
        <v>13</v>
      </c>
      <c r="F16" s="148">
        <f>'Rekapitulace stavby'!$N$13</f>
        <v>0</v>
      </c>
      <c r="I16" s="121" t="s">
        <v>14</v>
      </c>
      <c r="J16" s="149"/>
      <c r="L16" s="97"/>
      <c r="W16" s="110"/>
      <c r="Y16" s="110"/>
      <c r="AA16" s="110"/>
      <c r="AC16" s="110"/>
      <c r="AE16" s="110"/>
      <c r="AF16" s="62"/>
    </row>
    <row r="17" spans="2:65" s="1" customFormat="1" ht="10.35" customHeight="1" x14ac:dyDescent="0.2">
      <c r="B17" s="51"/>
      <c r="L17" s="106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119"/>
      <c r="X17" s="75"/>
      <c r="Y17" s="119"/>
      <c r="Z17" s="75"/>
      <c r="AA17" s="119"/>
      <c r="AB17" s="75"/>
      <c r="AC17" s="119"/>
      <c r="AD17" s="75"/>
      <c r="AE17" s="119"/>
      <c r="AF17" s="76"/>
    </row>
    <row r="18" spans="2:65" s="6" customFormat="1" ht="29.25" customHeight="1" x14ac:dyDescent="0.2">
      <c r="B18" s="67"/>
      <c r="C18" s="17" t="s">
        <v>68</v>
      </c>
      <c r="D18" s="18" t="s">
        <v>19</v>
      </c>
      <c r="E18" s="18" t="s">
        <v>15</v>
      </c>
      <c r="F18" s="18" t="s">
        <v>16</v>
      </c>
      <c r="G18" s="18" t="s">
        <v>69</v>
      </c>
      <c r="H18" s="18" t="s">
        <v>70</v>
      </c>
      <c r="I18" s="18" t="s">
        <v>71</v>
      </c>
      <c r="J18" s="19" t="s">
        <v>72</v>
      </c>
      <c r="K18" s="142" t="s">
        <v>73</v>
      </c>
      <c r="L18" s="109" t="s">
        <v>74</v>
      </c>
      <c r="M18" s="118"/>
      <c r="N18" s="118"/>
      <c r="O18" s="118"/>
      <c r="P18" s="118"/>
      <c r="Q18" s="118"/>
      <c r="R18" s="118"/>
      <c r="S18" s="118"/>
      <c r="T18" s="118"/>
      <c r="U18" s="118"/>
      <c r="V18" s="108" t="s">
        <v>20</v>
      </c>
      <c r="W18" s="109" t="s">
        <v>74</v>
      </c>
      <c r="X18" s="108" t="s">
        <v>33</v>
      </c>
      <c r="Y18" s="109" t="s">
        <v>74</v>
      </c>
      <c r="Z18" s="108" t="s">
        <v>34</v>
      </c>
      <c r="AA18" s="109" t="s">
        <v>74</v>
      </c>
      <c r="AB18" s="108" t="s">
        <v>75</v>
      </c>
      <c r="AC18" s="109" t="s">
        <v>74</v>
      </c>
      <c r="AD18" s="108" t="s">
        <v>36</v>
      </c>
      <c r="AE18" s="109" t="s">
        <v>74</v>
      </c>
      <c r="AF18" s="108" t="s">
        <v>37</v>
      </c>
    </row>
    <row r="19" spans="2:65" s="1" customFormat="1" ht="22.9" customHeight="1" x14ac:dyDescent="0.25">
      <c r="B19" s="51"/>
      <c r="C19" s="131" t="s">
        <v>76</v>
      </c>
      <c r="J19" s="150">
        <f>BK19</f>
        <v>0</v>
      </c>
      <c r="L19" s="97"/>
      <c r="M19" s="12"/>
      <c r="N19" s="10"/>
      <c r="O19" s="10"/>
      <c r="P19" s="20">
        <f>SUM(P20:P37)</f>
        <v>0</v>
      </c>
      <c r="Q19" s="10"/>
      <c r="R19" s="20">
        <f>SUM(R20:R37)</f>
        <v>0</v>
      </c>
      <c r="S19" s="10"/>
      <c r="T19" s="21">
        <f>SUM(T20:T37)</f>
        <v>0</v>
      </c>
      <c r="V19" s="35">
        <f>SUM(V20:V37)</f>
        <v>0</v>
      </c>
      <c r="W19" s="96"/>
      <c r="X19" s="35"/>
      <c r="Y19" s="96"/>
      <c r="Z19" s="35"/>
      <c r="AA19" s="96"/>
      <c r="AB19" s="35"/>
      <c r="AC19" s="96"/>
      <c r="AD19" s="35"/>
      <c r="AE19" s="96"/>
      <c r="AF19" s="104">
        <f>J19-(V19+X19+Z19+AB19+AD19)</f>
        <v>0</v>
      </c>
      <c r="AT19" s="9" t="s">
        <v>39</v>
      </c>
      <c r="AU19" s="9" t="s">
        <v>77</v>
      </c>
      <c r="BK19" s="22">
        <f>SUM(BK20:BK37)</f>
        <v>0</v>
      </c>
    </row>
    <row r="20" spans="2:65" s="1" customFormat="1" ht="55.5" customHeight="1" x14ac:dyDescent="0.2">
      <c r="B20" s="72"/>
      <c r="C20" s="36" t="s">
        <v>48</v>
      </c>
      <c r="D20" s="36" t="s">
        <v>259</v>
      </c>
      <c r="E20" s="37" t="s">
        <v>477</v>
      </c>
      <c r="F20" s="38" t="s">
        <v>478</v>
      </c>
      <c r="G20" s="39" t="s">
        <v>136</v>
      </c>
      <c r="H20" s="40">
        <v>2</v>
      </c>
      <c r="I20" s="45"/>
      <c r="J20" s="41">
        <f t="shared" ref="J20:J37" si="0">ROUND(I20*H20,2)</f>
        <v>0</v>
      </c>
      <c r="K20" s="102"/>
      <c r="L20" s="57">
        <v>90</v>
      </c>
      <c r="M20" s="48" t="s">
        <v>1</v>
      </c>
      <c r="N20" s="49" t="s">
        <v>88</v>
      </c>
      <c r="O20" s="50">
        <v>0</v>
      </c>
      <c r="P20" s="50">
        <f t="shared" ref="P20:P37" si="1">O20*H20</f>
        <v>0</v>
      </c>
      <c r="Q20" s="50">
        <v>0</v>
      </c>
      <c r="R20" s="50">
        <f t="shared" ref="R20:R37" si="2">Q20*H20</f>
        <v>0</v>
      </c>
      <c r="S20" s="50">
        <v>0</v>
      </c>
      <c r="T20" s="50">
        <f t="shared" ref="T20:T37" si="3">S20*H20</f>
        <v>0</v>
      </c>
      <c r="U20" s="46"/>
      <c r="V20" s="53">
        <f t="shared" ref="V20:V37" si="4">(J20/100)*L20</f>
        <v>0</v>
      </c>
      <c r="W20" s="57">
        <v>0</v>
      </c>
      <c r="X20" s="53">
        <f t="shared" ref="X20:X37" si="5">(J20/100)*W20</f>
        <v>0</v>
      </c>
      <c r="Y20" s="57">
        <v>0</v>
      </c>
      <c r="Z20" s="53">
        <f t="shared" ref="Z20:Z37" si="6">(J20/100)*Y20</f>
        <v>0</v>
      </c>
      <c r="AA20" s="57">
        <v>0</v>
      </c>
      <c r="AB20" s="53">
        <f t="shared" ref="AB20:AB37" si="7">(J20/100)*AA20</f>
        <v>0</v>
      </c>
      <c r="AC20" s="57">
        <v>0</v>
      </c>
      <c r="AD20" s="53">
        <f t="shared" ref="AD20:AD37" si="8">(J20/100)*AC20</f>
        <v>0</v>
      </c>
      <c r="AE20" s="57">
        <f t="shared" ref="AE20:AE37" si="9">100-(L20+W20+Y20+AA20+AC20)</f>
        <v>10</v>
      </c>
      <c r="AF20" s="53">
        <f t="shared" ref="AF20:AF37" si="10">J20-(V20+X20+Z20+AB20+AD20)</f>
        <v>0</v>
      </c>
      <c r="AR20" s="34" t="s">
        <v>100</v>
      </c>
      <c r="AT20" s="34" t="s">
        <v>259</v>
      </c>
      <c r="AU20" s="34" t="s">
        <v>40</v>
      </c>
      <c r="AY20" s="9" t="s">
        <v>80</v>
      </c>
      <c r="BE20" s="35">
        <f t="shared" ref="BE20:BE37" si="11">IF(N20="základní",J20,0)</f>
        <v>0</v>
      </c>
      <c r="BF20" s="35">
        <f t="shared" ref="BF20:BF37" si="12">IF(N20="snížená",J20,0)</f>
        <v>0</v>
      </c>
      <c r="BG20" s="35">
        <f t="shared" ref="BG20:BG37" si="13">IF(N20="zákl. přenesená",J20,0)</f>
        <v>0</v>
      </c>
      <c r="BH20" s="35">
        <f t="shared" ref="BH20:BH37" si="14">IF(N20="sníž. přenesená",J20,0)</f>
        <v>0</v>
      </c>
      <c r="BI20" s="35">
        <f t="shared" ref="BI20:BI37" si="15">IF(N20="nulová",J20,0)</f>
        <v>0</v>
      </c>
      <c r="BJ20" s="9" t="s">
        <v>48</v>
      </c>
      <c r="BK20" s="35">
        <f t="shared" ref="BK20:BK37" si="16">ROUND(I20*H20,2)</f>
        <v>0</v>
      </c>
      <c r="BL20" s="9" t="s">
        <v>89</v>
      </c>
      <c r="BM20" s="34" t="s">
        <v>50</v>
      </c>
    </row>
    <row r="21" spans="2:65" s="1" customFormat="1" ht="62.65" customHeight="1" x14ac:dyDescent="0.2">
      <c r="B21" s="72"/>
      <c r="C21" s="36" t="s">
        <v>50</v>
      </c>
      <c r="D21" s="36" t="s">
        <v>259</v>
      </c>
      <c r="E21" s="37" t="s">
        <v>479</v>
      </c>
      <c r="F21" s="38" t="s">
        <v>480</v>
      </c>
      <c r="G21" s="39" t="s">
        <v>136</v>
      </c>
      <c r="H21" s="40">
        <v>1</v>
      </c>
      <c r="I21" s="45"/>
      <c r="J21" s="41">
        <f t="shared" si="0"/>
        <v>0</v>
      </c>
      <c r="K21" s="102"/>
      <c r="L21" s="57">
        <v>0</v>
      </c>
      <c r="M21" s="48" t="s">
        <v>1</v>
      </c>
      <c r="N21" s="49" t="s">
        <v>88</v>
      </c>
      <c r="O21" s="50">
        <v>0</v>
      </c>
      <c r="P21" s="50">
        <f t="shared" si="1"/>
        <v>0</v>
      </c>
      <c r="Q21" s="50">
        <v>0</v>
      </c>
      <c r="R21" s="50">
        <f t="shared" si="2"/>
        <v>0</v>
      </c>
      <c r="S21" s="50">
        <v>0</v>
      </c>
      <c r="T21" s="50">
        <f t="shared" si="3"/>
        <v>0</v>
      </c>
      <c r="U21" s="46"/>
      <c r="V21" s="53">
        <f t="shared" si="4"/>
        <v>0</v>
      </c>
      <c r="W21" s="57">
        <v>0</v>
      </c>
      <c r="X21" s="53">
        <f t="shared" si="5"/>
        <v>0</v>
      </c>
      <c r="Y21" s="57">
        <v>0</v>
      </c>
      <c r="Z21" s="53">
        <f t="shared" si="6"/>
        <v>0</v>
      </c>
      <c r="AA21" s="57">
        <v>0</v>
      </c>
      <c r="AB21" s="53">
        <f t="shared" si="7"/>
        <v>0</v>
      </c>
      <c r="AC21" s="57">
        <v>0</v>
      </c>
      <c r="AD21" s="53">
        <f t="shared" si="8"/>
        <v>0</v>
      </c>
      <c r="AE21" s="57">
        <f t="shared" si="9"/>
        <v>100</v>
      </c>
      <c r="AF21" s="53">
        <f t="shared" si="10"/>
        <v>0</v>
      </c>
      <c r="AR21" s="34" t="s">
        <v>100</v>
      </c>
      <c r="AT21" s="34" t="s">
        <v>259</v>
      </c>
      <c r="AU21" s="34" t="s">
        <v>40</v>
      </c>
      <c r="AY21" s="9" t="s">
        <v>80</v>
      </c>
      <c r="BE21" s="35">
        <f t="shared" si="11"/>
        <v>0</v>
      </c>
      <c r="BF21" s="35">
        <f t="shared" si="12"/>
        <v>0</v>
      </c>
      <c r="BG21" s="35">
        <f t="shared" si="13"/>
        <v>0</v>
      </c>
      <c r="BH21" s="35">
        <f t="shared" si="14"/>
        <v>0</v>
      </c>
      <c r="BI21" s="35">
        <f t="shared" si="15"/>
        <v>0</v>
      </c>
      <c r="BJ21" s="9" t="s">
        <v>48</v>
      </c>
      <c r="BK21" s="35">
        <f t="shared" si="16"/>
        <v>0</v>
      </c>
      <c r="BL21" s="9" t="s">
        <v>89</v>
      </c>
      <c r="BM21" s="34" t="s">
        <v>89</v>
      </c>
    </row>
    <row r="22" spans="2:65" s="1" customFormat="1" ht="16.5" customHeight="1" x14ac:dyDescent="0.2">
      <c r="B22" s="72"/>
      <c r="C22" s="36" t="s">
        <v>150</v>
      </c>
      <c r="D22" s="36" t="s">
        <v>259</v>
      </c>
      <c r="E22" s="37" t="s">
        <v>481</v>
      </c>
      <c r="F22" s="38" t="s">
        <v>482</v>
      </c>
      <c r="G22" s="39" t="s">
        <v>391</v>
      </c>
      <c r="H22" s="40">
        <v>1</v>
      </c>
      <c r="I22" s="45"/>
      <c r="J22" s="41">
        <f t="shared" si="0"/>
        <v>0</v>
      </c>
      <c r="K22" s="102"/>
      <c r="L22" s="57">
        <v>0</v>
      </c>
      <c r="M22" s="48" t="s">
        <v>1</v>
      </c>
      <c r="N22" s="49" t="s">
        <v>88</v>
      </c>
      <c r="O22" s="50">
        <v>0</v>
      </c>
      <c r="P22" s="50">
        <f t="shared" si="1"/>
        <v>0</v>
      </c>
      <c r="Q22" s="50">
        <v>0</v>
      </c>
      <c r="R22" s="50">
        <f t="shared" si="2"/>
        <v>0</v>
      </c>
      <c r="S22" s="50">
        <v>0</v>
      </c>
      <c r="T22" s="50">
        <f t="shared" si="3"/>
        <v>0</v>
      </c>
      <c r="U22" s="46"/>
      <c r="V22" s="53">
        <f t="shared" si="4"/>
        <v>0</v>
      </c>
      <c r="W22" s="57">
        <v>0</v>
      </c>
      <c r="X22" s="53">
        <f t="shared" si="5"/>
        <v>0</v>
      </c>
      <c r="Y22" s="57">
        <v>0</v>
      </c>
      <c r="Z22" s="53">
        <f t="shared" si="6"/>
        <v>0</v>
      </c>
      <c r="AA22" s="57">
        <v>0</v>
      </c>
      <c r="AB22" s="53">
        <f t="shared" si="7"/>
        <v>0</v>
      </c>
      <c r="AC22" s="57">
        <v>0</v>
      </c>
      <c r="AD22" s="53">
        <f t="shared" si="8"/>
        <v>0</v>
      </c>
      <c r="AE22" s="57">
        <f t="shared" si="9"/>
        <v>100</v>
      </c>
      <c r="AF22" s="53">
        <f t="shared" si="10"/>
        <v>0</v>
      </c>
      <c r="AR22" s="34" t="s">
        <v>100</v>
      </c>
      <c r="AT22" s="34" t="s">
        <v>259</v>
      </c>
      <c r="AU22" s="34" t="s">
        <v>40</v>
      </c>
      <c r="AY22" s="9" t="s">
        <v>80</v>
      </c>
      <c r="BE22" s="35">
        <f t="shared" si="11"/>
        <v>0</v>
      </c>
      <c r="BF22" s="35">
        <f t="shared" si="12"/>
        <v>0</v>
      </c>
      <c r="BG22" s="35">
        <f t="shared" si="13"/>
        <v>0</v>
      </c>
      <c r="BH22" s="35">
        <f t="shared" si="14"/>
        <v>0</v>
      </c>
      <c r="BI22" s="35">
        <f t="shared" si="15"/>
        <v>0</v>
      </c>
      <c r="BJ22" s="9" t="s">
        <v>48</v>
      </c>
      <c r="BK22" s="35">
        <f t="shared" si="16"/>
        <v>0</v>
      </c>
      <c r="BL22" s="9" t="s">
        <v>89</v>
      </c>
      <c r="BM22" s="34" t="s">
        <v>96</v>
      </c>
    </row>
    <row r="23" spans="2:65" s="1" customFormat="1" ht="16.5" customHeight="1" x14ac:dyDescent="0.2">
      <c r="B23" s="72"/>
      <c r="C23" s="36" t="s">
        <v>89</v>
      </c>
      <c r="D23" s="36" t="s">
        <v>259</v>
      </c>
      <c r="E23" s="37" t="s">
        <v>483</v>
      </c>
      <c r="F23" s="38" t="s">
        <v>484</v>
      </c>
      <c r="G23" s="39" t="s">
        <v>391</v>
      </c>
      <c r="H23" s="40">
        <v>1</v>
      </c>
      <c r="I23" s="45"/>
      <c r="J23" s="41">
        <f t="shared" si="0"/>
        <v>0</v>
      </c>
      <c r="K23" s="102"/>
      <c r="L23" s="57">
        <v>0</v>
      </c>
      <c r="M23" s="48" t="s">
        <v>1</v>
      </c>
      <c r="N23" s="49" t="s">
        <v>88</v>
      </c>
      <c r="O23" s="50">
        <v>0</v>
      </c>
      <c r="P23" s="50">
        <f t="shared" si="1"/>
        <v>0</v>
      </c>
      <c r="Q23" s="50">
        <v>0</v>
      </c>
      <c r="R23" s="50">
        <f t="shared" si="2"/>
        <v>0</v>
      </c>
      <c r="S23" s="50">
        <v>0</v>
      </c>
      <c r="T23" s="50">
        <f t="shared" si="3"/>
        <v>0</v>
      </c>
      <c r="U23" s="46"/>
      <c r="V23" s="53">
        <f t="shared" si="4"/>
        <v>0</v>
      </c>
      <c r="W23" s="57">
        <v>0</v>
      </c>
      <c r="X23" s="53">
        <f t="shared" si="5"/>
        <v>0</v>
      </c>
      <c r="Y23" s="57">
        <v>0</v>
      </c>
      <c r="Z23" s="53">
        <f t="shared" si="6"/>
        <v>0</v>
      </c>
      <c r="AA23" s="57">
        <v>0</v>
      </c>
      <c r="AB23" s="53">
        <f t="shared" si="7"/>
        <v>0</v>
      </c>
      <c r="AC23" s="57">
        <v>0</v>
      </c>
      <c r="AD23" s="53">
        <f t="shared" si="8"/>
        <v>0</v>
      </c>
      <c r="AE23" s="57">
        <f t="shared" si="9"/>
        <v>100</v>
      </c>
      <c r="AF23" s="53">
        <f t="shared" si="10"/>
        <v>0</v>
      </c>
      <c r="AR23" s="34" t="s">
        <v>100</v>
      </c>
      <c r="AT23" s="34" t="s">
        <v>259</v>
      </c>
      <c r="AU23" s="34" t="s">
        <v>40</v>
      </c>
      <c r="AY23" s="9" t="s">
        <v>80</v>
      </c>
      <c r="BE23" s="35">
        <f t="shared" si="11"/>
        <v>0</v>
      </c>
      <c r="BF23" s="35">
        <f t="shared" si="12"/>
        <v>0</v>
      </c>
      <c r="BG23" s="35">
        <f t="shared" si="13"/>
        <v>0</v>
      </c>
      <c r="BH23" s="35">
        <f t="shared" si="14"/>
        <v>0</v>
      </c>
      <c r="BI23" s="35">
        <f t="shared" si="15"/>
        <v>0</v>
      </c>
      <c r="BJ23" s="9" t="s">
        <v>48</v>
      </c>
      <c r="BK23" s="35">
        <f t="shared" si="16"/>
        <v>0</v>
      </c>
      <c r="BL23" s="9" t="s">
        <v>89</v>
      </c>
      <c r="BM23" s="34" t="s">
        <v>100</v>
      </c>
    </row>
    <row r="24" spans="2:65" s="1" customFormat="1" ht="16.5" customHeight="1" x14ac:dyDescent="0.2">
      <c r="B24" s="72"/>
      <c r="C24" s="36" t="s">
        <v>170</v>
      </c>
      <c r="D24" s="36" t="s">
        <v>259</v>
      </c>
      <c r="E24" s="37" t="s">
        <v>485</v>
      </c>
      <c r="F24" s="38" t="s">
        <v>486</v>
      </c>
      <c r="G24" s="39" t="s">
        <v>391</v>
      </c>
      <c r="H24" s="40">
        <v>2</v>
      </c>
      <c r="I24" s="45"/>
      <c r="J24" s="41">
        <f t="shared" si="0"/>
        <v>0</v>
      </c>
      <c r="K24" s="102"/>
      <c r="L24" s="57">
        <v>0</v>
      </c>
      <c r="M24" s="48" t="s">
        <v>1</v>
      </c>
      <c r="N24" s="49" t="s">
        <v>88</v>
      </c>
      <c r="O24" s="50">
        <v>0</v>
      </c>
      <c r="P24" s="50">
        <f t="shared" si="1"/>
        <v>0</v>
      </c>
      <c r="Q24" s="50">
        <v>0</v>
      </c>
      <c r="R24" s="50">
        <f t="shared" si="2"/>
        <v>0</v>
      </c>
      <c r="S24" s="50">
        <v>0</v>
      </c>
      <c r="T24" s="50">
        <f t="shared" si="3"/>
        <v>0</v>
      </c>
      <c r="U24" s="46"/>
      <c r="V24" s="53">
        <f t="shared" si="4"/>
        <v>0</v>
      </c>
      <c r="W24" s="57">
        <v>0</v>
      </c>
      <c r="X24" s="53">
        <f t="shared" si="5"/>
        <v>0</v>
      </c>
      <c r="Y24" s="57">
        <v>0</v>
      </c>
      <c r="Z24" s="53">
        <f t="shared" si="6"/>
        <v>0</v>
      </c>
      <c r="AA24" s="57">
        <v>0</v>
      </c>
      <c r="AB24" s="53">
        <f t="shared" si="7"/>
        <v>0</v>
      </c>
      <c r="AC24" s="57">
        <v>0</v>
      </c>
      <c r="AD24" s="53">
        <f t="shared" si="8"/>
        <v>0</v>
      </c>
      <c r="AE24" s="57">
        <f t="shared" si="9"/>
        <v>100</v>
      </c>
      <c r="AF24" s="53">
        <f t="shared" si="10"/>
        <v>0</v>
      </c>
      <c r="AR24" s="34" t="s">
        <v>100</v>
      </c>
      <c r="AT24" s="34" t="s">
        <v>259</v>
      </c>
      <c r="AU24" s="34" t="s">
        <v>40</v>
      </c>
      <c r="AY24" s="9" t="s">
        <v>80</v>
      </c>
      <c r="BE24" s="35">
        <f t="shared" si="11"/>
        <v>0</v>
      </c>
      <c r="BF24" s="35">
        <f t="shared" si="12"/>
        <v>0</v>
      </c>
      <c r="BG24" s="35">
        <f t="shared" si="13"/>
        <v>0</v>
      </c>
      <c r="BH24" s="35">
        <f t="shared" si="14"/>
        <v>0</v>
      </c>
      <c r="BI24" s="35">
        <f t="shared" si="15"/>
        <v>0</v>
      </c>
      <c r="BJ24" s="9" t="s">
        <v>48</v>
      </c>
      <c r="BK24" s="35">
        <f t="shared" si="16"/>
        <v>0</v>
      </c>
      <c r="BL24" s="9" t="s">
        <v>89</v>
      </c>
      <c r="BM24" s="34" t="s">
        <v>105</v>
      </c>
    </row>
    <row r="25" spans="2:65" s="1" customFormat="1" ht="16.5" customHeight="1" x14ac:dyDescent="0.2">
      <c r="B25" s="72"/>
      <c r="C25" s="36" t="s">
        <v>96</v>
      </c>
      <c r="D25" s="36" t="s">
        <v>259</v>
      </c>
      <c r="E25" s="37" t="s">
        <v>487</v>
      </c>
      <c r="F25" s="38" t="s">
        <v>488</v>
      </c>
      <c r="G25" s="39" t="s">
        <v>391</v>
      </c>
      <c r="H25" s="40">
        <v>1</v>
      </c>
      <c r="I25" s="45"/>
      <c r="J25" s="41">
        <f t="shared" si="0"/>
        <v>0</v>
      </c>
      <c r="K25" s="102"/>
      <c r="L25" s="57">
        <v>0</v>
      </c>
      <c r="M25" s="48" t="s">
        <v>1</v>
      </c>
      <c r="N25" s="49" t="s">
        <v>88</v>
      </c>
      <c r="O25" s="50">
        <v>0</v>
      </c>
      <c r="P25" s="50">
        <f t="shared" si="1"/>
        <v>0</v>
      </c>
      <c r="Q25" s="50">
        <v>0</v>
      </c>
      <c r="R25" s="50">
        <f t="shared" si="2"/>
        <v>0</v>
      </c>
      <c r="S25" s="50">
        <v>0</v>
      </c>
      <c r="T25" s="50">
        <f t="shared" si="3"/>
        <v>0</v>
      </c>
      <c r="U25" s="46"/>
      <c r="V25" s="53">
        <f t="shared" si="4"/>
        <v>0</v>
      </c>
      <c r="W25" s="57">
        <v>0</v>
      </c>
      <c r="X25" s="53">
        <f t="shared" si="5"/>
        <v>0</v>
      </c>
      <c r="Y25" s="57">
        <v>0</v>
      </c>
      <c r="Z25" s="53">
        <f t="shared" si="6"/>
        <v>0</v>
      </c>
      <c r="AA25" s="57">
        <v>0</v>
      </c>
      <c r="AB25" s="53">
        <f t="shared" si="7"/>
        <v>0</v>
      </c>
      <c r="AC25" s="57">
        <v>0</v>
      </c>
      <c r="AD25" s="53">
        <f t="shared" si="8"/>
        <v>0</v>
      </c>
      <c r="AE25" s="57">
        <f t="shared" si="9"/>
        <v>100</v>
      </c>
      <c r="AF25" s="53">
        <f t="shared" si="10"/>
        <v>0</v>
      </c>
      <c r="AR25" s="34" t="s">
        <v>100</v>
      </c>
      <c r="AT25" s="34" t="s">
        <v>259</v>
      </c>
      <c r="AU25" s="34" t="s">
        <v>40</v>
      </c>
      <c r="AY25" s="9" t="s">
        <v>80</v>
      </c>
      <c r="BE25" s="35">
        <f t="shared" si="11"/>
        <v>0</v>
      </c>
      <c r="BF25" s="35">
        <f t="shared" si="12"/>
        <v>0</v>
      </c>
      <c r="BG25" s="35">
        <f t="shared" si="13"/>
        <v>0</v>
      </c>
      <c r="BH25" s="35">
        <f t="shared" si="14"/>
        <v>0</v>
      </c>
      <c r="BI25" s="35">
        <f t="shared" si="15"/>
        <v>0</v>
      </c>
      <c r="BJ25" s="9" t="s">
        <v>48</v>
      </c>
      <c r="BK25" s="35">
        <f t="shared" si="16"/>
        <v>0</v>
      </c>
      <c r="BL25" s="9" t="s">
        <v>89</v>
      </c>
      <c r="BM25" s="34" t="s">
        <v>111</v>
      </c>
    </row>
    <row r="26" spans="2:65" s="1" customFormat="1" ht="16.5" customHeight="1" x14ac:dyDescent="0.2">
      <c r="B26" s="72"/>
      <c r="C26" s="36" t="s">
        <v>384</v>
      </c>
      <c r="D26" s="36" t="s">
        <v>259</v>
      </c>
      <c r="E26" s="37" t="s">
        <v>489</v>
      </c>
      <c r="F26" s="38" t="s">
        <v>490</v>
      </c>
      <c r="G26" s="39" t="s">
        <v>391</v>
      </c>
      <c r="H26" s="40">
        <v>3</v>
      </c>
      <c r="I26" s="45"/>
      <c r="J26" s="41">
        <f t="shared" si="0"/>
        <v>0</v>
      </c>
      <c r="K26" s="102"/>
      <c r="L26" s="57">
        <v>0</v>
      </c>
      <c r="M26" s="48" t="s">
        <v>1</v>
      </c>
      <c r="N26" s="49" t="s">
        <v>88</v>
      </c>
      <c r="O26" s="50">
        <v>0</v>
      </c>
      <c r="P26" s="50">
        <f t="shared" si="1"/>
        <v>0</v>
      </c>
      <c r="Q26" s="50">
        <v>0</v>
      </c>
      <c r="R26" s="50">
        <f t="shared" si="2"/>
        <v>0</v>
      </c>
      <c r="S26" s="50">
        <v>0</v>
      </c>
      <c r="T26" s="50">
        <f t="shared" si="3"/>
        <v>0</v>
      </c>
      <c r="U26" s="46"/>
      <c r="V26" s="53">
        <f t="shared" si="4"/>
        <v>0</v>
      </c>
      <c r="W26" s="57">
        <v>0</v>
      </c>
      <c r="X26" s="53">
        <f t="shared" si="5"/>
        <v>0</v>
      </c>
      <c r="Y26" s="57">
        <v>0</v>
      </c>
      <c r="Z26" s="53">
        <f t="shared" si="6"/>
        <v>0</v>
      </c>
      <c r="AA26" s="57">
        <v>0</v>
      </c>
      <c r="AB26" s="53">
        <f t="shared" si="7"/>
        <v>0</v>
      </c>
      <c r="AC26" s="57">
        <v>0</v>
      </c>
      <c r="AD26" s="53">
        <f t="shared" si="8"/>
        <v>0</v>
      </c>
      <c r="AE26" s="57">
        <f t="shared" si="9"/>
        <v>100</v>
      </c>
      <c r="AF26" s="53">
        <f t="shared" si="10"/>
        <v>0</v>
      </c>
      <c r="AR26" s="34" t="s">
        <v>100</v>
      </c>
      <c r="AT26" s="34" t="s">
        <v>259</v>
      </c>
      <c r="AU26" s="34" t="s">
        <v>40</v>
      </c>
      <c r="AY26" s="9" t="s">
        <v>80</v>
      </c>
      <c r="BE26" s="35">
        <f t="shared" si="11"/>
        <v>0</v>
      </c>
      <c r="BF26" s="35">
        <f t="shared" si="12"/>
        <v>0</v>
      </c>
      <c r="BG26" s="35">
        <f t="shared" si="13"/>
        <v>0</v>
      </c>
      <c r="BH26" s="35">
        <f t="shared" si="14"/>
        <v>0</v>
      </c>
      <c r="BI26" s="35">
        <f t="shared" si="15"/>
        <v>0</v>
      </c>
      <c r="BJ26" s="9" t="s">
        <v>48</v>
      </c>
      <c r="BK26" s="35">
        <f t="shared" si="16"/>
        <v>0</v>
      </c>
      <c r="BL26" s="9" t="s">
        <v>89</v>
      </c>
      <c r="BM26" s="34" t="s">
        <v>115</v>
      </c>
    </row>
    <row r="27" spans="2:65" s="1" customFormat="1" ht="22.15" customHeight="1" x14ac:dyDescent="0.2">
      <c r="B27" s="72"/>
      <c r="C27" s="36" t="s">
        <v>100</v>
      </c>
      <c r="D27" s="36" t="s">
        <v>259</v>
      </c>
      <c r="E27" s="37" t="s">
        <v>491</v>
      </c>
      <c r="F27" s="38" t="s">
        <v>492</v>
      </c>
      <c r="G27" s="39" t="s">
        <v>391</v>
      </c>
      <c r="H27" s="40">
        <v>1</v>
      </c>
      <c r="I27" s="45"/>
      <c r="J27" s="41">
        <f t="shared" si="0"/>
        <v>0</v>
      </c>
      <c r="K27" s="102"/>
      <c r="L27" s="57">
        <v>0</v>
      </c>
      <c r="M27" s="48" t="s">
        <v>1</v>
      </c>
      <c r="N27" s="49" t="s">
        <v>88</v>
      </c>
      <c r="O27" s="50">
        <v>0</v>
      </c>
      <c r="P27" s="50">
        <f t="shared" si="1"/>
        <v>0</v>
      </c>
      <c r="Q27" s="50">
        <v>0</v>
      </c>
      <c r="R27" s="50">
        <f t="shared" si="2"/>
        <v>0</v>
      </c>
      <c r="S27" s="50">
        <v>0</v>
      </c>
      <c r="T27" s="50">
        <f t="shared" si="3"/>
        <v>0</v>
      </c>
      <c r="U27" s="46"/>
      <c r="V27" s="53">
        <f t="shared" si="4"/>
        <v>0</v>
      </c>
      <c r="W27" s="57">
        <v>0</v>
      </c>
      <c r="X27" s="53">
        <f t="shared" si="5"/>
        <v>0</v>
      </c>
      <c r="Y27" s="57">
        <v>0</v>
      </c>
      <c r="Z27" s="53">
        <f t="shared" si="6"/>
        <v>0</v>
      </c>
      <c r="AA27" s="57">
        <v>0</v>
      </c>
      <c r="AB27" s="53">
        <f t="shared" si="7"/>
        <v>0</v>
      </c>
      <c r="AC27" s="57">
        <v>0</v>
      </c>
      <c r="AD27" s="53">
        <f t="shared" si="8"/>
        <v>0</v>
      </c>
      <c r="AE27" s="57">
        <f t="shared" si="9"/>
        <v>100</v>
      </c>
      <c r="AF27" s="53">
        <f t="shared" si="10"/>
        <v>0</v>
      </c>
      <c r="AR27" s="34" t="s">
        <v>100</v>
      </c>
      <c r="AT27" s="34" t="s">
        <v>259</v>
      </c>
      <c r="AU27" s="34" t="s">
        <v>40</v>
      </c>
      <c r="AY27" s="9" t="s">
        <v>80</v>
      </c>
      <c r="BE27" s="35">
        <f t="shared" si="11"/>
        <v>0</v>
      </c>
      <c r="BF27" s="35">
        <f t="shared" si="12"/>
        <v>0</v>
      </c>
      <c r="BG27" s="35">
        <f t="shared" si="13"/>
        <v>0</v>
      </c>
      <c r="BH27" s="35">
        <f t="shared" si="14"/>
        <v>0</v>
      </c>
      <c r="BI27" s="35">
        <f t="shared" si="15"/>
        <v>0</v>
      </c>
      <c r="BJ27" s="9" t="s">
        <v>48</v>
      </c>
      <c r="BK27" s="35">
        <f t="shared" si="16"/>
        <v>0</v>
      </c>
      <c r="BL27" s="9" t="s">
        <v>89</v>
      </c>
      <c r="BM27" s="34" t="s">
        <v>119</v>
      </c>
    </row>
    <row r="28" spans="2:65" s="1" customFormat="1" ht="16.5" customHeight="1" x14ac:dyDescent="0.2">
      <c r="B28" s="72"/>
      <c r="C28" s="36" t="s">
        <v>185</v>
      </c>
      <c r="D28" s="36" t="s">
        <v>259</v>
      </c>
      <c r="E28" s="37" t="s">
        <v>493</v>
      </c>
      <c r="F28" s="38" t="s">
        <v>494</v>
      </c>
      <c r="G28" s="39" t="s">
        <v>391</v>
      </c>
      <c r="H28" s="40">
        <v>2</v>
      </c>
      <c r="I28" s="45"/>
      <c r="J28" s="41">
        <f t="shared" si="0"/>
        <v>0</v>
      </c>
      <c r="K28" s="102"/>
      <c r="L28" s="57">
        <v>90</v>
      </c>
      <c r="M28" s="48" t="s">
        <v>1</v>
      </c>
      <c r="N28" s="49" t="s">
        <v>88</v>
      </c>
      <c r="O28" s="50">
        <v>0</v>
      </c>
      <c r="P28" s="50">
        <f t="shared" si="1"/>
        <v>0</v>
      </c>
      <c r="Q28" s="50">
        <v>0</v>
      </c>
      <c r="R28" s="50">
        <f t="shared" si="2"/>
        <v>0</v>
      </c>
      <c r="S28" s="50">
        <v>0</v>
      </c>
      <c r="T28" s="50">
        <f t="shared" si="3"/>
        <v>0</v>
      </c>
      <c r="U28" s="46"/>
      <c r="V28" s="53">
        <f t="shared" si="4"/>
        <v>0</v>
      </c>
      <c r="W28" s="57">
        <v>0</v>
      </c>
      <c r="X28" s="53">
        <f t="shared" si="5"/>
        <v>0</v>
      </c>
      <c r="Y28" s="57">
        <v>0</v>
      </c>
      <c r="Z28" s="53">
        <f t="shared" si="6"/>
        <v>0</v>
      </c>
      <c r="AA28" s="57">
        <v>0</v>
      </c>
      <c r="AB28" s="53">
        <f t="shared" si="7"/>
        <v>0</v>
      </c>
      <c r="AC28" s="57">
        <v>0</v>
      </c>
      <c r="AD28" s="53">
        <f t="shared" si="8"/>
        <v>0</v>
      </c>
      <c r="AE28" s="57">
        <f t="shared" si="9"/>
        <v>10</v>
      </c>
      <c r="AF28" s="53">
        <f t="shared" si="10"/>
        <v>0</v>
      </c>
      <c r="AR28" s="34" t="s">
        <v>100</v>
      </c>
      <c r="AT28" s="34" t="s">
        <v>259</v>
      </c>
      <c r="AU28" s="34" t="s">
        <v>40</v>
      </c>
      <c r="AY28" s="9" t="s">
        <v>80</v>
      </c>
      <c r="BE28" s="35">
        <f t="shared" si="11"/>
        <v>0</v>
      </c>
      <c r="BF28" s="35">
        <f t="shared" si="12"/>
        <v>0</v>
      </c>
      <c r="BG28" s="35">
        <f t="shared" si="13"/>
        <v>0</v>
      </c>
      <c r="BH28" s="35">
        <f t="shared" si="14"/>
        <v>0</v>
      </c>
      <c r="BI28" s="35">
        <f t="shared" si="15"/>
        <v>0</v>
      </c>
      <c r="BJ28" s="9" t="s">
        <v>48</v>
      </c>
      <c r="BK28" s="35">
        <f t="shared" si="16"/>
        <v>0</v>
      </c>
      <c r="BL28" s="9" t="s">
        <v>89</v>
      </c>
      <c r="BM28" s="34" t="s">
        <v>123</v>
      </c>
    </row>
    <row r="29" spans="2:65" s="1" customFormat="1" ht="16.5" customHeight="1" x14ac:dyDescent="0.2">
      <c r="B29" s="72"/>
      <c r="C29" s="36" t="s">
        <v>105</v>
      </c>
      <c r="D29" s="36" t="s">
        <v>259</v>
      </c>
      <c r="E29" s="37" t="s">
        <v>495</v>
      </c>
      <c r="F29" s="38" t="s">
        <v>496</v>
      </c>
      <c r="G29" s="39" t="s">
        <v>391</v>
      </c>
      <c r="H29" s="40">
        <v>2</v>
      </c>
      <c r="I29" s="45"/>
      <c r="J29" s="41">
        <f t="shared" si="0"/>
        <v>0</v>
      </c>
      <c r="K29" s="102"/>
      <c r="L29" s="57">
        <v>90</v>
      </c>
      <c r="M29" s="48" t="s">
        <v>1</v>
      </c>
      <c r="N29" s="49" t="s">
        <v>88</v>
      </c>
      <c r="O29" s="50">
        <v>0</v>
      </c>
      <c r="P29" s="50">
        <f t="shared" si="1"/>
        <v>0</v>
      </c>
      <c r="Q29" s="50">
        <v>0</v>
      </c>
      <c r="R29" s="50">
        <f t="shared" si="2"/>
        <v>0</v>
      </c>
      <c r="S29" s="50">
        <v>0</v>
      </c>
      <c r="T29" s="50">
        <f t="shared" si="3"/>
        <v>0</v>
      </c>
      <c r="U29" s="46"/>
      <c r="V29" s="53">
        <f t="shared" si="4"/>
        <v>0</v>
      </c>
      <c r="W29" s="57">
        <v>0</v>
      </c>
      <c r="X29" s="53">
        <f t="shared" si="5"/>
        <v>0</v>
      </c>
      <c r="Y29" s="57">
        <v>0</v>
      </c>
      <c r="Z29" s="53">
        <f t="shared" si="6"/>
        <v>0</v>
      </c>
      <c r="AA29" s="57">
        <v>0</v>
      </c>
      <c r="AB29" s="53">
        <f t="shared" si="7"/>
        <v>0</v>
      </c>
      <c r="AC29" s="57">
        <v>0</v>
      </c>
      <c r="AD29" s="53">
        <f t="shared" si="8"/>
        <v>0</v>
      </c>
      <c r="AE29" s="57">
        <f t="shared" si="9"/>
        <v>10</v>
      </c>
      <c r="AF29" s="53">
        <f t="shared" si="10"/>
        <v>0</v>
      </c>
      <c r="AR29" s="34" t="s">
        <v>100</v>
      </c>
      <c r="AT29" s="34" t="s">
        <v>259</v>
      </c>
      <c r="AU29" s="34" t="s">
        <v>40</v>
      </c>
      <c r="AY29" s="9" t="s">
        <v>80</v>
      </c>
      <c r="BE29" s="35">
        <f t="shared" si="11"/>
        <v>0</v>
      </c>
      <c r="BF29" s="35">
        <f t="shared" si="12"/>
        <v>0</v>
      </c>
      <c r="BG29" s="35">
        <f t="shared" si="13"/>
        <v>0</v>
      </c>
      <c r="BH29" s="35">
        <f t="shared" si="14"/>
        <v>0</v>
      </c>
      <c r="BI29" s="35">
        <f t="shared" si="15"/>
        <v>0</v>
      </c>
      <c r="BJ29" s="9" t="s">
        <v>48</v>
      </c>
      <c r="BK29" s="35">
        <f t="shared" si="16"/>
        <v>0</v>
      </c>
      <c r="BL29" s="9" t="s">
        <v>89</v>
      </c>
      <c r="BM29" s="34" t="s">
        <v>132</v>
      </c>
    </row>
    <row r="30" spans="2:65" s="1" customFormat="1" ht="21.6" customHeight="1" x14ac:dyDescent="0.2">
      <c r="B30" s="72"/>
      <c r="C30" s="36" t="s">
        <v>227</v>
      </c>
      <c r="D30" s="36" t="s">
        <v>259</v>
      </c>
      <c r="E30" s="37" t="s">
        <v>497</v>
      </c>
      <c r="F30" s="38" t="s">
        <v>498</v>
      </c>
      <c r="G30" s="39" t="s">
        <v>391</v>
      </c>
      <c r="H30" s="40">
        <v>1</v>
      </c>
      <c r="I30" s="45"/>
      <c r="J30" s="41">
        <f t="shared" si="0"/>
        <v>0</v>
      </c>
      <c r="K30" s="102"/>
      <c r="L30" s="57">
        <v>0</v>
      </c>
      <c r="M30" s="48" t="s">
        <v>1</v>
      </c>
      <c r="N30" s="49" t="s">
        <v>88</v>
      </c>
      <c r="O30" s="50">
        <v>0</v>
      </c>
      <c r="P30" s="50">
        <f t="shared" si="1"/>
        <v>0</v>
      </c>
      <c r="Q30" s="50">
        <v>0</v>
      </c>
      <c r="R30" s="50">
        <f t="shared" si="2"/>
        <v>0</v>
      </c>
      <c r="S30" s="50">
        <v>0</v>
      </c>
      <c r="T30" s="50">
        <f t="shared" si="3"/>
        <v>0</v>
      </c>
      <c r="U30" s="46"/>
      <c r="V30" s="53">
        <f t="shared" si="4"/>
        <v>0</v>
      </c>
      <c r="W30" s="57">
        <v>0</v>
      </c>
      <c r="X30" s="53">
        <f t="shared" si="5"/>
        <v>0</v>
      </c>
      <c r="Y30" s="57">
        <v>0</v>
      </c>
      <c r="Z30" s="53">
        <f t="shared" si="6"/>
        <v>0</v>
      </c>
      <c r="AA30" s="57">
        <v>0</v>
      </c>
      <c r="AB30" s="53">
        <f t="shared" si="7"/>
        <v>0</v>
      </c>
      <c r="AC30" s="57">
        <v>0</v>
      </c>
      <c r="AD30" s="53">
        <f t="shared" si="8"/>
        <v>0</v>
      </c>
      <c r="AE30" s="57">
        <f t="shared" si="9"/>
        <v>100</v>
      </c>
      <c r="AF30" s="53">
        <f t="shared" si="10"/>
        <v>0</v>
      </c>
      <c r="AR30" s="34" t="s">
        <v>100</v>
      </c>
      <c r="AT30" s="34" t="s">
        <v>259</v>
      </c>
      <c r="AU30" s="34" t="s">
        <v>40</v>
      </c>
      <c r="AY30" s="9" t="s">
        <v>80</v>
      </c>
      <c r="BE30" s="35">
        <f t="shared" si="11"/>
        <v>0</v>
      </c>
      <c r="BF30" s="35">
        <f t="shared" si="12"/>
        <v>0</v>
      </c>
      <c r="BG30" s="35">
        <f t="shared" si="13"/>
        <v>0</v>
      </c>
      <c r="BH30" s="35">
        <f t="shared" si="14"/>
        <v>0</v>
      </c>
      <c r="BI30" s="35">
        <f t="shared" si="15"/>
        <v>0</v>
      </c>
      <c r="BJ30" s="9" t="s">
        <v>48</v>
      </c>
      <c r="BK30" s="35">
        <f t="shared" si="16"/>
        <v>0</v>
      </c>
      <c r="BL30" s="9" t="s">
        <v>89</v>
      </c>
      <c r="BM30" s="34" t="s">
        <v>137</v>
      </c>
    </row>
    <row r="31" spans="2:65" s="1" customFormat="1" ht="16.5" customHeight="1" x14ac:dyDescent="0.2">
      <c r="B31" s="72"/>
      <c r="C31" s="36" t="s">
        <v>111</v>
      </c>
      <c r="D31" s="36" t="s">
        <v>259</v>
      </c>
      <c r="E31" s="37" t="s">
        <v>499</v>
      </c>
      <c r="F31" s="38" t="s">
        <v>500</v>
      </c>
      <c r="G31" s="39" t="s">
        <v>391</v>
      </c>
      <c r="H31" s="40">
        <v>3</v>
      </c>
      <c r="I31" s="45"/>
      <c r="J31" s="41">
        <f t="shared" si="0"/>
        <v>0</v>
      </c>
      <c r="K31" s="102"/>
      <c r="L31" s="57">
        <v>0</v>
      </c>
      <c r="M31" s="48" t="s">
        <v>1</v>
      </c>
      <c r="N31" s="49" t="s">
        <v>88</v>
      </c>
      <c r="O31" s="50">
        <v>0</v>
      </c>
      <c r="P31" s="50">
        <f t="shared" si="1"/>
        <v>0</v>
      </c>
      <c r="Q31" s="50">
        <v>0</v>
      </c>
      <c r="R31" s="50">
        <f t="shared" si="2"/>
        <v>0</v>
      </c>
      <c r="S31" s="50">
        <v>0</v>
      </c>
      <c r="T31" s="50">
        <f t="shared" si="3"/>
        <v>0</v>
      </c>
      <c r="U31" s="46"/>
      <c r="V31" s="53">
        <f t="shared" si="4"/>
        <v>0</v>
      </c>
      <c r="W31" s="57">
        <v>0</v>
      </c>
      <c r="X31" s="53">
        <f t="shared" si="5"/>
        <v>0</v>
      </c>
      <c r="Y31" s="57">
        <v>0</v>
      </c>
      <c r="Z31" s="53">
        <f t="shared" si="6"/>
        <v>0</v>
      </c>
      <c r="AA31" s="57">
        <v>0</v>
      </c>
      <c r="AB31" s="53">
        <f t="shared" si="7"/>
        <v>0</v>
      </c>
      <c r="AC31" s="57">
        <v>0</v>
      </c>
      <c r="AD31" s="53">
        <f t="shared" si="8"/>
        <v>0</v>
      </c>
      <c r="AE31" s="57">
        <f t="shared" si="9"/>
        <v>100</v>
      </c>
      <c r="AF31" s="53">
        <f t="shared" si="10"/>
        <v>0</v>
      </c>
      <c r="AR31" s="34" t="s">
        <v>100</v>
      </c>
      <c r="AT31" s="34" t="s">
        <v>259</v>
      </c>
      <c r="AU31" s="34" t="s">
        <v>40</v>
      </c>
      <c r="AY31" s="9" t="s">
        <v>80</v>
      </c>
      <c r="BE31" s="35">
        <f t="shared" si="11"/>
        <v>0</v>
      </c>
      <c r="BF31" s="35">
        <f t="shared" si="12"/>
        <v>0</v>
      </c>
      <c r="BG31" s="35">
        <f t="shared" si="13"/>
        <v>0</v>
      </c>
      <c r="BH31" s="35">
        <f t="shared" si="14"/>
        <v>0</v>
      </c>
      <c r="BI31" s="35">
        <f t="shared" si="15"/>
        <v>0</v>
      </c>
      <c r="BJ31" s="9" t="s">
        <v>48</v>
      </c>
      <c r="BK31" s="35">
        <f t="shared" si="16"/>
        <v>0</v>
      </c>
      <c r="BL31" s="9" t="s">
        <v>89</v>
      </c>
      <c r="BM31" s="34" t="s">
        <v>141</v>
      </c>
    </row>
    <row r="32" spans="2:65" s="1" customFormat="1" ht="24.2" customHeight="1" x14ac:dyDescent="0.2">
      <c r="B32" s="72"/>
      <c r="C32" s="36" t="s">
        <v>319</v>
      </c>
      <c r="D32" s="36" t="s">
        <v>259</v>
      </c>
      <c r="E32" s="37" t="s">
        <v>501</v>
      </c>
      <c r="F32" s="38" t="s">
        <v>502</v>
      </c>
      <c r="G32" s="39" t="s">
        <v>391</v>
      </c>
      <c r="H32" s="40">
        <v>1</v>
      </c>
      <c r="I32" s="45"/>
      <c r="J32" s="41">
        <f t="shared" si="0"/>
        <v>0</v>
      </c>
      <c r="K32" s="102"/>
      <c r="L32" s="57">
        <v>0</v>
      </c>
      <c r="M32" s="48" t="s">
        <v>1</v>
      </c>
      <c r="N32" s="49" t="s">
        <v>88</v>
      </c>
      <c r="O32" s="50">
        <v>0</v>
      </c>
      <c r="P32" s="50">
        <f t="shared" si="1"/>
        <v>0</v>
      </c>
      <c r="Q32" s="50">
        <v>0</v>
      </c>
      <c r="R32" s="50">
        <f t="shared" si="2"/>
        <v>0</v>
      </c>
      <c r="S32" s="50">
        <v>0</v>
      </c>
      <c r="T32" s="50">
        <f t="shared" si="3"/>
        <v>0</v>
      </c>
      <c r="U32" s="46"/>
      <c r="V32" s="53">
        <f t="shared" si="4"/>
        <v>0</v>
      </c>
      <c r="W32" s="57">
        <v>0</v>
      </c>
      <c r="X32" s="53">
        <f t="shared" si="5"/>
        <v>0</v>
      </c>
      <c r="Y32" s="57">
        <v>0</v>
      </c>
      <c r="Z32" s="53">
        <f t="shared" si="6"/>
        <v>0</v>
      </c>
      <c r="AA32" s="57">
        <v>0</v>
      </c>
      <c r="AB32" s="53">
        <f t="shared" si="7"/>
        <v>0</v>
      </c>
      <c r="AC32" s="57">
        <v>0</v>
      </c>
      <c r="AD32" s="53">
        <f t="shared" si="8"/>
        <v>0</v>
      </c>
      <c r="AE32" s="57">
        <f t="shared" si="9"/>
        <v>100</v>
      </c>
      <c r="AF32" s="53">
        <f t="shared" si="10"/>
        <v>0</v>
      </c>
      <c r="AR32" s="34" t="s">
        <v>100</v>
      </c>
      <c r="AT32" s="34" t="s">
        <v>259</v>
      </c>
      <c r="AU32" s="34" t="s">
        <v>40</v>
      </c>
      <c r="AY32" s="9" t="s">
        <v>80</v>
      </c>
      <c r="BE32" s="35">
        <f t="shared" si="11"/>
        <v>0</v>
      </c>
      <c r="BF32" s="35">
        <f t="shared" si="12"/>
        <v>0</v>
      </c>
      <c r="BG32" s="35">
        <f t="shared" si="13"/>
        <v>0</v>
      </c>
      <c r="BH32" s="35">
        <f t="shared" si="14"/>
        <v>0</v>
      </c>
      <c r="BI32" s="35">
        <f t="shared" si="15"/>
        <v>0</v>
      </c>
      <c r="BJ32" s="9" t="s">
        <v>48</v>
      </c>
      <c r="BK32" s="35">
        <f t="shared" si="16"/>
        <v>0</v>
      </c>
      <c r="BL32" s="9" t="s">
        <v>89</v>
      </c>
      <c r="BM32" s="34" t="s">
        <v>145</v>
      </c>
    </row>
    <row r="33" spans="2:65" s="1" customFormat="1" ht="16.5" customHeight="1" x14ac:dyDescent="0.2">
      <c r="B33" s="72"/>
      <c r="C33" s="36" t="s">
        <v>115</v>
      </c>
      <c r="D33" s="36" t="s">
        <v>259</v>
      </c>
      <c r="E33" s="37" t="s">
        <v>503</v>
      </c>
      <c r="F33" s="38" t="s">
        <v>504</v>
      </c>
      <c r="G33" s="39" t="s">
        <v>391</v>
      </c>
      <c r="H33" s="40">
        <v>2</v>
      </c>
      <c r="I33" s="45"/>
      <c r="J33" s="41">
        <f t="shared" si="0"/>
        <v>0</v>
      </c>
      <c r="K33" s="102"/>
      <c r="L33" s="57">
        <v>0</v>
      </c>
      <c r="M33" s="48" t="s">
        <v>1</v>
      </c>
      <c r="N33" s="49" t="s">
        <v>88</v>
      </c>
      <c r="O33" s="50">
        <v>0</v>
      </c>
      <c r="P33" s="50">
        <f t="shared" si="1"/>
        <v>0</v>
      </c>
      <c r="Q33" s="50">
        <v>0</v>
      </c>
      <c r="R33" s="50">
        <f t="shared" si="2"/>
        <v>0</v>
      </c>
      <c r="S33" s="50">
        <v>0</v>
      </c>
      <c r="T33" s="50">
        <f t="shared" si="3"/>
        <v>0</v>
      </c>
      <c r="U33" s="46"/>
      <c r="V33" s="53">
        <f t="shared" si="4"/>
        <v>0</v>
      </c>
      <c r="W33" s="57">
        <v>0</v>
      </c>
      <c r="X33" s="53">
        <f t="shared" si="5"/>
        <v>0</v>
      </c>
      <c r="Y33" s="57">
        <v>0</v>
      </c>
      <c r="Z33" s="53">
        <f t="shared" si="6"/>
        <v>0</v>
      </c>
      <c r="AA33" s="57">
        <v>0</v>
      </c>
      <c r="AB33" s="53">
        <f t="shared" si="7"/>
        <v>0</v>
      </c>
      <c r="AC33" s="57">
        <v>0</v>
      </c>
      <c r="AD33" s="53">
        <f t="shared" si="8"/>
        <v>0</v>
      </c>
      <c r="AE33" s="57">
        <f t="shared" si="9"/>
        <v>100</v>
      </c>
      <c r="AF33" s="53">
        <f t="shared" si="10"/>
        <v>0</v>
      </c>
      <c r="AR33" s="34" t="s">
        <v>100</v>
      </c>
      <c r="AT33" s="34" t="s">
        <v>259</v>
      </c>
      <c r="AU33" s="34" t="s">
        <v>40</v>
      </c>
      <c r="AY33" s="9" t="s">
        <v>80</v>
      </c>
      <c r="BE33" s="35">
        <f t="shared" si="11"/>
        <v>0</v>
      </c>
      <c r="BF33" s="35">
        <f t="shared" si="12"/>
        <v>0</v>
      </c>
      <c r="BG33" s="35">
        <f t="shared" si="13"/>
        <v>0</v>
      </c>
      <c r="BH33" s="35">
        <f t="shared" si="14"/>
        <v>0</v>
      </c>
      <c r="BI33" s="35">
        <f t="shared" si="15"/>
        <v>0</v>
      </c>
      <c r="BJ33" s="9" t="s">
        <v>48</v>
      </c>
      <c r="BK33" s="35">
        <f t="shared" si="16"/>
        <v>0</v>
      </c>
      <c r="BL33" s="9" t="s">
        <v>89</v>
      </c>
      <c r="BM33" s="34" t="s">
        <v>149</v>
      </c>
    </row>
    <row r="34" spans="2:65" s="1" customFormat="1" ht="16.5" customHeight="1" x14ac:dyDescent="0.2">
      <c r="B34" s="72"/>
      <c r="C34" s="36" t="s">
        <v>402</v>
      </c>
      <c r="D34" s="36" t="s">
        <v>259</v>
      </c>
      <c r="E34" s="37" t="s">
        <v>505</v>
      </c>
      <c r="F34" s="38" t="s">
        <v>506</v>
      </c>
      <c r="G34" s="39" t="s">
        <v>391</v>
      </c>
      <c r="H34" s="40">
        <v>1</v>
      </c>
      <c r="I34" s="45"/>
      <c r="J34" s="41">
        <f t="shared" si="0"/>
        <v>0</v>
      </c>
      <c r="K34" s="102"/>
      <c r="L34" s="57">
        <v>90</v>
      </c>
      <c r="M34" s="48" t="s">
        <v>1</v>
      </c>
      <c r="N34" s="49" t="s">
        <v>88</v>
      </c>
      <c r="O34" s="50">
        <v>0</v>
      </c>
      <c r="P34" s="50">
        <f t="shared" si="1"/>
        <v>0</v>
      </c>
      <c r="Q34" s="50">
        <v>0</v>
      </c>
      <c r="R34" s="50">
        <f t="shared" si="2"/>
        <v>0</v>
      </c>
      <c r="S34" s="50">
        <v>0</v>
      </c>
      <c r="T34" s="50">
        <f t="shared" si="3"/>
        <v>0</v>
      </c>
      <c r="U34" s="46"/>
      <c r="V34" s="53">
        <f t="shared" si="4"/>
        <v>0</v>
      </c>
      <c r="W34" s="57">
        <v>0</v>
      </c>
      <c r="X34" s="53">
        <f t="shared" si="5"/>
        <v>0</v>
      </c>
      <c r="Y34" s="57">
        <v>0</v>
      </c>
      <c r="Z34" s="53">
        <f t="shared" si="6"/>
        <v>0</v>
      </c>
      <c r="AA34" s="57">
        <v>0</v>
      </c>
      <c r="AB34" s="53">
        <f t="shared" si="7"/>
        <v>0</v>
      </c>
      <c r="AC34" s="57">
        <v>0</v>
      </c>
      <c r="AD34" s="53">
        <f t="shared" si="8"/>
        <v>0</v>
      </c>
      <c r="AE34" s="57">
        <f t="shared" si="9"/>
        <v>10</v>
      </c>
      <c r="AF34" s="53">
        <f t="shared" si="10"/>
        <v>0</v>
      </c>
      <c r="AR34" s="34" t="s">
        <v>100</v>
      </c>
      <c r="AT34" s="34" t="s">
        <v>259</v>
      </c>
      <c r="AU34" s="34" t="s">
        <v>40</v>
      </c>
      <c r="AY34" s="9" t="s">
        <v>80</v>
      </c>
      <c r="BE34" s="35">
        <f t="shared" si="11"/>
        <v>0</v>
      </c>
      <c r="BF34" s="35">
        <f t="shared" si="12"/>
        <v>0</v>
      </c>
      <c r="BG34" s="35">
        <f t="shared" si="13"/>
        <v>0</v>
      </c>
      <c r="BH34" s="35">
        <f t="shared" si="14"/>
        <v>0</v>
      </c>
      <c r="BI34" s="35">
        <f t="shared" si="15"/>
        <v>0</v>
      </c>
      <c r="BJ34" s="9" t="s">
        <v>48</v>
      </c>
      <c r="BK34" s="35">
        <f t="shared" si="16"/>
        <v>0</v>
      </c>
      <c r="BL34" s="9" t="s">
        <v>89</v>
      </c>
      <c r="BM34" s="34" t="s">
        <v>153</v>
      </c>
    </row>
    <row r="35" spans="2:65" s="1" customFormat="1" ht="24.2" customHeight="1" x14ac:dyDescent="0.2">
      <c r="B35" s="72"/>
      <c r="C35" s="36" t="s">
        <v>119</v>
      </c>
      <c r="D35" s="36" t="s">
        <v>259</v>
      </c>
      <c r="E35" s="37" t="s">
        <v>507</v>
      </c>
      <c r="F35" s="38" t="s">
        <v>508</v>
      </c>
      <c r="G35" s="39" t="s">
        <v>391</v>
      </c>
      <c r="H35" s="40">
        <v>2</v>
      </c>
      <c r="I35" s="45"/>
      <c r="J35" s="41">
        <f t="shared" si="0"/>
        <v>0</v>
      </c>
      <c r="K35" s="102"/>
      <c r="L35" s="57">
        <v>90</v>
      </c>
      <c r="M35" s="48" t="s">
        <v>1</v>
      </c>
      <c r="N35" s="49" t="s">
        <v>88</v>
      </c>
      <c r="O35" s="50">
        <v>0</v>
      </c>
      <c r="P35" s="50">
        <f t="shared" si="1"/>
        <v>0</v>
      </c>
      <c r="Q35" s="50">
        <v>0</v>
      </c>
      <c r="R35" s="50">
        <f t="shared" si="2"/>
        <v>0</v>
      </c>
      <c r="S35" s="50">
        <v>0</v>
      </c>
      <c r="T35" s="50">
        <f t="shared" si="3"/>
        <v>0</v>
      </c>
      <c r="U35" s="46"/>
      <c r="V35" s="53">
        <f t="shared" si="4"/>
        <v>0</v>
      </c>
      <c r="W35" s="57">
        <v>0</v>
      </c>
      <c r="X35" s="53">
        <f t="shared" si="5"/>
        <v>0</v>
      </c>
      <c r="Y35" s="57">
        <v>0</v>
      </c>
      <c r="Z35" s="53">
        <f t="shared" si="6"/>
        <v>0</v>
      </c>
      <c r="AA35" s="57">
        <v>0</v>
      </c>
      <c r="AB35" s="53">
        <f t="shared" si="7"/>
        <v>0</v>
      </c>
      <c r="AC35" s="57">
        <v>0</v>
      </c>
      <c r="AD35" s="53">
        <f t="shared" si="8"/>
        <v>0</v>
      </c>
      <c r="AE35" s="57">
        <f t="shared" si="9"/>
        <v>10</v>
      </c>
      <c r="AF35" s="53">
        <f t="shared" si="10"/>
        <v>0</v>
      </c>
      <c r="AR35" s="34" t="s">
        <v>100</v>
      </c>
      <c r="AT35" s="34" t="s">
        <v>259</v>
      </c>
      <c r="AU35" s="34" t="s">
        <v>40</v>
      </c>
      <c r="AY35" s="9" t="s">
        <v>80</v>
      </c>
      <c r="BE35" s="35">
        <f t="shared" si="11"/>
        <v>0</v>
      </c>
      <c r="BF35" s="35">
        <f t="shared" si="12"/>
        <v>0</v>
      </c>
      <c r="BG35" s="35">
        <f t="shared" si="13"/>
        <v>0</v>
      </c>
      <c r="BH35" s="35">
        <f t="shared" si="14"/>
        <v>0</v>
      </c>
      <c r="BI35" s="35">
        <f t="shared" si="15"/>
        <v>0</v>
      </c>
      <c r="BJ35" s="9" t="s">
        <v>48</v>
      </c>
      <c r="BK35" s="35">
        <f t="shared" si="16"/>
        <v>0</v>
      </c>
      <c r="BL35" s="9" t="s">
        <v>89</v>
      </c>
      <c r="BM35" s="34" t="s">
        <v>156</v>
      </c>
    </row>
    <row r="36" spans="2:65" s="1" customFormat="1" ht="24.2" customHeight="1" x14ac:dyDescent="0.2">
      <c r="B36" s="72"/>
      <c r="C36" s="36" t="s">
        <v>407</v>
      </c>
      <c r="D36" s="36" t="s">
        <v>259</v>
      </c>
      <c r="E36" s="37" t="s">
        <v>509</v>
      </c>
      <c r="F36" s="38" t="s">
        <v>510</v>
      </c>
      <c r="G36" s="39" t="s">
        <v>391</v>
      </c>
      <c r="H36" s="40">
        <v>32</v>
      </c>
      <c r="I36" s="45"/>
      <c r="J36" s="41">
        <f t="shared" si="0"/>
        <v>0</v>
      </c>
      <c r="K36" s="102"/>
      <c r="L36" s="57">
        <v>40</v>
      </c>
      <c r="M36" s="48" t="s">
        <v>1</v>
      </c>
      <c r="N36" s="49" t="s">
        <v>88</v>
      </c>
      <c r="O36" s="50">
        <v>0</v>
      </c>
      <c r="P36" s="50">
        <f t="shared" si="1"/>
        <v>0</v>
      </c>
      <c r="Q36" s="50">
        <v>0</v>
      </c>
      <c r="R36" s="50">
        <f t="shared" si="2"/>
        <v>0</v>
      </c>
      <c r="S36" s="50">
        <v>0</v>
      </c>
      <c r="T36" s="50">
        <f t="shared" si="3"/>
        <v>0</v>
      </c>
      <c r="U36" s="46"/>
      <c r="V36" s="53">
        <f t="shared" si="4"/>
        <v>0</v>
      </c>
      <c r="W36" s="57">
        <v>0</v>
      </c>
      <c r="X36" s="53">
        <f t="shared" si="5"/>
        <v>0</v>
      </c>
      <c r="Y36" s="57">
        <v>0</v>
      </c>
      <c r="Z36" s="53">
        <f t="shared" si="6"/>
        <v>0</v>
      </c>
      <c r="AA36" s="57">
        <v>0</v>
      </c>
      <c r="AB36" s="53">
        <f t="shared" si="7"/>
        <v>0</v>
      </c>
      <c r="AC36" s="57">
        <v>0</v>
      </c>
      <c r="AD36" s="53">
        <f t="shared" si="8"/>
        <v>0</v>
      </c>
      <c r="AE36" s="57">
        <f t="shared" si="9"/>
        <v>60</v>
      </c>
      <c r="AF36" s="53">
        <f t="shared" si="10"/>
        <v>0</v>
      </c>
      <c r="AR36" s="34" t="s">
        <v>100</v>
      </c>
      <c r="AT36" s="34" t="s">
        <v>259</v>
      </c>
      <c r="AU36" s="34" t="s">
        <v>40</v>
      </c>
      <c r="AY36" s="9" t="s">
        <v>80</v>
      </c>
      <c r="BE36" s="35">
        <f t="shared" si="11"/>
        <v>0</v>
      </c>
      <c r="BF36" s="35">
        <f t="shared" si="12"/>
        <v>0</v>
      </c>
      <c r="BG36" s="35">
        <f t="shared" si="13"/>
        <v>0</v>
      </c>
      <c r="BH36" s="35">
        <f t="shared" si="14"/>
        <v>0</v>
      </c>
      <c r="BI36" s="35">
        <f t="shared" si="15"/>
        <v>0</v>
      </c>
      <c r="BJ36" s="9" t="s">
        <v>48</v>
      </c>
      <c r="BK36" s="35">
        <f t="shared" si="16"/>
        <v>0</v>
      </c>
      <c r="BL36" s="9" t="s">
        <v>89</v>
      </c>
      <c r="BM36" s="34" t="s">
        <v>173</v>
      </c>
    </row>
    <row r="37" spans="2:65" s="1" customFormat="1" ht="24.6" customHeight="1" x14ac:dyDescent="0.2">
      <c r="B37" s="72"/>
      <c r="C37" s="28" t="s">
        <v>123</v>
      </c>
      <c r="D37" s="28" t="s">
        <v>84</v>
      </c>
      <c r="E37" s="29" t="s">
        <v>511</v>
      </c>
      <c r="F37" s="30" t="s">
        <v>512</v>
      </c>
      <c r="G37" s="31" t="s">
        <v>136</v>
      </c>
      <c r="H37" s="32">
        <v>1</v>
      </c>
      <c r="I37" s="44"/>
      <c r="J37" s="33">
        <f t="shared" si="0"/>
        <v>0</v>
      </c>
      <c r="K37" s="47"/>
      <c r="L37" s="57">
        <v>30</v>
      </c>
      <c r="M37" s="48" t="s">
        <v>1</v>
      </c>
      <c r="N37" s="49" t="s">
        <v>88</v>
      </c>
      <c r="O37" s="50">
        <v>0</v>
      </c>
      <c r="P37" s="50">
        <f t="shared" si="1"/>
        <v>0</v>
      </c>
      <c r="Q37" s="50">
        <v>0</v>
      </c>
      <c r="R37" s="50">
        <f t="shared" si="2"/>
        <v>0</v>
      </c>
      <c r="S37" s="50">
        <v>0</v>
      </c>
      <c r="T37" s="50">
        <f t="shared" si="3"/>
        <v>0</v>
      </c>
      <c r="U37" s="46"/>
      <c r="V37" s="53">
        <f t="shared" si="4"/>
        <v>0</v>
      </c>
      <c r="W37" s="57">
        <v>0</v>
      </c>
      <c r="X37" s="53">
        <f t="shared" si="5"/>
        <v>0</v>
      </c>
      <c r="Y37" s="57">
        <v>0</v>
      </c>
      <c r="Z37" s="53">
        <f t="shared" si="6"/>
        <v>0</v>
      </c>
      <c r="AA37" s="57">
        <v>0</v>
      </c>
      <c r="AB37" s="53">
        <f t="shared" si="7"/>
        <v>0</v>
      </c>
      <c r="AC37" s="57">
        <v>0</v>
      </c>
      <c r="AD37" s="53">
        <f t="shared" si="8"/>
        <v>0</v>
      </c>
      <c r="AE37" s="57">
        <f t="shared" si="9"/>
        <v>70</v>
      </c>
      <c r="AF37" s="53">
        <f t="shared" si="10"/>
        <v>0</v>
      </c>
      <c r="AR37" s="34" t="s">
        <v>89</v>
      </c>
      <c r="AT37" s="34" t="s">
        <v>84</v>
      </c>
      <c r="AU37" s="34" t="s">
        <v>40</v>
      </c>
      <c r="AY37" s="9" t="s">
        <v>80</v>
      </c>
      <c r="BE37" s="35">
        <f t="shared" si="11"/>
        <v>0</v>
      </c>
      <c r="BF37" s="35">
        <f t="shared" si="12"/>
        <v>0</v>
      </c>
      <c r="BG37" s="35">
        <f t="shared" si="13"/>
        <v>0</v>
      </c>
      <c r="BH37" s="35">
        <f t="shared" si="14"/>
        <v>0</v>
      </c>
      <c r="BI37" s="35">
        <f t="shared" si="15"/>
        <v>0</v>
      </c>
      <c r="BJ37" s="9" t="s">
        <v>48</v>
      </c>
      <c r="BK37" s="35">
        <f t="shared" si="16"/>
        <v>0</v>
      </c>
      <c r="BL37" s="9" t="s">
        <v>89</v>
      </c>
      <c r="BM37" s="34" t="s">
        <v>176</v>
      </c>
    </row>
    <row r="38" spans="2:65" s="1" customFormat="1" ht="6.95" customHeight="1" x14ac:dyDescent="0.2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106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107"/>
      <c r="X38" s="75"/>
      <c r="Y38" s="107"/>
      <c r="Z38" s="75"/>
      <c r="AA38" s="107"/>
      <c r="AB38" s="75"/>
      <c r="AC38" s="107"/>
      <c r="AD38" s="75"/>
      <c r="AE38" s="107"/>
      <c r="AF38" s="76"/>
    </row>
  </sheetData>
  <autoFilter ref="C18:K37" xr:uid="{00000000-0009-0000-0000-000003000000}"/>
  <mergeCells count="1">
    <mergeCell ref="E9:H9"/>
  </mergeCells>
  <pageMargins left="0.39374999999999999" right="0.39374999999999999" top="0.39374999999999999" bottom="0.39374999999999999" header="0" footer="0"/>
  <pageSetup paperSize="9" scale="68" fitToHeight="100" orientation="landscape" blackAndWhite="1" r:id="rId1"/>
  <headerFooter>
    <oddFooter>&amp;CStrana &amp;P z &amp;N</oddFooter>
  </headerFooter>
  <drawing r:id="rId2"/>
</worksheet>
</file>

<file path=docMetadata/LabelInfo.xml><?xml version="1.0" encoding="utf-8"?>
<clbl:labelList xmlns:clbl="http://schemas.microsoft.com/office/2020/mipLabelMetadata">
  <clbl:label id="{01c1476e-3236-4add-9655-bdfbec32e949}" enabled="1" method="Privileged" siteId="{64322308-09a9-47a3-8c1c-b82871d60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Objekt 01 - Remodelling ...</vt:lpstr>
      <vt:lpstr>Objekt2 - Elektromontáže</vt:lpstr>
      <vt:lpstr>Objekt3 - RH, dozbrojení</vt:lpstr>
      <vt:lpstr>'Objekt 01 - Remodelling ...'!Názvy_tisku</vt:lpstr>
      <vt:lpstr>'Objekt2 - Elektromontáže'!Názvy_tisku</vt:lpstr>
      <vt:lpstr>'Objekt3 - RH, dozbrojení'!Názvy_tisku</vt:lpstr>
      <vt:lpstr>'Rekapitulace stavby'!Názvy_tisku</vt:lpstr>
      <vt:lpstr>'Objekt 01 - Remodelling ...'!Oblast_tisku</vt:lpstr>
      <vt:lpstr>'Objekt2 - Elektromontáže'!Oblast_tisku</vt:lpstr>
      <vt:lpstr>'Objekt3 - RH, dozbrojení'!Oblast_tisku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jakub.neustupny</dc:creator>
  <cp:keywords/>
  <dc:description/>
  <cp:lastModifiedBy>Bubenicek, Martin</cp:lastModifiedBy>
  <cp:revision/>
  <dcterms:created xsi:type="dcterms:W3CDTF">2023-11-20T11:47:23Z</dcterms:created>
  <dcterms:modified xsi:type="dcterms:W3CDTF">2024-09-11T07:35:38Z</dcterms:modified>
  <cp:category/>
  <cp:contentStatus/>
</cp:coreProperties>
</file>